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5315" windowHeight="85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2"/>
  <c r="K12" s="1"/>
  <c r="L12" s="1"/>
  <c r="J13"/>
  <c r="K13" s="1"/>
  <c r="L13" s="1"/>
  <c r="J14"/>
  <c r="K14" s="1"/>
  <c r="L14" s="1"/>
  <c r="J15"/>
  <c r="K15" s="1"/>
  <c r="L15" s="1"/>
  <c r="J16"/>
  <c r="K16" s="1"/>
  <c r="L16" s="1"/>
  <c r="J5"/>
  <c r="K5" s="1"/>
  <c r="L5" s="1"/>
  <c r="J6"/>
  <c r="K6" s="1"/>
  <c r="L6" s="1"/>
  <c r="J7"/>
  <c r="K7" s="1"/>
  <c r="L7" s="1"/>
  <c r="J8"/>
  <c r="K8" s="1"/>
  <c r="L8" s="1"/>
  <c r="J9"/>
  <c r="K9" s="1"/>
  <c r="L9" s="1"/>
  <c r="J10"/>
  <c r="K10" s="1"/>
  <c r="L10" s="1"/>
  <c r="J23"/>
  <c r="K23" s="1"/>
  <c r="L23" s="1"/>
  <c r="J24"/>
  <c r="K24" s="1"/>
  <c r="L24" s="1"/>
  <c r="J25"/>
  <c r="K25" s="1"/>
  <c r="L25" s="1"/>
  <c r="J26"/>
  <c r="K26" s="1"/>
  <c r="L26" s="1"/>
  <c r="J27"/>
  <c r="K27" s="1"/>
  <c r="L27" s="1"/>
  <c r="J28"/>
  <c r="K28" s="1"/>
  <c r="L28" s="1"/>
  <c r="J17"/>
  <c r="K17" s="1"/>
  <c r="L17" s="1"/>
  <c r="J18"/>
  <c r="K18" s="1"/>
  <c r="L18" s="1"/>
  <c r="J19"/>
  <c r="K19" s="1"/>
  <c r="L19" s="1"/>
  <c r="J20"/>
  <c r="K20" s="1"/>
  <c r="L20" s="1"/>
  <c r="J21"/>
  <c r="K21" s="1"/>
  <c r="L21" s="1"/>
  <c r="J22"/>
  <c r="K22" s="1"/>
  <c r="L22" s="1"/>
  <c r="J29"/>
  <c r="K29" s="1"/>
  <c r="L29" s="1"/>
  <c r="J30"/>
  <c r="K30" s="1"/>
  <c r="L30" s="1"/>
  <c r="J31"/>
  <c r="K31" s="1"/>
  <c r="L31" s="1"/>
  <c r="J32"/>
  <c r="K32" s="1"/>
  <c r="L32" s="1"/>
  <c r="J33"/>
  <c r="K33" s="1"/>
  <c r="L33" s="1"/>
  <c r="J34"/>
  <c r="K34" s="1"/>
  <c r="L34" s="1"/>
  <c r="J11"/>
  <c r="K11" s="1"/>
  <c r="L11" s="1"/>
  <c r="F30"/>
  <c r="F31"/>
  <c r="F32"/>
  <c r="F33"/>
  <c r="F34"/>
  <c r="H34"/>
  <c r="H33"/>
  <c r="H32"/>
  <c r="H31"/>
  <c r="H30"/>
  <c r="H29"/>
  <c r="F29"/>
  <c r="F22"/>
  <c r="H22"/>
  <c r="H21"/>
  <c r="H20"/>
  <c r="H19"/>
  <c r="H18"/>
  <c r="H17"/>
  <c r="F18"/>
  <c r="F19"/>
  <c r="F20"/>
  <c r="F21"/>
  <c r="F17"/>
  <c r="F25"/>
  <c r="F26"/>
  <c r="F27"/>
  <c r="F28"/>
  <c r="F24"/>
  <c r="H28"/>
  <c r="H27"/>
  <c r="H26"/>
  <c r="H25"/>
  <c r="H24"/>
  <c r="H23"/>
  <c r="H5"/>
  <c r="H6"/>
  <c r="H7"/>
  <c r="H8"/>
  <c r="H9"/>
  <c r="H10"/>
  <c r="F7"/>
  <c r="F8"/>
  <c r="F9"/>
  <c r="F10"/>
  <c r="F23"/>
  <c r="F12"/>
  <c r="F13"/>
  <c r="F14"/>
  <c r="F15"/>
  <c r="F16"/>
  <c r="F5"/>
  <c r="F6"/>
  <c r="F11"/>
  <c r="H12"/>
  <c r="H13"/>
  <c r="H14"/>
  <c r="H15"/>
  <c r="H16"/>
  <c r="H11"/>
  <c r="C52" i="1"/>
  <c r="C51"/>
  <c r="C50"/>
  <c r="C49"/>
  <c r="C48"/>
  <c r="C47"/>
  <c r="C38"/>
  <c r="C39"/>
  <c r="C40"/>
  <c r="C41"/>
  <c r="C42"/>
  <c r="C37"/>
  <c r="C28"/>
  <c r="C29"/>
  <c r="C30"/>
  <c r="C31"/>
  <c r="C32"/>
  <c r="C27"/>
  <c r="C18"/>
  <c r="C19"/>
  <c r="C20"/>
  <c r="C21"/>
  <c r="C22"/>
  <c r="C17"/>
  <c r="C8"/>
  <c r="C9"/>
  <c r="C10"/>
  <c r="C11"/>
  <c r="C12"/>
  <c r="C7"/>
</calcChain>
</file>

<file path=xl/sharedStrings.xml><?xml version="1.0" encoding="utf-8"?>
<sst xmlns="http://schemas.openxmlformats.org/spreadsheetml/2006/main" count="80" uniqueCount="28">
  <si>
    <t>Nucleo F401RE</t>
    <phoneticPr fontId="1"/>
  </si>
  <si>
    <t>div</t>
    <phoneticPr fontId="1"/>
  </si>
  <si>
    <t>sinf</t>
    <phoneticPr fontId="1"/>
  </si>
  <si>
    <t>cosf</t>
    <phoneticPr fontId="1"/>
  </si>
  <si>
    <t>expf</t>
    <phoneticPr fontId="1"/>
  </si>
  <si>
    <t>logf</t>
    <phoneticPr fontId="1"/>
  </si>
  <si>
    <t>sqrtf</t>
    <phoneticPr fontId="1"/>
  </si>
  <si>
    <t>Floating Point Test</t>
    <phoneticPr fontId="1"/>
  </si>
  <si>
    <t>2017.06.02</t>
    <phoneticPr fontId="1"/>
  </si>
  <si>
    <t>LOOP_N</t>
    <phoneticPr fontId="1"/>
  </si>
  <si>
    <t>op</t>
    <phoneticPr fontId="1"/>
  </si>
  <si>
    <t>Op</t>
    <phoneticPr fontId="1"/>
  </si>
  <si>
    <t>elapse(us)</t>
    <phoneticPr fontId="1"/>
  </si>
  <si>
    <t>1-op(us)</t>
    <phoneticPr fontId="1"/>
  </si>
  <si>
    <t>Nucleo F446RE</t>
    <phoneticPr fontId="1"/>
  </si>
  <si>
    <t>PSoC 4</t>
    <phoneticPr fontId="1"/>
  </si>
  <si>
    <t>PSoC 4 48MHz</t>
    <phoneticPr fontId="1"/>
  </si>
  <si>
    <t>PSoC 5 LP 80MHz</t>
    <phoneticPr fontId="1"/>
  </si>
  <si>
    <t>Arduino Uno</t>
    <phoneticPr fontId="1"/>
  </si>
  <si>
    <t>Device</t>
    <phoneticPr fontId="1"/>
  </si>
  <si>
    <t>time(us)</t>
    <phoneticPr fontId="1"/>
  </si>
  <si>
    <t>PSoC 5 LP</t>
    <phoneticPr fontId="1"/>
  </si>
  <si>
    <t>No</t>
    <phoneticPr fontId="1"/>
  </si>
  <si>
    <t>2017.06.02</t>
    <phoneticPr fontId="1"/>
  </si>
  <si>
    <t>No2</t>
  </si>
  <si>
    <t>clock(MHz)</t>
    <phoneticPr fontId="1"/>
  </si>
  <si>
    <t>period(us)</t>
    <phoneticPr fontId="1"/>
  </si>
  <si>
    <t>clock:op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</si>
</sst>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div</a:t>
            </a:r>
            <a:r>
              <a:rPr lang="en-US" altLang="en-US" baseline="0"/>
              <a:t> : </a:t>
            </a:r>
            <a:r>
              <a:rPr lang="en-US" altLang="en-US"/>
              <a:t>time(us)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Sheet2!$I$4</c:f>
              <c:strCache>
                <c:ptCount val="1"/>
                <c:pt idx="0">
                  <c:v>time(us)</c:v>
                </c:pt>
              </c:strCache>
            </c:strRef>
          </c:tx>
          <c:cat>
            <c:strRef>
              <c:f>Sheet2!$F$5:$F$34</c:f>
              <c:strCache>
                <c:ptCount val="5"/>
                <c:pt idx="0">
                  <c:v>Nucleo F446RE</c:v>
                </c:pt>
                <c:pt idx="1">
                  <c:v>Nucleo F401RE</c:v>
                </c:pt>
                <c:pt idx="2">
                  <c:v>PSoC 5 LP</c:v>
                </c:pt>
                <c:pt idx="3">
                  <c:v>PSoC 4</c:v>
                </c:pt>
                <c:pt idx="4">
                  <c:v>Arduino Uno</c:v>
                </c:pt>
              </c:strCache>
            </c:strRef>
          </c:cat>
          <c:val>
            <c:numRef>
              <c:f>Sheet2!$I$5:$I$34</c:f>
              <c:numCache>
                <c:formatCode>General</c:formatCode>
                <c:ptCount val="5"/>
                <c:pt idx="0">
                  <c:v>0.11700000000000001</c:v>
                </c:pt>
                <c:pt idx="1">
                  <c:v>0.2505</c:v>
                </c:pt>
                <c:pt idx="2">
                  <c:v>2.35</c:v>
                </c:pt>
                <c:pt idx="3">
                  <c:v>13.19</c:v>
                </c:pt>
                <c:pt idx="4">
                  <c:v>34</c:v>
                </c:pt>
              </c:numCache>
            </c:numRef>
          </c:val>
        </c:ser>
        <c:dLbls/>
        <c:axId val="115637632"/>
        <c:axId val="115738880"/>
      </c:barChart>
      <c:catAx>
        <c:axId val="115637632"/>
        <c:scaling>
          <c:orientation val="minMax"/>
        </c:scaling>
        <c:axPos val="b"/>
        <c:majorTickMark val="none"/>
        <c:tickLblPos val="nextTo"/>
        <c:crossAx val="115738880"/>
        <c:crosses val="autoZero"/>
        <c:auto val="1"/>
        <c:lblAlgn val="ctr"/>
        <c:lblOffset val="100"/>
      </c:catAx>
      <c:valAx>
        <c:axId val="11573888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5637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div : clock:op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Sheet2!$L$4</c:f>
              <c:strCache>
                <c:ptCount val="1"/>
                <c:pt idx="0">
                  <c:v>clock:op</c:v>
                </c:pt>
              </c:strCache>
            </c:strRef>
          </c:tx>
          <c:cat>
            <c:strRef>
              <c:f>Sheet2!$F$5:$F$34</c:f>
              <c:strCache>
                <c:ptCount val="5"/>
                <c:pt idx="0">
                  <c:v>Nucleo F446RE</c:v>
                </c:pt>
                <c:pt idx="1">
                  <c:v>Nucleo F401RE</c:v>
                </c:pt>
                <c:pt idx="2">
                  <c:v>PSoC 5 LP</c:v>
                </c:pt>
                <c:pt idx="3">
                  <c:v>PSoC 4</c:v>
                </c:pt>
                <c:pt idx="4">
                  <c:v>Arduino Uno</c:v>
                </c:pt>
              </c:strCache>
            </c:strRef>
          </c:cat>
          <c:val>
            <c:numRef>
              <c:f>Sheet2!$L$5:$L$34</c:f>
              <c:numCache>
                <c:formatCode>General</c:formatCode>
                <c:ptCount val="5"/>
                <c:pt idx="0">
                  <c:v>21.06</c:v>
                </c:pt>
                <c:pt idx="1">
                  <c:v>21.042000000000002</c:v>
                </c:pt>
                <c:pt idx="2">
                  <c:v>188</c:v>
                </c:pt>
                <c:pt idx="3">
                  <c:v>633.12</c:v>
                </c:pt>
                <c:pt idx="4">
                  <c:v>544</c:v>
                </c:pt>
              </c:numCache>
            </c:numRef>
          </c:val>
        </c:ser>
        <c:dLbls/>
        <c:axId val="146823808"/>
        <c:axId val="146825600"/>
      </c:barChart>
      <c:catAx>
        <c:axId val="146823808"/>
        <c:scaling>
          <c:orientation val="minMax"/>
        </c:scaling>
        <c:axPos val="b"/>
        <c:majorTickMark val="none"/>
        <c:tickLblPos val="nextTo"/>
        <c:crossAx val="146825600"/>
        <c:crosses val="autoZero"/>
        <c:auto val="1"/>
        <c:lblAlgn val="ctr"/>
        <c:lblOffset val="100"/>
      </c:catAx>
      <c:valAx>
        <c:axId val="14682560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46823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37</xdr:row>
      <xdr:rowOff>119062</xdr:rowOff>
    </xdr:from>
    <xdr:to>
      <xdr:col>10</xdr:col>
      <xdr:colOff>122061</xdr:colOff>
      <xdr:row>59</xdr:row>
      <xdr:rowOff>51937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37</xdr:row>
      <xdr:rowOff>130968</xdr:rowOff>
    </xdr:from>
    <xdr:to>
      <xdr:col>18</xdr:col>
      <xdr:colOff>598313</xdr:colOff>
      <xdr:row>59</xdr:row>
      <xdr:rowOff>63843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E4:L34" totalsRowShown="0" headerRowDxfId="2" dataDxfId="3">
  <autoFilter ref="E4:L34">
    <filterColumn colId="3">
      <filters>
        <filter val="div"/>
      </filters>
    </filterColumn>
    <filterColumn colId="6"/>
    <filterColumn colId="7"/>
  </autoFilter>
  <sortState ref="E5:K34">
    <sortCondition ref="E4:E34"/>
  </sortState>
  <tableColumns count="8">
    <tableColumn id="1" name="No" dataDxfId="9"/>
    <tableColumn id="2" name="Device" dataDxfId="8">
      <calculatedColumnFormula>VLOOKUP(E5,$A$5:$B$9,2)</calculatedColumnFormula>
    </tableColumn>
    <tableColumn id="3" name="No2" dataDxfId="7"/>
    <tableColumn id="4" name="Op" dataDxfId="6">
      <calculatedColumnFormula>VLOOKUP(G5,$A$12:$B$17,2)</calculatedColumnFormula>
    </tableColumn>
    <tableColumn id="5" name="time(us)" dataDxfId="5"/>
    <tableColumn id="6" name="clock(MHz)" dataDxfId="4">
      <calculatedColumnFormula>VLOOKUP(E5,$A$5:$C$9,3)</calculatedColumnFormula>
    </tableColumn>
    <tableColumn id="9" name="period(us)" dataDxfId="1">
      <calculatedColumnFormula>1/Table3[[#This Row],[clock(MHz)]]</calculatedColumnFormula>
    </tableColumn>
    <tableColumn id="7" name="clock:op" dataDxfId="0">
      <calculatedColumnFormula>Table3[[#This Row],[time(us)]]/Table3[[#This Row],[period(us)]]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zoomScale="85" zoomScaleNormal="85" workbookViewId="0">
      <selection activeCell="C47" sqref="C47:C52"/>
    </sheetView>
  </sheetViews>
  <sheetFormatPr defaultRowHeight="13.5"/>
  <cols>
    <col min="2" max="2" width="11.25" bestFit="1" customWidth="1"/>
    <col min="5" max="5" width="17.25" bestFit="1" customWidth="1"/>
    <col min="7" max="7" width="10.25" customWidth="1"/>
  </cols>
  <sheetData>
    <row r="1" spans="1:7">
      <c r="A1" s="1" t="s">
        <v>7</v>
      </c>
    </row>
    <row r="2" spans="1:7">
      <c r="A2" t="s">
        <v>8</v>
      </c>
    </row>
    <row r="4" spans="1:7">
      <c r="A4" s="1" t="s">
        <v>0</v>
      </c>
      <c r="E4" s="1"/>
      <c r="F4" s="1"/>
      <c r="G4" s="1"/>
    </row>
    <row r="5" spans="1:7">
      <c r="A5" t="s">
        <v>9</v>
      </c>
      <c r="B5">
        <v>10000</v>
      </c>
    </row>
    <row r="6" spans="1:7">
      <c r="A6" s="1" t="s">
        <v>10</v>
      </c>
      <c r="B6" s="1" t="s">
        <v>12</v>
      </c>
      <c r="C6" s="1" t="s">
        <v>13</v>
      </c>
    </row>
    <row r="7" spans="1:7">
      <c r="A7" t="s">
        <v>1</v>
      </c>
      <c r="B7">
        <v>2505</v>
      </c>
      <c r="C7">
        <f>B7/$B$5</f>
        <v>0.2505</v>
      </c>
    </row>
    <row r="8" spans="1:7">
      <c r="A8" t="s">
        <v>2</v>
      </c>
      <c r="B8">
        <v>10109</v>
      </c>
      <c r="C8">
        <f t="shared" ref="C8:C12" si="0">B8/$B$5</f>
        <v>1.0108999999999999</v>
      </c>
    </row>
    <row r="9" spans="1:7">
      <c r="A9" t="s">
        <v>3</v>
      </c>
      <c r="B9">
        <v>9640</v>
      </c>
      <c r="C9">
        <f t="shared" si="0"/>
        <v>0.96399999999999997</v>
      </c>
    </row>
    <row r="10" spans="1:7">
      <c r="A10" t="s">
        <v>4</v>
      </c>
      <c r="B10">
        <v>14127</v>
      </c>
      <c r="C10">
        <f t="shared" si="0"/>
        <v>1.4127000000000001</v>
      </c>
    </row>
    <row r="11" spans="1:7">
      <c r="A11" t="s">
        <v>5</v>
      </c>
      <c r="B11">
        <v>13038</v>
      </c>
      <c r="C11">
        <f t="shared" si="0"/>
        <v>1.3038000000000001</v>
      </c>
    </row>
    <row r="12" spans="1:7">
      <c r="A12" t="s">
        <v>6</v>
      </c>
      <c r="B12">
        <v>5127</v>
      </c>
      <c r="C12">
        <f t="shared" si="0"/>
        <v>0.51270000000000004</v>
      </c>
    </row>
    <row r="14" spans="1:7">
      <c r="A14" s="1" t="s">
        <v>14</v>
      </c>
    </row>
    <row r="15" spans="1:7">
      <c r="A15" t="s">
        <v>9</v>
      </c>
      <c r="B15">
        <v>10000</v>
      </c>
    </row>
    <row r="16" spans="1:7">
      <c r="A16" s="1" t="s">
        <v>10</v>
      </c>
      <c r="B16" s="1" t="s">
        <v>12</v>
      </c>
      <c r="C16" s="1" t="s">
        <v>13</v>
      </c>
    </row>
    <row r="17" spans="1:3">
      <c r="A17" t="s">
        <v>1</v>
      </c>
      <c r="B17">
        <v>1170</v>
      </c>
      <c r="C17">
        <f>B17/$B$15</f>
        <v>0.11700000000000001</v>
      </c>
    </row>
    <row r="18" spans="1:3">
      <c r="A18" t="s">
        <v>2</v>
      </c>
      <c r="B18">
        <v>4939</v>
      </c>
      <c r="C18">
        <f t="shared" ref="C18:C22" si="1">B18/$B$15</f>
        <v>0.49390000000000001</v>
      </c>
    </row>
    <row r="19" spans="1:3">
      <c r="A19" t="s">
        <v>3</v>
      </c>
      <c r="B19">
        <v>4665</v>
      </c>
      <c r="C19">
        <f t="shared" si="1"/>
        <v>0.46650000000000003</v>
      </c>
    </row>
    <row r="20" spans="1:3">
      <c r="A20" t="s">
        <v>4</v>
      </c>
      <c r="B20">
        <v>6758</v>
      </c>
      <c r="C20">
        <f t="shared" si="1"/>
        <v>0.67579999999999996</v>
      </c>
    </row>
    <row r="21" spans="1:3">
      <c r="A21" t="s">
        <v>5</v>
      </c>
      <c r="B21">
        <v>6140</v>
      </c>
      <c r="C21">
        <f t="shared" si="1"/>
        <v>0.61399999999999999</v>
      </c>
    </row>
    <row r="22" spans="1:3">
      <c r="A22" t="s">
        <v>6</v>
      </c>
      <c r="B22">
        <v>2392</v>
      </c>
      <c r="C22">
        <f t="shared" si="1"/>
        <v>0.2392</v>
      </c>
    </row>
    <row r="24" spans="1:3">
      <c r="A24" s="1" t="s">
        <v>16</v>
      </c>
    </row>
    <row r="25" spans="1:3">
      <c r="A25" t="s">
        <v>9</v>
      </c>
      <c r="B25">
        <v>100</v>
      </c>
    </row>
    <row r="26" spans="1:3">
      <c r="A26" s="1" t="s">
        <v>10</v>
      </c>
      <c r="B26" s="1" t="s">
        <v>12</v>
      </c>
      <c r="C26" s="1" t="s">
        <v>13</v>
      </c>
    </row>
    <row r="27" spans="1:3">
      <c r="A27" t="s">
        <v>1</v>
      </c>
      <c r="B27">
        <v>1319</v>
      </c>
      <c r="C27">
        <f>B27/$B$25</f>
        <v>13.19</v>
      </c>
    </row>
    <row r="28" spans="1:3">
      <c r="A28" t="s">
        <v>2</v>
      </c>
      <c r="B28">
        <v>6917</v>
      </c>
      <c r="C28">
        <f t="shared" ref="C28:C32" si="2">B28/$B$25</f>
        <v>69.17</v>
      </c>
    </row>
    <row r="29" spans="1:3">
      <c r="A29" t="s">
        <v>3</v>
      </c>
      <c r="B29">
        <v>8000</v>
      </c>
      <c r="C29">
        <f t="shared" si="2"/>
        <v>80</v>
      </c>
    </row>
    <row r="30" spans="1:3">
      <c r="A30" t="s">
        <v>4</v>
      </c>
      <c r="B30">
        <v>8638</v>
      </c>
      <c r="C30">
        <f t="shared" si="2"/>
        <v>86.38</v>
      </c>
    </row>
    <row r="31" spans="1:3">
      <c r="A31" t="s">
        <v>5</v>
      </c>
      <c r="B31">
        <v>10625</v>
      </c>
      <c r="C31">
        <f t="shared" si="2"/>
        <v>106.25</v>
      </c>
    </row>
    <row r="32" spans="1:3">
      <c r="A32" t="s">
        <v>6</v>
      </c>
      <c r="B32">
        <v>2435</v>
      </c>
      <c r="C32">
        <f t="shared" si="2"/>
        <v>24.35</v>
      </c>
    </row>
    <row r="34" spans="1:3">
      <c r="A34" s="1" t="s">
        <v>17</v>
      </c>
    </row>
    <row r="35" spans="1:3">
      <c r="A35" t="s">
        <v>9</v>
      </c>
      <c r="B35">
        <v>100</v>
      </c>
    </row>
    <row r="36" spans="1:3">
      <c r="A36" s="1" t="s">
        <v>10</v>
      </c>
      <c r="B36" s="1" t="s">
        <v>12</v>
      </c>
      <c r="C36" s="1" t="s">
        <v>13</v>
      </c>
    </row>
    <row r="37" spans="1:3">
      <c r="A37" t="s">
        <v>1</v>
      </c>
      <c r="B37">
        <v>235</v>
      </c>
      <c r="C37">
        <f>B37/$B$35</f>
        <v>2.35</v>
      </c>
    </row>
    <row r="38" spans="1:3">
      <c r="A38" t="s">
        <v>2</v>
      </c>
      <c r="B38">
        <v>1725</v>
      </c>
      <c r="C38">
        <f t="shared" ref="C38:C42" si="3">B38/$B$35</f>
        <v>17.25</v>
      </c>
    </row>
    <row r="39" spans="1:3">
      <c r="A39" t="s">
        <v>3</v>
      </c>
      <c r="B39">
        <v>2069</v>
      </c>
      <c r="C39">
        <f t="shared" si="3"/>
        <v>20.69</v>
      </c>
    </row>
    <row r="40" spans="1:3">
      <c r="A40" t="s">
        <v>4</v>
      </c>
      <c r="B40">
        <v>2705</v>
      </c>
      <c r="C40">
        <f t="shared" si="3"/>
        <v>27.05</v>
      </c>
    </row>
    <row r="41" spans="1:3">
      <c r="A41" t="s">
        <v>5</v>
      </c>
      <c r="B41">
        <v>2978</v>
      </c>
      <c r="C41">
        <f t="shared" si="3"/>
        <v>29.78</v>
      </c>
    </row>
    <row r="42" spans="1:3">
      <c r="A42" t="s">
        <v>6</v>
      </c>
      <c r="B42">
        <v>907</v>
      </c>
      <c r="C42">
        <f t="shared" si="3"/>
        <v>9.07</v>
      </c>
    </row>
    <row r="44" spans="1:3">
      <c r="A44" s="1" t="s">
        <v>18</v>
      </c>
    </row>
    <row r="45" spans="1:3">
      <c r="A45" t="s">
        <v>9</v>
      </c>
      <c r="B45">
        <v>100</v>
      </c>
    </row>
    <row r="46" spans="1:3">
      <c r="A46" s="1" t="s">
        <v>10</v>
      </c>
      <c r="B46" s="1" t="s">
        <v>12</v>
      </c>
      <c r="C46" s="1" t="s">
        <v>13</v>
      </c>
    </row>
    <row r="47" spans="1:3">
      <c r="A47" t="s">
        <v>1</v>
      </c>
      <c r="B47">
        <v>3400</v>
      </c>
      <c r="C47">
        <f>B47/$B$35</f>
        <v>34</v>
      </c>
    </row>
    <row r="48" spans="1:3">
      <c r="A48" t="s">
        <v>2</v>
      </c>
      <c r="B48">
        <v>13924</v>
      </c>
      <c r="C48">
        <f t="shared" ref="C48:C52" si="4">B48/$B$35</f>
        <v>139.24</v>
      </c>
    </row>
    <row r="49" spans="1:3">
      <c r="A49" t="s">
        <v>3</v>
      </c>
      <c r="B49">
        <v>14652</v>
      </c>
      <c r="C49">
        <f t="shared" si="4"/>
        <v>146.52000000000001</v>
      </c>
    </row>
    <row r="50" spans="1:3">
      <c r="A50" t="s">
        <v>4</v>
      </c>
      <c r="B50">
        <v>19620</v>
      </c>
      <c r="C50">
        <f t="shared" si="4"/>
        <v>196.2</v>
      </c>
    </row>
    <row r="51" spans="1:3">
      <c r="A51" t="s">
        <v>5</v>
      </c>
      <c r="B51">
        <v>18240</v>
      </c>
      <c r="C51">
        <f t="shared" si="4"/>
        <v>182.4</v>
      </c>
    </row>
    <row r="52" spans="1:3">
      <c r="A52" t="s">
        <v>6</v>
      </c>
      <c r="B52">
        <v>6408</v>
      </c>
      <c r="C52">
        <f t="shared" si="4"/>
        <v>64.08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="80" zoomScaleNormal="80" workbookViewId="0">
      <selection activeCell="N24" sqref="N24"/>
    </sheetView>
  </sheetViews>
  <sheetFormatPr defaultRowHeight="13.5"/>
  <cols>
    <col min="1" max="1" width="9.375" style="2" customWidth="1"/>
    <col min="2" max="2" width="14.25" style="2" bestFit="1" customWidth="1"/>
    <col min="3" max="3" width="4.5" style="2" bestFit="1" customWidth="1"/>
    <col min="4" max="4" width="4.5" style="2" customWidth="1"/>
    <col min="5" max="5" width="5" style="2" customWidth="1"/>
    <col min="6" max="6" width="14.25" style="2" bestFit="1" customWidth="1"/>
    <col min="7" max="7" width="6" style="2" customWidth="1"/>
    <col min="8" max="8" width="9" style="2"/>
    <col min="9" max="9" width="11.25" style="2" bestFit="1" customWidth="1"/>
    <col min="10" max="11" width="12.75" style="2" customWidth="1"/>
    <col min="12" max="12" width="13.75" style="2" bestFit="1" customWidth="1"/>
    <col min="13" max="16384" width="9" style="2"/>
  </cols>
  <sheetData>
    <row r="1" spans="1:12">
      <c r="A1" s="2" t="s">
        <v>7</v>
      </c>
    </row>
    <row r="2" spans="1:12">
      <c r="A2" s="2" t="s">
        <v>23</v>
      </c>
    </row>
    <row r="4" spans="1:12">
      <c r="A4" s="2" t="s">
        <v>19</v>
      </c>
      <c r="E4" s="2" t="s">
        <v>22</v>
      </c>
      <c r="F4" s="2" t="s">
        <v>19</v>
      </c>
      <c r="G4" s="2" t="s">
        <v>24</v>
      </c>
      <c r="H4" s="2" t="s">
        <v>11</v>
      </c>
      <c r="I4" s="2" t="s">
        <v>20</v>
      </c>
      <c r="J4" s="2" t="s">
        <v>25</v>
      </c>
      <c r="K4" s="2" t="s">
        <v>26</v>
      </c>
      <c r="L4" s="2" t="s">
        <v>27</v>
      </c>
    </row>
    <row r="5" spans="1:12">
      <c r="A5" s="2">
        <v>1</v>
      </c>
      <c r="B5" s="2" t="s">
        <v>14</v>
      </c>
      <c r="C5" s="2">
        <v>180</v>
      </c>
      <c r="E5" s="2">
        <v>1</v>
      </c>
      <c r="F5" s="2" t="str">
        <f>VLOOKUP(E5,$A$5:$B$9,2)</f>
        <v>Nucleo F446RE</v>
      </c>
      <c r="G5" s="2">
        <v>1</v>
      </c>
      <c r="H5" s="2" t="str">
        <f>VLOOKUP(G5,$A$12:$B$17,2)</f>
        <v>div</v>
      </c>
      <c r="I5" s="2">
        <v>0.11700000000000001</v>
      </c>
      <c r="J5" s="2">
        <f>VLOOKUP(E5,$A$5:$C$9,3)</f>
        <v>180</v>
      </c>
      <c r="K5" s="3">
        <f>1/Table3[[#This Row],[clock(MHz)]]</f>
        <v>5.5555555555555558E-3</v>
      </c>
      <c r="L5" s="3">
        <f>Table3[[#This Row],[time(us)]]/Table3[[#This Row],[period(us)]]</f>
        <v>21.06</v>
      </c>
    </row>
    <row r="6" spans="1:12" hidden="1">
      <c r="A6" s="2">
        <v>2</v>
      </c>
      <c r="B6" s="2" t="s">
        <v>0</v>
      </c>
      <c r="C6" s="2">
        <v>84</v>
      </c>
      <c r="E6" s="2">
        <v>1</v>
      </c>
      <c r="F6" s="2" t="str">
        <f>VLOOKUP(E6,$A$5:$B$9,2)</f>
        <v>Nucleo F446RE</v>
      </c>
      <c r="G6" s="2">
        <v>2</v>
      </c>
      <c r="H6" s="2" t="str">
        <f>VLOOKUP(G6,$A$12:$B$17,2)</f>
        <v>sinf</v>
      </c>
      <c r="I6" s="2">
        <v>0.49390000000000001</v>
      </c>
      <c r="J6" s="2">
        <f>VLOOKUP(E6,$A$5:$C$9,3)</f>
        <v>180</v>
      </c>
      <c r="K6" s="3">
        <f>1/Table3[[#This Row],[clock(MHz)]]</f>
        <v>5.5555555555555558E-3</v>
      </c>
      <c r="L6" s="3">
        <f>Table3[[#This Row],[time(us)]]/Table3[[#This Row],[period(us)]]</f>
        <v>88.902000000000001</v>
      </c>
    </row>
    <row r="7" spans="1:12" hidden="1">
      <c r="A7" s="2">
        <v>3</v>
      </c>
      <c r="B7" s="2" t="s">
        <v>21</v>
      </c>
      <c r="C7" s="2">
        <v>80</v>
      </c>
      <c r="E7" s="2">
        <v>1</v>
      </c>
      <c r="F7" s="2" t="str">
        <f>VLOOKUP(E7,$A$5:$B$9,2)</f>
        <v>Nucleo F446RE</v>
      </c>
      <c r="G7" s="2">
        <v>3</v>
      </c>
      <c r="H7" s="2" t="str">
        <f>VLOOKUP(G7,$A$12:$B$17,2)</f>
        <v>cosf</v>
      </c>
      <c r="I7" s="2">
        <v>0.46650000000000003</v>
      </c>
      <c r="J7" s="2">
        <f>VLOOKUP(E7,$A$5:$C$9,3)</f>
        <v>180</v>
      </c>
      <c r="K7" s="3">
        <f>1/Table3[[#This Row],[clock(MHz)]]</f>
        <v>5.5555555555555558E-3</v>
      </c>
      <c r="L7" s="3">
        <f>Table3[[#This Row],[time(us)]]/Table3[[#This Row],[period(us)]]</f>
        <v>83.97</v>
      </c>
    </row>
    <row r="8" spans="1:12" hidden="1">
      <c r="A8" s="2">
        <v>4</v>
      </c>
      <c r="B8" s="2" t="s">
        <v>15</v>
      </c>
      <c r="C8" s="2">
        <v>48</v>
      </c>
      <c r="E8" s="2">
        <v>1</v>
      </c>
      <c r="F8" s="2" t="str">
        <f>VLOOKUP(E8,$A$5:$B$9,2)</f>
        <v>Nucleo F446RE</v>
      </c>
      <c r="G8" s="2">
        <v>4</v>
      </c>
      <c r="H8" s="2" t="str">
        <f>VLOOKUP(G8,$A$12:$B$17,2)</f>
        <v>expf</v>
      </c>
      <c r="I8" s="2">
        <v>0.67579999999999996</v>
      </c>
      <c r="J8" s="2">
        <f>VLOOKUP(E8,$A$5:$C$9,3)</f>
        <v>180</v>
      </c>
      <c r="K8" s="3">
        <f>1/Table3[[#This Row],[clock(MHz)]]</f>
        <v>5.5555555555555558E-3</v>
      </c>
      <c r="L8" s="3">
        <f>Table3[[#This Row],[time(us)]]/Table3[[#This Row],[period(us)]]</f>
        <v>121.64399999999999</v>
      </c>
    </row>
    <row r="9" spans="1:12" hidden="1">
      <c r="A9" s="2">
        <v>5</v>
      </c>
      <c r="B9" s="2" t="s">
        <v>18</v>
      </c>
      <c r="C9" s="2">
        <v>16</v>
      </c>
      <c r="E9" s="2">
        <v>1</v>
      </c>
      <c r="F9" s="2" t="str">
        <f>VLOOKUP(E9,$A$5:$B$9,2)</f>
        <v>Nucleo F446RE</v>
      </c>
      <c r="G9" s="2">
        <v>5</v>
      </c>
      <c r="H9" s="2" t="str">
        <f>VLOOKUP(G9,$A$12:$B$17,2)</f>
        <v>logf</v>
      </c>
      <c r="I9" s="2">
        <v>0.61399999999999999</v>
      </c>
      <c r="J9" s="2">
        <f>VLOOKUP(E9,$A$5:$C$9,3)</f>
        <v>180</v>
      </c>
      <c r="K9" s="3">
        <f>1/Table3[[#This Row],[clock(MHz)]]</f>
        <v>5.5555555555555558E-3</v>
      </c>
      <c r="L9" s="3">
        <f>Table3[[#This Row],[time(us)]]/Table3[[#This Row],[period(us)]]</f>
        <v>110.52</v>
      </c>
    </row>
    <row r="10" spans="1:12" hidden="1">
      <c r="E10" s="2">
        <v>1</v>
      </c>
      <c r="F10" s="2" t="str">
        <f>VLOOKUP(E10,$A$5:$B$9,2)</f>
        <v>Nucleo F446RE</v>
      </c>
      <c r="G10" s="2">
        <v>6</v>
      </c>
      <c r="H10" s="2" t="str">
        <f>VLOOKUP(G10,$A$12:$B$17,2)</f>
        <v>sqrtf</v>
      </c>
      <c r="I10" s="2">
        <v>0.2392</v>
      </c>
      <c r="J10" s="2">
        <f>VLOOKUP(E10,$A$5:$C$9,3)</f>
        <v>180</v>
      </c>
      <c r="K10" s="3">
        <f>1/Table3[[#This Row],[clock(MHz)]]</f>
        <v>5.5555555555555558E-3</v>
      </c>
      <c r="L10" s="3">
        <f>Table3[[#This Row],[time(us)]]/Table3[[#This Row],[period(us)]]</f>
        <v>43.055999999999997</v>
      </c>
    </row>
    <row r="11" spans="1:12">
      <c r="A11" s="2" t="s">
        <v>11</v>
      </c>
      <c r="E11" s="2">
        <v>2</v>
      </c>
      <c r="F11" s="2" t="str">
        <f>VLOOKUP(E11,$A$5:$B$9,2)</f>
        <v>Nucleo F401RE</v>
      </c>
      <c r="G11" s="2">
        <v>1</v>
      </c>
      <c r="H11" s="2" t="str">
        <f>VLOOKUP(G11,$A$12:$B$17,2)</f>
        <v>div</v>
      </c>
      <c r="I11" s="2">
        <v>0.2505</v>
      </c>
      <c r="J11" s="2">
        <f>VLOOKUP(E11,$A$5:$C$9,3)</f>
        <v>84</v>
      </c>
      <c r="K11" s="3">
        <f>1/Table3[[#This Row],[clock(MHz)]]</f>
        <v>1.1904761904761904E-2</v>
      </c>
      <c r="L11" s="3">
        <f>Table3[[#This Row],[time(us)]]/Table3[[#This Row],[period(us)]]</f>
        <v>21.042000000000002</v>
      </c>
    </row>
    <row r="12" spans="1:12" hidden="1">
      <c r="A12" s="2">
        <v>1</v>
      </c>
      <c r="B12" s="2" t="s">
        <v>1</v>
      </c>
      <c r="E12" s="2">
        <v>2</v>
      </c>
      <c r="F12" s="2" t="str">
        <f>VLOOKUP(E12,$A$5:$B$9,2)</f>
        <v>Nucleo F401RE</v>
      </c>
      <c r="G12" s="2">
        <v>2</v>
      </c>
      <c r="H12" s="2" t="str">
        <f>VLOOKUP(G12,$A$12:$B$17,2)</f>
        <v>sinf</v>
      </c>
      <c r="I12" s="2">
        <v>1.0108999999999999</v>
      </c>
      <c r="J12" s="2">
        <f>VLOOKUP(E12,$A$5:$C$9,3)</f>
        <v>84</v>
      </c>
      <c r="K12" s="3">
        <f>1/Table3[[#This Row],[clock(MHz)]]</f>
        <v>1.1904761904761904E-2</v>
      </c>
      <c r="L12" s="3">
        <f>Table3[[#This Row],[time(us)]]/Table3[[#This Row],[period(us)]]</f>
        <v>84.915599999999998</v>
      </c>
    </row>
    <row r="13" spans="1:12" hidden="1">
      <c r="A13" s="2">
        <v>2</v>
      </c>
      <c r="B13" s="2" t="s">
        <v>2</v>
      </c>
      <c r="E13" s="2">
        <v>2</v>
      </c>
      <c r="F13" s="2" t="str">
        <f>VLOOKUP(E13,$A$5:$B$9,2)</f>
        <v>Nucleo F401RE</v>
      </c>
      <c r="G13" s="2">
        <v>3</v>
      </c>
      <c r="H13" s="2" t="str">
        <f>VLOOKUP(G13,$A$12:$B$17,2)</f>
        <v>cosf</v>
      </c>
      <c r="I13" s="2">
        <v>0.96399999999999997</v>
      </c>
      <c r="J13" s="2">
        <f>VLOOKUP(E13,$A$5:$C$9,3)</f>
        <v>84</v>
      </c>
      <c r="K13" s="3">
        <f>1/Table3[[#This Row],[clock(MHz)]]</f>
        <v>1.1904761904761904E-2</v>
      </c>
      <c r="L13" s="3">
        <f>Table3[[#This Row],[time(us)]]/Table3[[#This Row],[period(us)]]</f>
        <v>80.975999999999999</v>
      </c>
    </row>
    <row r="14" spans="1:12" hidden="1">
      <c r="A14" s="2">
        <v>3</v>
      </c>
      <c r="B14" s="2" t="s">
        <v>3</v>
      </c>
      <c r="E14" s="2">
        <v>2</v>
      </c>
      <c r="F14" s="2" t="str">
        <f>VLOOKUP(E14,$A$5:$B$9,2)</f>
        <v>Nucleo F401RE</v>
      </c>
      <c r="G14" s="2">
        <v>4</v>
      </c>
      <c r="H14" s="2" t="str">
        <f>VLOOKUP(G14,$A$12:$B$17,2)</f>
        <v>expf</v>
      </c>
      <c r="I14" s="2">
        <v>1.4127000000000001</v>
      </c>
      <c r="J14" s="2">
        <f>VLOOKUP(E14,$A$5:$C$9,3)</f>
        <v>84</v>
      </c>
      <c r="K14" s="3">
        <f>1/Table3[[#This Row],[clock(MHz)]]</f>
        <v>1.1904761904761904E-2</v>
      </c>
      <c r="L14" s="3">
        <f>Table3[[#This Row],[time(us)]]/Table3[[#This Row],[period(us)]]</f>
        <v>118.66680000000001</v>
      </c>
    </row>
    <row r="15" spans="1:12" hidden="1">
      <c r="A15" s="2">
        <v>4</v>
      </c>
      <c r="B15" s="2" t="s">
        <v>4</v>
      </c>
      <c r="E15" s="2">
        <v>2</v>
      </c>
      <c r="F15" s="2" t="str">
        <f>VLOOKUP(E15,$A$5:$B$9,2)</f>
        <v>Nucleo F401RE</v>
      </c>
      <c r="G15" s="2">
        <v>5</v>
      </c>
      <c r="H15" s="2" t="str">
        <f>VLOOKUP(G15,$A$12:$B$17,2)</f>
        <v>logf</v>
      </c>
      <c r="I15" s="2">
        <v>1.3038000000000001</v>
      </c>
      <c r="J15" s="2">
        <f>VLOOKUP(E15,$A$5:$C$9,3)</f>
        <v>84</v>
      </c>
      <c r="K15" s="3">
        <f>1/Table3[[#This Row],[clock(MHz)]]</f>
        <v>1.1904761904761904E-2</v>
      </c>
      <c r="L15" s="3">
        <f>Table3[[#This Row],[time(us)]]/Table3[[#This Row],[period(us)]]</f>
        <v>109.51920000000001</v>
      </c>
    </row>
    <row r="16" spans="1:12" hidden="1">
      <c r="A16" s="2">
        <v>5</v>
      </c>
      <c r="B16" s="2" t="s">
        <v>5</v>
      </c>
      <c r="E16" s="2">
        <v>2</v>
      </c>
      <c r="F16" s="2" t="str">
        <f>VLOOKUP(E16,$A$5:$B$9,2)</f>
        <v>Nucleo F401RE</v>
      </c>
      <c r="G16" s="2">
        <v>6</v>
      </c>
      <c r="H16" s="2" t="str">
        <f>VLOOKUP(G16,$A$12:$B$17,2)</f>
        <v>sqrtf</v>
      </c>
      <c r="I16" s="2">
        <v>0.51270000000000004</v>
      </c>
      <c r="J16" s="2">
        <f>VLOOKUP(E16,$A$5:$C$9,3)</f>
        <v>84</v>
      </c>
      <c r="K16" s="3">
        <f>1/Table3[[#This Row],[clock(MHz)]]</f>
        <v>1.1904761904761904E-2</v>
      </c>
      <c r="L16" s="3">
        <f>Table3[[#This Row],[time(us)]]/Table3[[#This Row],[period(us)]]</f>
        <v>43.066800000000008</v>
      </c>
    </row>
    <row r="17" spans="1:12">
      <c r="A17" s="2">
        <v>6</v>
      </c>
      <c r="B17" s="2" t="s">
        <v>6</v>
      </c>
      <c r="E17" s="2">
        <v>3</v>
      </c>
      <c r="F17" s="2" t="str">
        <f>VLOOKUP(E17,$A$5:$B$9,2)</f>
        <v>PSoC 5 LP</v>
      </c>
      <c r="G17" s="2">
        <v>1</v>
      </c>
      <c r="H17" s="2" t="str">
        <f>VLOOKUP(G17,$A$12:$B$17,2)</f>
        <v>div</v>
      </c>
      <c r="I17" s="2">
        <v>2.35</v>
      </c>
      <c r="J17" s="2">
        <f>VLOOKUP(E17,$A$5:$C$9,3)</f>
        <v>80</v>
      </c>
      <c r="K17" s="3">
        <f>1/Table3[[#This Row],[clock(MHz)]]</f>
        <v>1.2500000000000001E-2</v>
      </c>
      <c r="L17" s="3">
        <f>Table3[[#This Row],[time(us)]]/Table3[[#This Row],[period(us)]]</f>
        <v>188</v>
      </c>
    </row>
    <row r="18" spans="1:12" hidden="1">
      <c r="E18" s="2">
        <v>3</v>
      </c>
      <c r="F18" s="2" t="str">
        <f>VLOOKUP(E18,$A$5:$B$9,2)</f>
        <v>PSoC 5 LP</v>
      </c>
      <c r="G18" s="2">
        <v>2</v>
      </c>
      <c r="H18" s="2" t="str">
        <f>VLOOKUP(G18,$A$12:$B$17,2)</f>
        <v>sinf</v>
      </c>
      <c r="I18" s="2">
        <v>17.25</v>
      </c>
      <c r="J18" s="2">
        <f>VLOOKUP(E18,$A$5:$C$9,3)</f>
        <v>80</v>
      </c>
      <c r="K18" s="3">
        <f>1/Table3[[#This Row],[clock(MHz)]]</f>
        <v>1.2500000000000001E-2</v>
      </c>
      <c r="L18" s="3">
        <f>Table3[[#This Row],[time(us)]]/Table3[[#This Row],[period(us)]]</f>
        <v>1380</v>
      </c>
    </row>
    <row r="19" spans="1:12" hidden="1">
      <c r="E19" s="2">
        <v>3</v>
      </c>
      <c r="F19" s="2" t="str">
        <f>VLOOKUP(E19,$A$5:$B$9,2)</f>
        <v>PSoC 5 LP</v>
      </c>
      <c r="G19" s="2">
        <v>3</v>
      </c>
      <c r="H19" s="2" t="str">
        <f>VLOOKUP(G19,$A$12:$B$17,2)</f>
        <v>cosf</v>
      </c>
      <c r="I19" s="2">
        <v>20.69</v>
      </c>
      <c r="J19" s="2">
        <f>VLOOKUP(E19,$A$5:$C$9,3)</f>
        <v>80</v>
      </c>
      <c r="K19" s="3">
        <f>1/Table3[[#This Row],[clock(MHz)]]</f>
        <v>1.2500000000000001E-2</v>
      </c>
      <c r="L19" s="3">
        <f>Table3[[#This Row],[time(us)]]/Table3[[#This Row],[period(us)]]</f>
        <v>1655.2</v>
      </c>
    </row>
    <row r="20" spans="1:12" hidden="1">
      <c r="E20" s="2">
        <v>3</v>
      </c>
      <c r="F20" s="2" t="str">
        <f>VLOOKUP(E20,$A$5:$B$9,2)</f>
        <v>PSoC 5 LP</v>
      </c>
      <c r="G20" s="2">
        <v>4</v>
      </c>
      <c r="H20" s="2" t="str">
        <f>VLOOKUP(G20,$A$12:$B$17,2)</f>
        <v>expf</v>
      </c>
      <c r="I20" s="2">
        <v>27.05</v>
      </c>
      <c r="J20" s="2">
        <f>VLOOKUP(E20,$A$5:$C$9,3)</f>
        <v>80</v>
      </c>
      <c r="K20" s="3">
        <f>1/Table3[[#This Row],[clock(MHz)]]</f>
        <v>1.2500000000000001E-2</v>
      </c>
      <c r="L20" s="3">
        <f>Table3[[#This Row],[time(us)]]/Table3[[#This Row],[period(us)]]</f>
        <v>2164</v>
      </c>
    </row>
    <row r="21" spans="1:12" hidden="1">
      <c r="E21" s="2">
        <v>3</v>
      </c>
      <c r="F21" s="2" t="str">
        <f>VLOOKUP(E21,$A$5:$B$9,2)</f>
        <v>PSoC 5 LP</v>
      </c>
      <c r="G21" s="2">
        <v>5</v>
      </c>
      <c r="H21" s="2" t="str">
        <f>VLOOKUP(G21,$A$12:$B$17,2)</f>
        <v>logf</v>
      </c>
      <c r="I21" s="2">
        <v>29.78</v>
      </c>
      <c r="J21" s="2">
        <f>VLOOKUP(E21,$A$5:$C$9,3)</f>
        <v>80</v>
      </c>
      <c r="K21" s="3">
        <f>1/Table3[[#This Row],[clock(MHz)]]</f>
        <v>1.2500000000000001E-2</v>
      </c>
      <c r="L21" s="3">
        <f>Table3[[#This Row],[time(us)]]/Table3[[#This Row],[period(us)]]</f>
        <v>2382.4</v>
      </c>
    </row>
    <row r="22" spans="1:12" hidden="1">
      <c r="E22" s="2">
        <v>3</v>
      </c>
      <c r="F22" s="2" t="str">
        <f>VLOOKUP(E22,$A$5:$B$9,2)</f>
        <v>PSoC 5 LP</v>
      </c>
      <c r="G22" s="2">
        <v>6</v>
      </c>
      <c r="H22" s="2" t="str">
        <f>VLOOKUP(G22,$A$12:$B$17,2)</f>
        <v>sqrtf</v>
      </c>
      <c r="I22" s="2">
        <v>9.07</v>
      </c>
      <c r="J22" s="2">
        <f>VLOOKUP(E22,$A$5:$C$9,3)</f>
        <v>80</v>
      </c>
      <c r="K22" s="3">
        <f>1/Table3[[#This Row],[clock(MHz)]]</f>
        <v>1.2500000000000001E-2</v>
      </c>
      <c r="L22" s="3">
        <f>Table3[[#This Row],[time(us)]]/Table3[[#This Row],[period(us)]]</f>
        <v>725.6</v>
      </c>
    </row>
    <row r="23" spans="1:12">
      <c r="E23" s="2">
        <v>4</v>
      </c>
      <c r="F23" s="2" t="str">
        <f>VLOOKUP(E23,$A$5:$B$9,2)</f>
        <v>PSoC 4</v>
      </c>
      <c r="G23" s="2">
        <v>1</v>
      </c>
      <c r="H23" s="2" t="str">
        <f>VLOOKUP(G23,$A$12:$B$17,2)</f>
        <v>div</v>
      </c>
      <c r="I23" s="2">
        <v>13.19</v>
      </c>
      <c r="J23" s="2">
        <f>VLOOKUP(E23,$A$5:$C$9,3)</f>
        <v>48</v>
      </c>
      <c r="K23" s="3">
        <f>1/Table3[[#This Row],[clock(MHz)]]</f>
        <v>2.0833333333333332E-2</v>
      </c>
      <c r="L23" s="3">
        <f>Table3[[#This Row],[time(us)]]/Table3[[#This Row],[period(us)]]</f>
        <v>633.12</v>
      </c>
    </row>
    <row r="24" spans="1:12" hidden="1">
      <c r="E24" s="2">
        <v>4</v>
      </c>
      <c r="F24" s="2" t="str">
        <f>VLOOKUP(E24,$A$5:$B$9,2)</f>
        <v>PSoC 4</v>
      </c>
      <c r="G24" s="2">
        <v>2</v>
      </c>
      <c r="H24" s="2" t="str">
        <f>VLOOKUP(G24,$A$12:$B$17,2)</f>
        <v>sinf</v>
      </c>
      <c r="I24" s="2">
        <v>69.17</v>
      </c>
      <c r="J24" s="2">
        <f>VLOOKUP(E24,$A$5:$C$9,3)</f>
        <v>48</v>
      </c>
      <c r="K24" s="3">
        <f>1/Table3[[#This Row],[clock(MHz)]]</f>
        <v>2.0833333333333332E-2</v>
      </c>
      <c r="L24" s="3">
        <f>Table3[[#This Row],[time(us)]]/Table3[[#This Row],[period(us)]]</f>
        <v>3320.1600000000003</v>
      </c>
    </row>
    <row r="25" spans="1:12" hidden="1">
      <c r="E25" s="2">
        <v>4</v>
      </c>
      <c r="F25" s="2" t="str">
        <f>VLOOKUP(E25,$A$5:$B$9,2)</f>
        <v>PSoC 4</v>
      </c>
      <c r="G25" s="2">
        <v>3</v>
      </c>
      <c r="H25" s="2" t="str">
        <f>VLOOKUP(G25,$A$12:$B$17,2)</f>
        <v>cosf</v>
      </c>
      <c r="I25" s="2">
        <v>80</v>
      </c>
      <c r="J25" s="2">
        <f>VLOOKUP(E25,$A$5:$C$9,3)</f>
        <v>48</v>
      </c>
      <c r="K25" s="3">
        <f>1/Table3[[#This Row],[clock(MHz)]]</f>
        <v>2.0833333333333332E-2</v>
      </c>
      <c r="L25" s="3">
        <f>Table3[[#This Row],[time(us)]]/Table3[[#This Row],[period(us)]]</f>
        <v>3840</v>
      </c>
    </row>
    <row r="26" spans="1:12" hidden="1">
      <c r="E26" s="2">
        <v>4</v>
      </c>
      <c r="F26" s="2" t="str">
        <f>VLOOKUP(E26,$A$5:$B$9,2)</f>
        <v>PSoC 4</v>
      </c>
      <c r="G26" s="2">
        <v>4</v>
      </c>
      <c r="H26" s="2" t="str">
        <f>VLOOKUP(G26,$A$12:$B$17,2)</f>
        <v>expf</v>
      </c>
      <c r="I26" s="2">
        <v>86.38</v>
      </c>
      <c r="J26" s="2">
        <f>VLOOKUP(E26,$A$5:$C$9,3)</f>
        <v>48</v>
      </c>
      <c r="K26" s="3">
        <f>1/Table3[[#This Row],[clock(MHz)]]</f>
        <v>2.0833333333333332E-2</v>
      </c>
      <c r="L26" s="3">
        <f>Table3[[#This Row],[time(us)]]/Table3[[#This Row],[period(us)]]</f>
        <v>4146.24</v>
      </c>
    </row>
    <row r="27" spans="1:12" hidden="1">
      <c r="E27" s="2">
        <v>4</v>
      </c>
      <c r="F27" s="2" t="str">
        <f>VLOOKUP(E27,$A$5:$B$9,2)</f>
        <v>PSoC 4</v>
      </c>
      <c r="G27" s="2">
        <v>5</v>
      </c>
      <c r="H27" s="2" t="str">
        <f>VLOOKUP(G27,$A$12:$B$17,2)</f>
        <v>logf</v>
      </c>
      <c r="I27" s="2">
        <v>106.25</v>
      </c>
      <c r="J27" s="2">
        <f>VLOOKUP(E27,$A$5:$C$9,3)</f>
        <v>48</v>
      </c>
      <c r="K27" s="3">
        <f>1/Table3[[#This Row],[clock(MHz)]]</f>
        <v>2.0833333333333332E-2</v>
      </c>
      <c r="L27" s="3">
        <f>Table3[[#This Row],[time(us)]]/Table3[[#This Row],[period(us)]]</f>
        <v>5100</v>
      </c>
    </row>
    <row r="28" spans="1:12" hidden="1">
      <c r="E28" s="2">
        <v>4</v>
      </c>
      <c r="F28" s="2" t="str">
        <f>VLOOKUP(E28,$A$5:$B$9,2)</f>
        <v>PSoC 4</v>
      </c>
      <c r="G28" s="2">
        <v>6</v>
      </c>
      <c r="H28" s="2" t="str">
        <f>VLOOKUP(G28,$A$12:$B$17,2)</f>
        <v>sqrtf</v>
      </c>
      <c r="I28" s="2">
        <v>24.35</v>
      </c>
      <c r="J28" s="2">
        <f>VLOOKUP(E28,$A$5:$C$9,3)</f>
        <v>48</v>
      </c>
      <c r="K28" s="3">
        <f>1/Table3[[#This Row],[clock(MHz)]]</f>
        <v>2.0833333333333332E-2</v>
      </c>
      <c r="L28" s="3">
        <f>Table3[[#This Row],[time(us)]]/Table3[[#This Row],[period(us)]]</f>
        <v>1168.8000000000002</v>
      </c>
    </row>
    <row r="29" spans="1:12">
      <c r="E29" s="2">
        <v>5</v>
      </c>
      <c r="F29" s="2" t="str">
        <f>VLOOKUP(E29,$A$5:$B$9,2)</f>
        <v>Arduino Uno</v>
      </c>
      <c r="G29" s="2">
        <v>1</v>
      </c>
      <c r="H29" s="2" t="str">
        <f>VLOOKUP(G29,$A$12:$B$17,2)</f>
        <v>div</v>
      </c>
      <c r="I29" s="2">
        <v>34</v>
      </c>
      <c r="J29" s="2">
        <f>VLOOKUP(E29,$A$5:$C$9,3)</f>
        <v>16</v>
      </c>
      <c r="K29" s="3">
        <f>1/Table3[[#This Row],[clock(MHz)]]</f>
        <v>6.25E-2</v>
      </c>
      <c r="L29" s="3">
        <f>Table3[[#This Row],[time(us)]]/Table3[[#This Row],[period(us)]]</f>
        <v>544</v>
      </c>
    </row>
    <row r="30" spans="1:12" hidden="1">
      <c r="E30" s="2">
        <v>5</v>
      </c>
      <c r="F30" s="2" t="str">
        <f>VLOOKUP(E30,$A$5:$B$9,2)</f>
        <v>Arduino Uno</v>
      </c>
      <c r="G30" s="2">
        <v>2</v>
      </c>
      <c r="H30" s="2" t="str">
        <f>VLOOKUP(G30,$A$12:$B$17,2)</f>
        <v>sinf</v>
      </c>
      <c r="I30" s="2">
        <v>139.24</v>
      </c>
      <c r="J30" s="2">
        <f>VLOOKUP(E30,$A$5:$C$9,3)</f>
        <v>16</v>
      </c>
      <c r="K30" s="3">
        <f>1/Table3[[#This Row],[clock(MHz)]]</f>
        <v>6.25E-2</v>
      </c>
      <c r="L30" s="3">
        <f>Table3[[#This Row],[time(us)]]/Table3[[#This Row],[period(us)]]</f>
        <v>2227.84</v>
      </c>
    </row>
    <row r="31" spans="1:12" hidden="1">
      <c r="E31" s="2">
        <v>5</v>
      </c>
      <c r="F31" s="2" t="str">
        <f>VLOOKUP(E31,$A$5:$B$9,2)</f>
        <v>Arduino Uno</v>
      </c>
      <c r="G31" s="2">
        <v>3</v>
      </c>
      <c r="H31" s="2" t="str">
        <f>VLOOKUP(G31,$A$12:$B$17,2)</f>
        <v>cosf</v>
      </c>
      <c r="I31" s="2">
        <v>146.52000000000001</v>
      </c>
      <c r="J31" s="2">
        <f>VLOOKUP(E31,$A$5:$C$9,3)</f>
        <v>16</v>
      </c>
      <c r="K31" s="3">
        <f>1/Table3[[#This Row],[clock(MHz)]]</f>
        <v>6.25E-2</v>
      </c>
      <c r="L31" s="3">
        <f>Table3[[#This Row],[time(us)]]/Table3[[#This Row],[period(us)]]</f>
        <v>2344.3200000000002</v>
      </c>
    </row>
    <row r="32" spans="1:12" hidden="1">
      <c r="E32" s="2">
        <v>5</v>
      </c>
      <c r="F32" s="2" t="str">
        <f>VLOOKUP(E32,$A$5:$B$9,2)</f>
        <v>Arduino Uno</v>
      </c>
      <c r="G32" s="2">
        <v>4</v>
      </c>
      <c r="H32" s="2" t="str">
        <f>VLOOKUP(G32,$A$12:$B$17,2)</f>
        <v>expf</v>
      </c>
      <c r="I32" s="2">
        <v>196.2</v>
      </c>
      <c r="J32" s="2">
        <f>VLOOKUP(E32,$A$5:$C$9,3)</f>
        <v>16</v>
      </c>
      <c r="K32" s="3">
        <f>1/Table3[[#This Row],[clock(MHz)]]</f>
        <v>6.25E-2</v>
      </c>
      <c r="L32" s="3">
        <f>Table3[[#This Row],[time(us)]]/Table3[[#This Row],[period(us)]]</f>
        <v>3139.2</v>
      </c>
    </row>
    <row r="33" spans="5:12" hidden="1">
      <c r="E33" s="2">
        <v>5</v>
      </c>
      <c r="F33" s="2" t="str">
        <f>VLOOKUP(E33,$A$5:$B$9,2)</f>
        <v>Arduino Uno</v>
      </c>
      <c r="G33" s="2">
        <v>5</v>
      </c>
      <c r="H33" s="2" t="str">
        <f>VLOOKUP(G33,$A$12:$B$17,2)</f>
        <v>logf</v>
      </c>
      <c r="I33" s="2">
        <v>182.4</v>
      </c>
      <c r="J33" s="2">
        <f>VLOOKUP(E33,$A$5:$C$9,3)</f>
        <v>16</v>
      </c>
      <c r="K33" s="3">
        <f>1/Table3[[#This Row],[clock(MHz)]]</f>
        <v>6.25E-2</v>
      </c>
      <c r="L33" s="3">
        <f>Table3[[#This Row],[time(us)]]/Table3[[#This Row],[period(us)]]</f>
        <v>2918.4</v>
      </c>
    </row>
    <row r="34" spans="5:12" hidden="1">
      <c r="E34" s="2">
        <v>5</v>
      </c>
      <c r="F34" s="2" t="str">
        <f>VLOOKUP(E34,$A$5:$B$9,2)</f>
        <v>Arduino Uno</v>
      </c>
      <c r="G34" s="2">
        <v>6</v>
      </c>
      <c r="H34" s="2" t="str">
        <f>VLOOKUP(G34,$A$12:$B$17,2)</f>
        <v>sqrtf</v>
      </c>
      <c r="I34" s="2">
        <v>64.08</v>
      </c>
      <c r="J34" s="2">
        <f>VLOOKUP(E34,$A$5:$C$9,3)</f>
        <v>16</v>
      </c>
      <c r="K34" s="3">
        <f>1/Table3[[#This Row],[clock(MHz)]]</f>
        <v>6.25E-2</v>
      </c>
      <c r="L34" s="3">
        <f>Table3[[#This Row],[time(us)]]/Table3[[#This Row],[period(us)]]</f>
        <v>1025.28</v>
      </c>
    </row>
  </sheetData>
  <sortState ref="A5:C9">
    <sortCondition ref="A5"/>
  </sortState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2017-06-02T00:26:12Z</dcterms:created>
  <dcterms:modified xsi:type="dcterms:W3CDTF">2017-06-02T03:00:54Z</dcterms:modified>
</cp:coreProperties>
</file>