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6275" windowHeight="10770" activeTab="1"/>
  </bookViews>
  <sheets>
    <sheet name="Sheet1" sheetId="1" r:id="rId1"/>
    <sheet name="Sheet1 (2)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J32" i="4" l="1"/>
  <c r="J37" i="4"/>
  <c r="J36" i="4"/>
  <c r="G37" i="4"/>
  <c r="G36" i="4"/>
  <c r="D37" i="4"/>
  <c r="D36" i="4"/>
  <c r="D32" i="4"/>
  <c r="F32" i="4"/>
  <c r="C29" i="4"/>
  <c r="C33" i="4"/>
  <c r="J26" i="4"/>
  <c r="I27" i="4"/>
  <c r="I26" i="4"/>
  <c r="G26" i="4"/>
  <c r="G27" i="4"/>
  <c r="F27" i="4"/>
  <c r="F26" i="4"/>
  <c r="D27" i="4"/>
  <c r="C27" i="4"/>
  <c r="D26" i="4"/>
  <c r="C26" i="4"/>
  <c r="J16" i="4"/>
  <c r="K16" i="4" s="1"/>
  <c r="J15" i="4"/>
  <c r="K15" i="4" s="1"/>
  <c r="G16" i="4"/>
  <c r="H16" i="4" s="1"/>
  <c r="G15" i="4"/>
  <c r="H15" i="4" s="1"/>
  <c r="D16" i="4"/>
  <c r="E16" i="4" s="1"/>
  <c r="E15" i="4"/>
  <c r="D15" i="4"/>
  <c r="J27" i="4"/>
  <c r="J14" i="4"/>
  <c r="K14" i="4" s="1"/>
  <c r="G14" i="4"/>
  <c r="H14" i="4" s="1"/>
  <c r="D14" i="4"/>
  <c r="E14" i="4" s="1"/>
  <c r="J13" i="4"/>
  <c r="K13" i="4" s="1"/>
  <c r="G13" i="4"/>
  <c r="H13" i="4" s="1"/>
  <c r="D13" i="4"/>
  <c r="E13" i="4" s="1"/>
  <c r="J12" i="4"/>
  <c r="K12" i="4" s="1"/>
  <c r="G12" i="4"/>
  <c r="H12" i="4" s="1"/>
  <c r="D12" i="4"/>
  <c r="E12" i="4" s="1"/>
  <c r="J11" i="4"/>
  <c r="K11" i="4" s="1"/>
  <c r="G11" i="4"/>
  <c r="H11" i="4" s="1"/>
  <c r="D11" i="4"/>
  <c r="E11" i="4" s="1"/>
  <c r="D5" i="4"/>
  <c r="D4" i="4"/>
  <c r="I35" i="1"/>
  <c r="I34" i="1"/>
  <c r="F35" i="1"/>
  <c r="F34" i="1"/>
  <c r="C35" i="1"/>
  <c r="C34" i="1"/>
  <c r="I31" i="1"/>
  <c r="I30" i="1"/>
  <c r="F31" i="1"/>
  <c r="F30" i="1"/>
  <c r="C31" i="1"/>
  <c r="C30" i="1"/>
  <c r="J35" i="1"/>
  <c r="J34" i="1"/>
  <c r="G35" i="1"/>
  <c r="G34" i="1"/>
  <c r="D35" i="1"/>
  <c r="D34" i="1"/>
  <c r="C27" i="1"/>
  <c r="J25" i="1"/>
  <c r="J31" i="1" s="1"/>
  <c r="I25" i="1"/>
  <c r="J24" i="1"/>
  <c r="J30" i="1" s="1"/>
  <c r="I24" i="1"/>
  <c r="G25" i="1"/>
  <c r="G31" i="1" s="1"/>
  <c r="F25" i="1"/>
  <c r="G24" i="1"/>
  <c r="G30" i="1" s="1"/>
  <c r="F24" i="1"/>
  <c r="C25" i="1"/>
  <c r="D25" i="1"/>
  <c r="D31" i="1" s="1"/>
  <c r="D24" i="1"/>
  <c r="D30" i="1" s="1"/>
  <c r="C24" i="1"/>
  <c r="K14" i="1"/>
  <c r="K13" i="1"/>
  <c r="K12" i="1"/>
  <c r="K11" i="1"/>
  <c r="H14" i="1"/>
  <c r="H13" i="1"/>
  <c r="H12" i="1"/>
  <c r="H11" i="1"/>
  <c r="E14" i="1"/>
  <c r="E13" i="1"/>
  <c r="E12" i="1"/>
  <c r="E11" i="1"/>
  <c r="J14" i="1"/>
  <c r="J13" i="1"/>
  <c r="J12" i="1"/>
  <c r="J11" i="1"/>
  <c r="G14" i="1"/>
  <c r="G13" i="1"/>
  <c r="G12" i="1"/>
  <c r="G11" i="1"/>
  <c r="D14" i="1"/>
  <c r="D13" i="1"/>
  <c r="D12" i="1"/>
  <c r="D11" i="1"/>
  <c r="D5" i="1"/>
  <c r="D4" i="1"/>
  <c r="F36" i="4" l="1"/>
  <c r="C37" i="4"/>
  <c r="I33" i="4"/>
  <c r="I37" i="4" s="1"/>
  <c r="J33" i="4"/>
  <c r="D33" i="4"/>
  <c r="G32" i="4"/>
  <c r="F33" i="4"/>
  <c r="F37" i="4" s="1"/>
  <c r="I32" i="4"/>
  <c r="I36" i="4" s="1"/>
  <c r="C32" i="4"/>
  <c r="C36" i="4" s="1"/>
  <c r="G33" i="4"/>
</calcChain>
</file>

<file path=xl/sharedStrings.xml><?xml version="1.0" encoding="utf-8"?>
<sst xmlns="http://schemas.openxmlformats.org/spreadsheetml/2006/main" count="58" uniqueCount="25">
  <si>
    <t>V+</t>
    <phoneticPr fontId="2"/>
  </si>
  <si>
    <t>V-</t>
    <phoneticPr fontId="2"/>
  </si>
  <si>
    <t>5V</t>
    <phoneticPr fontId="2"/>
  </si>
  <si>
    <t>3.3V</t>
    <phoneticPr fontId="2"/>
  </si>
  <si>
    <t>V-GND</t>
    <phoneticPr fontId="2"/>
  </si>
  <si>
    <t>可変V+</t>
    <rPh sb="0" eb="2">
      <t>カヘン</t>
    </rPh>
    <phoneticPr fontId="2"/>
  </si>
  <si>
    <t>可変V-</t>
    <rPh sb="0" eb="2">
      <t>カヘン</t>
    </rPh>
    <phoneticPr fontId="2"/>
  </si>
  <si>
    <t>V+M</t>
    <phoneticPr fontId="2"/>
  </si>
  <si>
    <t>V-M</t>
    <phoneticPr fontId="2"/>
  </si>
  <si>
    <t>A+M</t>
    <phoneticPr fontId="2"/>
  </si>
  <si>
    <t>A-M</t>
    <phoneticPr fontId="2"/>
  </si>
  <si>
    <t>GND</t>
    <phoneticPr fontId="2"/>
  </si>
  <si>
    <t>ADC値</t>
    <rPh sb="3" eb="4">
      <t>チ</t>
    </rPh>
    <phoneticPr fontId="2"/>
  </si>
  <si>
    <t>理論値</t>
    <rPh sb="0" eb="3">
      <t>リロンチ</t>
    </rPh>
    <phoneticPr fontId="2"/>
  </si>
  <si>
    <t>（←V-GNDとの差）</t>
    <rPh sb="9" eb="10">
      <t>サ</t>
    </rPh>
    <phoneticPr fontId="2"/>
  </si>
  <si>
    <t>電流値の増幅なし</t>
    <rPh sb="0" eb="3">
      <t>デンリュウチ</t>
    </rPh>
    <rPh sb="4" eb="6">
      <t>ゾウフク</t>
    </rPh>
    <phoneticPr fontId="2"/>
  </si>
  <si>
    <t>誤差</t>
    <rPh sb="0" eb="2">
      <t>ゴサ</t>
    </rPh>
    <phoneticPr fontId="2"/>
  </si>
  <si>
    <t>測定値</t>
    <rPh sb="0" eb="3">
      <t>ソクテイチ</t>
    </rPh>
    <phoneticPr fontId="2"/>
  </si>
  <si>
    <t>GNDとの差</t>
    <rPh sb="5" eb="6">
      <t>サ</t>
    </rPh>
    <phoneticPr fontId="2"/>
  </si>
  <si>
    <t>LSB</t>
    <phoneticPr fontId="2"/>
  </si>
  <si>
    <t>計算値</t>
    <rPh sb="0" eb="3">
      <t>ケイサンチ</t>
    </rPh>
    <phoneticPr fontId="2"/>
  </si>
  <si>
    <t>測定値との誤差</t>
    <rPh sb="0" eb="3">
      <t>ソクテイチ</t>
    </rPh>
    <rPh sb="5" eb="7">
      <t>ゴサ</t>
    </rPh>
    <phoneticPr fontId="2"/>
  </si>
  <si>
    <t>電流値の増幅あり</t>
    <rPh sb="0" eb="3">
      <t>デンリュウチ</t>
    </rPh>
    <rPh sb="4" eb="6">
      <t>ゾウフク</t>
    </rPh>
    <phoneticPr fontId="2"/>
  </si>
  <si>
    <t>A+M増幅</t>
    <rPh sb="3" eb="5">
      <t>ゾウフク</t>
    </rPh>
    <phoneticPr fontId="2"/>
  </si>
  <si>
    <t>A-M増幅</t>
    <rPh sb="3" eb="5">
      <t>ゾウフク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</si>
</sst>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9" fontId="0" fillId="0" borderId="1" xfId="1" applyFont="1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M24" sqref="M24"/>
    </sheetView>
  </sheetViews>
  <sheetFormatPr defaultRowHeight="13.5" x14ac:dyDescent="0.15"/>
  <cols>
    <col min="1" max="1" width="4.75" customWidth="1"/>
    <col min="2" max="2" width="8.125" customWidth="1"/>
    <col min="4" max="4" width="7.75" customWidth="1"/>
    <col min="5" max="5" width="6" customWidth="1"/>
    <col min="7" max="7" width="7.125" customWidth="1"/>
    <col min="8" max="8" width="6.375" customWidth="1"/>
    <col min="10" max="10" width="7.75" customWidth="1"/>
    <col min="11" max="11" width="5" customWidth="1"/>
  </cols>
  <sheetData>
    <row r="1" spans="1:11" x14ac:dyDescent="0.15">
      <c r="A1" s="1" t="s">
        <v>15</v>
      </c>
    </row>
    <row r="2" spans="1:11" x14ac:dyDescent="0.15">
      <c r="B2" t="s">
        <v>0</v>
      </c>
      <c r="C2">
        <v>9.58</v>
      </c>
    </row>
    <row r="3" spans="1:11" x14ac:dyDescent="0.15">
      <c r="B3" t="s">
        <v>1</v>
      </c>
      <c r="C3">
        <v>-9.4</v>
      </c>
    </row>
    <row r="4" spans="1:11" x14ac:dyDescent="0.15">
      <c r="B4" t="s">
        <v>2</v>
      </c>
      <c r="C4">
        <v>2.64</v>
      </c>
      <c r="D4">
        <f>C4-C6</f>
        <v>5.07</v>
      </c>
      <c r="E4" t="s">
        <v>14</v>
      </c>
    </row>
    <row r="5" spans="1:11" x14ac:dyDescent="0.15">
      <c r="B5" t="s">
        <v>3</v>
      </c>
      <c r="C5">
        <v>0.82699999999999996</v>
      </c>
      <c r="D5">
        <f>C5-C6</f>
        <v>3.2570000000000001</v>
      </c>
    </row>
    <row r="6" spans="1:11" x14ac:dyDescent="0.15">
      <c r="B6" t="s">
        <v>4</v>
      </c>
      <c r="C6">
        <v>-2.4300000000000002</v>
      </c>
    </row>
    <row r="8" spans="1:11" ht="14.25" thickBot="1" x14ac:dyDescent="0.2">
      <c r="B8" s="5"/>
      <c r="C8" s="5" t="s">
        <v>17</v>
      </c>
      <c r="D8" s="5" t="s">
        <v>13</v>
      </c>
      <c r="E8" s="5" t="s">
        <v>16</v>
      </c>
      <c r="F8" s="5" t="s">
        <v>17</v>
      </c>
      <c r="G8" s="5" t="s">
        <v>13</v>
      </c>
      <c r="H8" s="5" t="s">
        <v>16</v>
      </c>
      <c r="I8" s="5" t="s">
        <v>17</v>
      </c>
      <c r="J8" s="5" t="s">
        <v>13</v>
      </c>
      <c r="K8" s="5" t="s">
        <v>16</v>
      </c>
    </row>
    <row r="9" spans="1:11" ht="14.25" thickTop="1" x14ac:dyDescent="0.15">
      <c r="B9" s="4" t="s">
        <v>5</v>
      </c>
      <c r="C9" s="4">
        <v>1.226</v>
      </c>
      <c r="D9" s="4"/>
      <c r="E9" s="4"/>
      <c r="F9" s="4">
        <v>5.0199999999999996</v>
      </c>
      <c r="G9" s="4"/>
      <c r="H9" s="4"/>
      <c r="I9" s="4">
        <v>8.0399999999999991</v>
      </c>
      <c r="J9" s="4"/>
      <c r="K9" s="4"/>
    </row>
    <row r="10" spans="1:11" x14ac:dyDescent="0.15">
      <c r="B10" s="2" t="s">
        <v>6</v>
      </c>
      <c r="C10" s="2">
        <v>-1.2829999999999999</v>
      </c>
      <c r="D10" s="2"/>
      <c r="E10" s="2"/>
      <c r="F10" s="2">
        <v>-5</v>
      </c>
      <c r="G10" s="2"/>
      <c r="H10" s="2"/>
      <c r="I10" s="2">
        <v>-7.68</v>
      </c>
      <c r="J10" s="2"/>
      <c r="K10" s="2"/>
    </row>
    <row r="11" spans="1:11" x14ac:dyDescent="0.15">
      <c r="B11" s="2" t="s">
        <v>7</v>
      </c>
      <c r="C11" s="2">
        <v>0.20300000000000001</v>
      </c>
      <c r="D11" s="2">
        <f>C9/6</f>
        <v>0.20433333333333334</v>
      </c>
      <c r="E11" s="3">
        <f>(C11-D11)/D11</f>
        <v>-6.5252854812397646E-3</v>
      </c>
      <c r="F11" s="2">
        <v>0.84199999999999997</v>
      </c>
      <c r="G11" s="2">
        <f>F9/6</f>
        <v>0.83666666666666656</v>
      </c>
      <c r="H11" s="3">
        <f>(F11-G11)/G11</f>
        <v>6.3745019920319673E-3</v>
      </c>
      <c r="I11" s="2">
        <v>1.3460000000000001</v>
      </c>
      <c r="J11" s="2">
        <f>I9/6</f>
        <v>1.3399999999999999</v>
      </c>
      <c r="K11" s="3">
        <f>(I11-J11)/J11</f>
        <v>4.4776119402986777E-3</v>
      </c>
    </row>
    <row r="12" spans="1:11" x14ac:dyDescent="0.15">
      <c r="B12" s="2" t="s">
        <v>8</v>
      </c>
      <c r="C12" s="2">
        <v>-0.21299999999999999</v>
      </c>
      <c r="D12" s="2">
        <f>C10/6</f>
        <v>-0.21383333333333332</v>
      </c>
      <c r="E12" s="3">
        <f t="shared" ref="E12:E14" si="0">(C12-D12)/D12</f>
        <v>-3.8971161340607555E-3</v>
      </c>
      <c r="F12" s="2">
        <v>-0.84099999999999997</v>
      </c>
      <c r="G12" s="2">
        <f>F10/6</f>
        <v>-0.83333333333333337</v>
      </c>
      <c r="H12" s="3">
        <f t="shared" ref="H12:H14" si="1">(F12-G12)/G12</f>
        <v>9.1999999999999183E-3</v>
      </c>
      <c r="I12" s="2">
        <v>-1.2889999999999999</v>
      </c>
      <c r="J12" s="2">
        <f>I10/6</f>
        <v>-1.28</v>
      </c>
      <c r="K12" s="3">
        <f t="shared" ref="K12:K14" si="2">(I12-J12)/J12</f>
        <v>7.0312499999999195E-3</v>
      </c>
    </row>
    <row r="13" spans="1:11" x14ac:dyDescent="0.15">
      <c r="B13" s="2" t="s">
        <v>9</v>
      </c>
      <c r="C13" s="2">
        <v>8.3999999999999995E-3</v>
      </c>
      <c r="D13" s="2">
        <f>C9/220</f>
        <v>5.5727272727272726E-3</v>
      </c>
      <c r="E13" s="3">
        <f t="shared" si="0"/>
        <v>0.50734094616639469</v>
      </c>
      <c r="F13" s="2">
        <v>2.75E-2</v>
      </c>
      <c r="G13" s="2">
        <f>F9/220</f>
        <v>2.2818181818181817E-2</v>
      </c>
      <c r="H13" s="3">
        <f t="shared" si="1"/>
        <v>0.20517928286852594</v>
      </c>
      <c r="I13" s="2">
        <v>4.2200000000000001E-2</v>
      </c>
      <c r="J13" s="2">
        <f>I9/220</f>
        <v>3.6545454545454541E-2</v>
      </c>
      <c r="K13" s="3">
        <f t="shared" si="2"/>
        <v>0.15472636815920418</v>
      </c>
    </row>
    <row r="14" spans="1:11" x14ac:dyDescent="0.15">
      <c r="B14" s="2" t="s">
        <v>10</v>
      </c>
      <c r="C14" s="2">
        <v>-2.5000000000000001E-3</v>
      </c>
      <c r="D14" s="2">
        <f>C10/220</f>
        <v>-5.8318181818181811E-3</v>
      </c>
      <c r="E14" s="3">
        <f t="shared" si="0"/>
        <v>-0.57131722525331252</v>
      </c>
      <c r="F14" s="2">
        <v>-1.6500000000000001E-2</v>
      </c>
      <c r="G14" s="2">
        <f>F10/220</f>
        <v>-2.2727272727272728E-2</v>
      </c>
      <c r="H14" s="3">
        <f t="shared" si="1"/>
        <v>-0.27399999999999997</v>
      </c>
      <c r="I14" s="2">
        <v>-2.5899999999999999E-2</v>
      </c>
      <c r="J14" s="2">
        <f>I10/220</f>
        <v>-3.490909090909091E-2</v>
      </c>
      <c r="K14" s="3">
        <f t="shared" si="2"/>
        <v>-0.25807291666666671</v>
      </c>
    </row>
    <row r="17" spans="2:13" x14ac:dyDescent="0.15">
      <c r="B17" t="s">
        <v>12</v>
      </c>
    </row>
    <row r="18" spans="2:13" x14ac:dyDescent="0.15">
      <c r="C18" s="2">
        <v>536</v>
      </c>
      <c r="D18" s="2">
        <v>495</v>
      </c>
      <c r="F18" s="2">
        <v>663</v>
      </c>
      <c r="G18" s="2">
        <v>498</v>
      </c>
      <c r="I18" s="2">
        <v>763</v>
      </c>
      <c r="J18" s="2">
        <v>500</v>
      </c>
    </row>
    <row r="19" spans="2:13" x14ac:dyDescent="0.15">
      <c r="C19" s="2">
        <v>451</v>
      </c>
      <c r="D19" s="2">
        <v>493</v>
      </c>
      <c r="F19" s="2">
        <v>322</v>
      </c>
      <c r="G19" s="2">
        <v>489</v>
      </c>
      <c r="I19" s="2">
        <v>232</v>
      </c>
      <c r="J19" s="2">
        <v>486</v>
      </c>
    </row>
    <row r="20" spans="2:13" x14ac:dyDescent="0.15">
      <c r="C20" s="6"/>
      <c r="D20" s="6"/>
      <c r="F20" s="6"/>
      <c r="G20" s="6"/>
      <c r="I20" s="6"/>
      <c r="J20" s="6"/>
    </row>
    <row r="21" spans="2:13" x14ac:dyDescent="0.15">
      <c r="B21" t="s">
        <v>11</v>
      </c>
      <c r="I21">
        <v>491</v>
      </c>
    </row>
    <row r="23" spans="2:13" x14ac:dyDescent="0.15">
      <c r="B23" t="s">
        <v>18</v>
      </c>
    </row>
    <row r="24" spans="2:13" x14ac:dyDescent="0.15">
      <c r="C24" s="2">
        <f>C18-$I$21</f>
        <v>45</v>
      </c>
      <c r="D24" s="2">
        <f>D18-$I$21</f>
        <v>4</v>
      </c>
      <c r="F24" s="2">
        <f>F18-$I$21</f>
        <v>172</v>
      </c>
      <c r="G24" s="2">
        <f>G18-$I$21</f>
        <v>7</v>
      </c>
      <c r="I24" s="2">
        <f>I18-$I$21</f>
        <v>272</v>
      </c>
      <c r="J24" s="2">
        <f>J18-$I$21</f>
        <v>9</v>
      </c>
    </row>
    <row r="25" spans="2:13" x14ac:dyDescent="0.15">
      <c r="C25" s="2">
        <f>C19-$I$21</f>
        <v>-40</v>
      </c>
      <c r="D25" s="2">
        <f>D19-$I$21</f>
        <v>2</v>
      </c>
      <c r="F25" s="2">
        <f>F19-$I$21</f>
        <v>-169</v>
      </c>
      <c r="G25" s="2">
        <f>G19-$I$21</f>
        <v>-2</v>
      </c>
      <c r="I25" s="2">
        <f>I19-$I$21</f>
        <v>-259</v>
      </c>
      <c r="J25" s="2">
        <f>J19-$I$21</f>
        <v>-5</v>
      </c>
    </row>
    <row r="27" spans="2:13" x14ac:dyDescent="0.15">
      <c r="B27" t="s">
        <v>19</v>
      </c>
      <c r="C27">
        <f>D4/1024</f>
        <v>4.9511718750000003E-3</v>
      </c>
    </row>
    <row r="29" spans="2:13" x14ac:dyDescent="0.15">
      <c r="B29" t="s">
        <v>20</v>
      </c>
    </row>
    <row r="30" spans="2:13" x14ac:dyDescent="0.15">
      <c r="C30" s="2">
        <f>C24*$C$27*6</f>
        <v>1.3368164062500001</v>
      </c>
      <c r="D30" s="2">
        <f>D24*$C$27</f>
        <v>1.9804687500000001E-2</v>
      </c>
      <c r="F30" s="2">
        <f t="shared" ref="F30:F31" si="3">F24*$C$27*6</f>
        <v>5.1096093750000007</v>
      </c>
      <c r="G30" s="2">
        <f>G24*$C$27</f>
        <v>3.4658203125000002E-2</v>
      </c>
      <c r="I30" s="2">
        <f t="shared" ref="I30:I31" si="4">I24*$C$27*6</f>
        <v>8.0803124999999998</v>
      </c>
      <c r="J30" s="2">
        <f>J24*$C$27</f>
        <v>4.4560546875000002E-2</v>
      </c>
      <c r="M30" s="2"/>
    </row>
    <row r="31" spans="2:13" x14ac:dyDescent="0.15">
      <c r="C31" s="2">
        <f t="shared" ref="C31" si="5">C25*$C$27*6</f>
        <v>-1.1882812500000002</v>
      </c>
      <c r="D31" s="2">
        <f>D25*$C$27</f>
        <v>9.9023437500000006E-3</v>
      </c>
      <c r="F31" s="2">
        <f t="shared" si="3"/>
        <v>-5.0204882812500005</v>
      </c>
      <c r="G31" s="2">
        <f>G25*$C$27</f>
        <v>-9.9023437500000006E-3</v>
      </c>
      <c r="I31" s="2">
        <f t="shared" si="4"/>
        <v>-7.6941210937500006</v>
      </c>
      <c r="J31" s="2">
        <f>J25*$C$27</f>
        <v>-2.4755859375000001E-2</v>
      </c>
    </row>
    <row r="33" spans="2:10" x14ac:dyDescent="0.15">
      <c r="B33" t="s">
        <v>21</v>
      </c>
    </row>
    <row r="34" spans="2:10" x14ac:dyDescent="0.15">
      <c r="C34" s="3">
        <f>(C30-C9)/C30</f>
        <v>8.2895755716268615E-2</v>
      </c>
      <c r="D34" s="3">
        <f>(D30-C13)/D30</f>
        <v>0.57585798816568057</v>
      </c>
      <c r="F34" s="3">
        <f>(F30-F9)/F30</f>
        <v>1.753742183080308E-2</v>
      </c>
      <c r="G34" s="3">
        <f>(G30-F13)/G30</f>
        <v>0.20653705269089889</v>
      </c>
      <c r="I34" s="3">
        <f>(I30-I9)/I30</f>
        <v>4.9889778396566518E-3</v>
      </c>
      <c r="J34" s="3">
        <f>(J30-I13)/J30</f>
        <v>5.2973920666228379E-2</v>
      </c>
    </row>
    <row r="35" spans="2:10" x14ac:dyDescent="0.15">
      <c r="C35" s="3">
        <f>(C31-C10)/C31</f>
        <v>-7.9710716633793324E-2</v>
      </c>
      <c r="D35" s="3">
        <f>(D31-C14)/D31</f>
        <v>1.252465483234714</v>
      </c>
      <c r="F35" s="3">
        <f>(F31-F10)/F31</f>
        <v>4.0809339853491887E-3</v>
      </c>
      <c r="G35" s="3">
        <f>(G31-F14)/G31</f>
        <v>-0.66627218934911236</v>
      </c>
      <c r="I35" s="3">
        <f>(I31-I10)/I31</f>
        <v>1.8353095276173398E-3</v>
      </c>
      <c r="J35" s="3">
        <f>(J31-I14)/J31</f>
        <v>-4.6216962524654751E-2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J27" sqref="J27"/>
    </sheetView>
  </sheetViews>
  <sheetFormatPr defaultRowHeight="13.5" x14ac:dyDescent="0.15"/>
  <cols>
    <col min="1" max="1" width="4.75" customWidth="1"/>
    <col min="2" max="2" width="8.125" customWidth="1"/>
    <col min="4" max="4" width="7.75" customWidth="1"/>
    <col min="5" max="5" width="6" customWidth="1"/>
    <col min="7" max="7" width="7.125" customWidth="1"/>
    <col min="8" max="8" width="6.375" customWidth="1"/>
    <col min="10" max="10" width="7.75" customWidth="1"/>
    <col min="11" max="11" width="5" customWidth="1"/>
  </cols>
  <sheetData>
    <row r="1" spans="1:11" x14ac:dyDescent="0.15">
      <c r="A1" s="1" t="s">
        <v>22</v>
      </c>
    </row>
    <row r="2" spans="1:11" x14ac:dyDescent="0.15">
      <c r="B2" t="s">
        <v>0</v>
      </c>
      <c r="C2">
        <v>9.81</v>
      </c>
    </row>
    <row r="3" spans="1:11" x14ac:dyDescent="0.15">
      <c r="B3" t="s">
        <v>1</v>
      </c>
      <c r="C3">
        <v>-9.64</v>
      </c>
    </row>
    <row r="4" spans="1:11" x14ac:dyDescent="0.15">
      <c r="B4" t="s">
        <v>2</v>
      </c>
      <c r="C4">
        <v>2.64</v>
      </c>
      <c r="D4">
        <f>C4-C6</f>
        <v>5.0600000000000005</v>
      </c>
      <c r="E4" t="s">
        <v>14</v>
      </c>
    </row>
    <row r="5" spans="1:11" x14ac:dyDescent="0.15">
      <c r="B5" t="s">
        <v>3</v>
      </c>
      <c r="C5">
        <v>0.82499999999999996</v>
      </c>
      <c r="D5">
        <f>C5-C6</f>
        <v>3.2450000000000001</v>
      </c>
    </row>
    <row r="6" spans="1:11" x14ac:dyDescent="0.15">
      <c r="B6" t="s">
        <v>4</v>
      </c>
      <c r="C6">
        <v>-2.42</v>
      </c>
    </row>
    <row r="8" spans="1:11" ht="14.25" thickBot="1" x14ac:dyDescent="0.2">
      <c r="B8" s="5"/>
      <c r="C8" s="5" t="s">
        <v>17</v>
      </c>
      <c r="D8" s="5" t="s">
        <v>13</v>
      </c>
      <c r="E8" s="5" t="s">
        <v>16</v>
      </c>
      <c r="F8" s="5" t="s">
        <v>17</v>
      </c>
      <c r="G8" s="5" t="s">
        <v>13</v>
      </c>
      <c r="H8" s="5" t="s">
        <v>16</v>
      </c>
      <c r="I8" s="5" t="s">
        <v>17</v>
      </c>
      <c r="J8" s="5" t="s">
        <v>13</v>
      </c>
      <c r="K8" s="5" t="s">
        <v>16</v>
      </c>
    </row>
    <row r="9" spans="1:11" ht="14.25" thickTop="1" x14ac:dyDescent="0.15">
      <c r="B9" s="4" t="s">
        <v>5</v>
      </c>
      <c r="C9" s="4">
        <v>3.29</v>
      </c>
      <c r="D9" s="4"/>
      <c r="E9" s="4"/>
      <c r="F9" s="4">
        <v>5.03</v>
      </c>
      <c r="G9" s="4"/>
      <c r="H9" s="4"/>
      <c r="I9" s="4">
        <v>7.93</v>
      </c>
      <c r="J9" s="4"/>
      <c r="K9" s="4"/>
    </row>
    <row r="10" spans="1:11" x14ac:dyDescent="0.15">
      <c r="B10" s="2" t="s">
        <v>6</v>
      </c>
      <c r="C10" s="2">
        <v>-3.36</v>
      </c>
      <c r="D10" s="2"/>
      <c r="E10" s="2"/>
      <c r="F10" s="2">
        <v>-5</v>
      </c>
      <c r="G10" s="2"/>
      <c r="H10" s="2"/>
      <c r="I10" s="2">
        <v>-7.56</v>
      </c>
      <c r="J10" s="2"/>
      <c r="K10" s="2"/>
    </row>
    <row r="11" spans="1:11" x14ac:dyDescent="0.15">
      <c r="B11" s="2" t="s">
        <v>7</v>
      </c>
      <c r="C11" s="2">
        <v>0.55500000000000005</v>
      </c>
      <c r="D11" s="2">
        <f>C9/6</f>
        <v>0.54833333333333334</v>
      </c>
      <c r="E11" s="3">
        <f>(C11-D11)/D11</f>
        <v>1.2158054711246279E-2</v>
      </c>
      <c r="F11" s="2">
        <v>0.84499999999999997</v>
      </c>
      <c r="G11" s="2">
        <f>F9/6</f>
        <v>0.83833333333333337</v>
      </c>
      <c r="H11" s="3">
        <f>(F11-G11)/G11</f>
        <v>7.9522862823060807E-3</v>
      </c>
      <c r="I11" s="2">
        <v>1.331</v>
      </c>
      <c r="J11" s="2">
        <f>I9/6</f>
        <v>1.3216666666666665</v>
      </c>
      <c r="K11" s="3">
        <f>(I11-J11)/J11</f>
        <v>7.0617906683481087E-3</v>
      </c>
    </row>
    <row r="12" spans="1:11" x14ac:dyDescent="0.15">
      <c r="B12" s="2" t="s">
        <v>8</v>
      </c>
      <c r="C12" s="2">
        <v>-0.56200000000000006</v>
      </c>
      <c r="D12" s="2">
        <f>C10/6</f>
        <v>-0.55999999999999994</v>
      </c>
      <c r="E12" s="3">
        <f t="shared" ref="E12:E16" si="0">(C12-D12)/D12</f>
        <v>3.5714285714287734E-3</v>
      </c>
      <c r="F12" s="2">
        <v>-0.83799999999999997</v>
      </c>
      <c r="G12" s="2">
        <f>F10/6</f>
        <v>-0.83333333333333337</v>
      </c>
      <c r="H12" s="3">
        <f t="shared" ref="H12:H16" si="1">(F12-G12)/G12</f>
        <v>5.5999999999999158E-3</v>
      </c>
      <c r="I12" s="2">
        <v>-1.266</v>
      </c>
      <c r="J12" s="2">
        <f>I10/6</f>
        <v>-1.26</v>
      </c>
      <c r="K12" s="3">
        <f t="shared" ref="K12:K16" si="2">(I12-J12)/J12</f>
        <v>4.7619047619047658E-3</v>
      </c>
    </row>
    <row r="13" spans="1:11" x14ac:dyDescent="0.15">
      <c r="B13" s="2" t="s">
        <v>9</v>
      </c>
      <c r="C13" s="2">
        <v>2.1000000000000001E-2</v>
      </c>
      <c r="D13" s="2">
        <f>C9/220</f>
        <v>1.4954545454545455E-2</v>
      </c>
      <c r="E13" s="3">
        <f t="shared" si="0"/>
        <v>0.40425531914893625</v>
      </c>
      <c r="F13" s="2">
        <v>2.98E-2</v>
      </c>
      <c r="G13" s="2">
        <f>F9/220</f>
        <v>2.2863636363636364E-2</v>
      </c>
      <c r="H13" s="3">
        <f t="shared" si="1"/>
        <v>0.30337972166998012</v>
      </c>
      <c r="I13" s="2">
        <v>4.53E-2</v>
      </c>
      <c r="J13" s="2">
        <f>I9/220</f>
        <v>3.6045454545454547E-2</v>
      </c>
      <c r="K13" s="3">
        <f t="shared" si="2"/>
        <v>0.25674653215636817</v>
      </c>
    </row>
    <row r="14" spans="1:11" x14ac:dyDescent="0.15">
      <c r="B14" s="2" t="s">
        <v>10</v>
      </c>
      <c r="C14" s="2">
        <v>-8.6E-3</v>
      </c>
      <c r="D14" s="2">
        <f>C10/220</f>
        <v>-1.5272727272727273E-2</v>
      </c>
      <c r="E14" s="3">
        <f t="shared" si="0"/>
        <v>-0.43690476190476191</v>
      </c>
      <c r="F14" s="2">
        <v>-1.5599999999999999E-2</v>
      </c>
      <c r="G14" s="2">
        <f>F10/220</f>
        <v>-2.2727272727272728E-2</v>
      </c>
      <c r="H14" s="3">
        <f t="shared" si="1"/>
        <v>-0.31360000000000005</v>
      </c>
      <c r="I14" s="2">
        <v>-2.5700000000000001E-2</v>
      </c>
      <c r="J14" s="2">
        <f>I10/220</f>
        <v>-3.436363636363636E-2</v>
      </c>
      <c r="K14" s="3">
        <f t="shared" si="2"/>
        <v>-0.25211640211640202</v>
      </c>
    </row>
    <row r="15" spans="1:11" x14ac:dyDescent="0.15">
      <c r="B15" s="7" t="s">
        <v>23</v>
      </c>
      <c r="C15" s="7">
        <v>0.13159999999999999</v>
      </c>
      <c r="D15" s="2">
        <f>D13*6</f>
        <v>8.9727272727272725E-2</v>
      </c>
      <c r="E15" s="3">
        <f t="shared" si="0"/>
        <v>0.46666666666666662</v>
      </c>
      <c r="F15" s="2">
        <v>0.1885</v>
      </c>
      <c r="G15" s="2">
        <f>G13*6</f>
        <v>0.13718181818181818</v>
      </c>
      <c r="H15" s="3">
        <f t="shared" si="1"/>
        <v>0.37408880053015242</v>
      </c>
      <c r="I15" s="2">
        <v>0.27400000000000002</v>
      </c>
      <c r="J15" s="2">
        <f>J13*6</f>
        <v>0.21627272727272728</v>
      </c>
      <c r="K15" s="3">
        <f t="shared" si="2"/>
        <v>0.26691887347625054</v>
      </c>
    </row>
    <row r="16" spans="1:11" x14ac:dyDescent="0.15">
      <c r="B16" s="7" t="s">
        <v>24</v>
      </c>
      <c r="C16" s="7">
        <v>-4.48E-2</v>
      </c>
      <c r="D16" s="2">
        <f>D14*6</f>
        <v>-9.1636363636363641E-2</v>
      </c>
      <c r="E16" s="3">
        <f t="shared" si="0"/>
        <v>-0.51111111111111118</v>
      </c>
      <c r="F16" s="2">
        <v>-8.1299999999999997E-2</v>
      </c>
      <c r="G16" s="2">
        <f>G14*6</f>
        <v>-0.13636363636363635</v>
      </c>
      <c r="H16" s="3">
        <f t="shared" si="1"/>
        <v>-0.40379999999999999</v>
      </c>
      <c r="I16" s="2">
        <v>-0.14419999999999999</v>
      </c>
      <c r="J16" s="2">
        <f>J14*6</f>
        <v>-0.20618181818181816</v>
      </c>
      <c r="K16" s="3">
        <f t="shared" si="2"/>
        <v>-0.30061728395061726</v>
      </c>
    </row>
    <row r="19" spans="2:13" x14ac:dyDescent="0.15">
      <c r="B19" t="s">
        <v>12</v>
      </c>
    </row>
    <row r="20" spans="2:13" x14ac:dyDescent="0.15">
      <c r="C20" s="2">
        <v>603</v>
      </c>
      <c r="D20" s="2">
        <v>498</v>
      </c>
      <c r="F20" s="2">
        <v>662</v>
      </c>
      <c r="G20" s="2">
        <v>529</v>
      </c>
      <c r="I20" s="2">
        <v>758</v>
      </c>
      <c r="J20" s="2">
        <v>549</v>
      </c>
    </row>
    <row r="21" spans="2:13" x14ac:dyDescent="0.15">
      <c r="C21" s="2">
        <v>378</v>
      </c>
      <c r="D21" s="2">
        <v>482</v>
      </c>
      <c r="F21" s="2">
        <v>321</v>
      </c>
      <c r="G21" s="2">
        <v>475</v>
      </c>
      <c r="I21" s="2">
        <v>235</v>
      </c>
      <c r="J21" s="2">
        <v>464</v>
      </c>
    </row>
    <row r="22" spans="2:13" x14ac:dyDescent="0.15">
      <c r="C22" s="6"/>
      <c r="D22" s="6"/>
      <c r="F22" s="6"/>
      <c r="G22" s="6"/>
      <c r="I22" s="6"/>
      <c r="J22" s="6"/>
    </row>
    <row r="23" spans="2:13" x14ac:dyDescent="0.15">
      <c r="B23" t="s">
        <v>11</v>
      </c>
      <c r="C23">
        <v>492</v>
      </c>
      <c r="F23">
        <v>491</v>
      </c>
      <c r="I23">
        <v>490</v>
      </c>
    </row>
    <row r="25" spans="2:13" x14ac:dyDescent="0.15">
      <c r="B25" t="s">
        <v>18</v>
      </c>
    </row>
    <row r="26" spans="2:13" x14ac:dyDescent="0.15">
      <c r="C26" s="2">
        <f>C20-$C$23</f>
        <v>111</v>
      </c>
      <c r="D26" s="2">
        <f t="shared" ref="D26:D27" si="3">D20-$C$23</f>
        <v>6</v>
      </c>
      <c r="F26" s="2">
        <f>F20-$F$23</f>
        <v>171</v>
      </c>
      <c r="G26" s="2">
        <f>G20-$F$23</f>
        <v>38</v>
      </c>
      <c r="I26" s="2">
        <f>I20-$I$23</f>
        <v>268</v>
      </c>
      <c r="J26" s="2">
        <f>J20-$I$23</f>
        <v>59</v>
      </c>
    </row>
    <row r="27" spans="2:13" x14ac:dyDescent="0.15">
      <c r="C27" s="2">
        <f t="shared" ref="C27:D27" si="4">C21-$C$23</f>
        <v>-114</v>
      </c>
      <c r="D27" s="2">
        <f t="shared" si="3"/>
        <v>-10</v>
      </c>
      <c r="F27" s="2">
        <f t="shared" ref="F27:G27" si="5">F21-$F$23</f>
        <v>-170</v>
      </c>
      <c r="G27" s="2">
        <f t="shared" ref="G26:G27" si="6">G21-$F$23</f>
        <v>-16</v>
      </c>
      <c r="I27" s="2">
        <f>I21-$I$23</f>
        <v>-255</v>
      </c>
      <c r="J27" s="2">
        <f>J21-$I$23</f>
        <v>-26</v>
      </c>
    </row>
    <row r="29" spans="2:13" x14ac:dyDescent="0.15">
      <c r="B29" t="s">
        <v>19</v>
      </c>
      <c r="C29">
        <f>D4/1024</f>
        <v>4.9414062500000005E-3</v>
      </c>
    </row>
    <row r="31" spans="2:13" x14ac:dyDescent="0.15">
      <c r="B31" t="s">
        <v>20</v>
      </c>
    </row>
    <row r="32" spans="2:13" x14ac:dyDescent="0.15">
      <c r="C32" s="2">
        <f>C26*$C$29*6</f>
        <v>3.2909765625000005</v>
      </c>
      <c r="D32" s="2">
        <f>D26*$C$29</f>
        <v>2.9648437500000003E-2</v>
      </c>
      <c r="F32" s="2">
        <f>F26*$C$29*6</f>
        <v>5.0698828125000004</v>
      </c>
      <c r="G32" s="2">
        <f>G26*$C$29</f>
        <v>0.18777343750000003</v>
      </c>
      <c r="I32" s="2">
        <f t="shared" ref="I32:I33" si="7">I26*$C$29*6</f>
        <v>7.9457812500000014</v>
      </c>
      <c r="J32" s="2">
        <f>J26*$C$29</f>
        <v>0.29154296875000002</v>
      </c>
      <c r="M32" s="2"/>
    </row>
    <row r="33" spans="2:10" x14ac:dyDescent="0.15">
      <c r="C33" s="2">
        <f>C27*$C$29*6</f>
        <v>-3.379921875</v>
      </c>
      <c r="D33" s="2">
        <f>D27*$C$29</f>
        <v>-4.9414062500000008E-2</v>
      </c>
      <c r="F33" s="2">
        <f t="shared" ref="F32:F33" si="8">F27*$C$29*6</f>
        <v>-5.0402343750000007</v>
      </c>
      <c r="G33" s="2">
        <f>G27*$C$29</f>
        <v>-7.9062500000000008E-2</v>
      </c>
      <c r="I33" s="2">
        <f t="shared" si="7"/>
        <v>-7.5603515625000011</v>
      </c>
      <c r="J33" s="2">
        <f>J27*$C$29</f>
        <v>-0.1284765625</v>
      </c>
    </row>
    <row r="35" spans="2:10" x14ac:dyDescent="0.15">
      <c r="B35" t="s">
        <v>21</v>
      </c>
    </row>
    <row r="36" spans="2:10" x14ac:dyDescent="0.15">
      <c r="C36" s="3">
        <f>(C32-C9)/C32</f>
        <v>2.9673942717434469E-4</v>
      </c>
      <c r="D36" s="3">
        <f>(D32-C15)/D32</f>
        <v>-3.4386824769433462</v>
      </c>
      <c r="F36" s="3">
        <f>(F32-F9)/F32</f>
        <v>7.8666142739369557E-3</v>
      </c>
      <c r="G36" s="3">
        <f>(G32-F15)/G32</f>
        <v>-3.869357187434841E-3</v>
      </c>
      <c r="I36" s="3">
        <f>(I32-I9)/I32</f>
        <v>1.9861168465972598E-3</v>
      </c>
      <c r="J36" s="3">
        <f>(J32-I15)/J32</f>
        <v>6.0172841160313517E-2</v>
      </c>
    </row>
    <row r="37" spans="2:10" x14ac:dyDescent="0.15">
      <c r="C37" s="3">
        <f>(C33-C10)/C33</f>
        <v>5.8941820955551198E-3</v>
      </c>
      <c r="D37" s="3">
        <f>(D33-C16)/D33</f>
        <v>9.3375494071146412E-2</v>
      </c>
      <c r="F37" s="3">
        <f>(F33-F10)/F33</f>
        <v>7.9826396961948237E-3</v>
      </c>
      <c r="G37" s="3">
        <f>(G33-F16)/G33</f>
        <v>-2.8300395256916862E-2</v>
      </c>
      <c r="I37" s="3">
        <f>(I33-I10)/I33</f>
        <v>4.6500813764433529E-5</v>
      </c>
      <c r="J37" s="3">
        <f>(J33-I16)/J33</f>
        <v>-0.12238370325326842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gmail nerdfloor</dc:creator>
  <cp:lastModifiedBy>gmail nerdfloor</cp:lastModifiedBy>
  <dcterms:created xsi:type="dcterms:W3CDTF">2014-10-31T13:15:05Z</dcterms:created>
  <dcterms:modified xsi:type="dcterms:W3CDTF">2014-10-31T14:18:32Z</dcterms:modified>
</cp:coreProperties>
</file>