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6275" windowHeight="107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9" i="1" l="1"/>
  <c r="F69" i="1"/>
  <c r="F68" i="1"/>
  <c r="D69" i="1"/>
  <c r="C69" i="1"/>
  <c r="C68" i="1"/>
  <c r="J53" i="1"/>
  <c r="I53" i="1"/>
  <c r="I52" i="1"/>
  <c r="G53" i="1"/>
  <c r="F53" i="1"/>
  <c r="F52" i="1"/>
  <c r="D53" i="1"/>
  <c r="C53" i="1"/>
  <c r="C52" i="1"/>
  <c r="G60" i="1"/>
  <c r="D60" i="1"/>
  <c r="F66" i="1"/>
  <c r="G66" i="1" s="1"/>
  <c r="C66" i="1"/>
  <c r="D66" i="1" s="1"/>
  <c r="F65" i="1"/>
  <c r="C65" i="1"/>
  <c r="I49" i="1"/>
  <c r="F49" i="1"/>
  <c r="C49" i="1"/>
  <c r="I33" i="1"/>
  <c r="I36" i="1" s="1"/>
  <c r="C36" i="1"/>
  <c r="C33" i="1"/>
  <c r="F18" i="1"/>
  <c r="F21" i="1" s="1"/>
  <c r="F50" i="1"/>
  <c r="G50" i="1"/>
  <c r="C50" i="1"/>
  <c r="D50" i="1" s="1"/>
  <c r="J44" i="1"/>
  <c r="G44" i="1"/>
  <c r="D44" i="1"/>
  <c r="F81" i="1"/>
  <c r="C32" i="1" s="1"/>
  <c r="C35" i="1" s="1"/>
  <c r="G84" i="1"/>
  <c r="I50" i="1" s="1"/>
  <c r="J50" i="1" s="1"/>
  <c r="F82" i="1"/>
  <c r="L33" i="1" s="1"/>
  <c r="L36" i="1" s="1"/>
  <c r="F17" i="1" l="1"/>
  <c r="F20" i="1" s="1"/>
  <c r="L17" i="1"/>
  <c r="L20" i="1" s="1"/>
  <c r="F32" i="1"/>
  <c r="F35" i="1" s="1"/>
  <c r="C17" i="1"/>
  <c r="C20" i="1" s="1"/>
  <c r="L18" i="1"/>
  <c r="L21" i="1" s="1"/>
  <c r="C18" i="1"/>
  <c r="C21" i="1" s="1"/>
  <c r="I18" i="1"/>
  <c r="I21" i="1" s="1"/>
  <c r="I32" i="1"/>
  <c r="I35" i="1" s="1"/>
  <c r="L32" i="1"/>
  <c r="L35" i="1" s="1"/>
  <c r="I17" i="1"/>
  <c r="I20" i="1" s="1"/>
  <c r="F33" i="1"/>
  <c r="F36" i="1" s="1"/>
</calcChain>
</file>

<file path=xl/sharedStrings.xml><?xml version="1.0" encoding="utf-8"?>
<sst xmlns="http://schemas.openxmlformats.org/spreadsheetml/2006/main" count="122" uniqueCount="55">
  <si>
    <t>電池＋</t>
    <rPh sb="0" eb="2">
      <t>デンチ</t>
    </rPh>
    <phoneticPr fontId="2"/>
  </si>
  <si>
    <t>電池－</t>
    <rPh sb="0" eb="2">
      <t>デンチ</t>
    </rPh>
    <phoneticPr fontId="2"/>
  </si>
  <si>
    <t>出力＋</t>
    <rPh sb="0" eb="2">
      <t>シュツリョク</t>
    </rPh>
    <phoneticPr fontId="2"/>
  </si>
  <si>
    <t>出力－</t>
    <rPh sb="0" eb="2">
      <t>シュツリョク</t>
    </rPh>
    <phoneticPr fontId="2"/>
  </si>
  <si>
    <t>電池電源 単三×10×2 負荷なし（オープン）</t>
    <rPh sb="0" eb="2">
      <t>デンチ</t>
    </rPh>
    <rPh sb="2" eb="4">
      <t>デンゲン</t>
    </rPh>
    <rPh sb="5" eb="7">
      <t>タンサン</t>
    </rPh>
    <rPh sb="13" eb="15">
      <t>フカ</t>
    </rPh>
    <phoneticPr fontId="2"/>
  </si>
  <si>
    <t>電池電源 単三×9×2 負荷なし（オープン）</t>
    <rPh sb="0" eb="2">
      <t>デンチ</t>
    </rPh>
    <rPh sb="2" eb="4">
      <t>デンゲン</t>
    </rPh>
    <rPh sb="5" eb="7">
      <t>タンサン</t>
    </rPh>
    <rPh sb="12" eb="14">
      <t>フカ</t>
    </rPh>
    <phoneticPr fontId="2"/>
  </si>
  <si>
    <t>電池電源 単三×10×2　負荷100Ω（実測値：99.64Ω）</t>
    <rPh sb="0" eb="2">
      <t>デンチ</t>
    </rPh>
    <rPh sb="2" eb="4">
      <t>デンゲン</t>
    </rPh>
    <rPh sb="5" eb="7">
      <t>タンサン</t>
    </rPh>
    <rPh sb="13" eb="15">
      <t>フカ</t>
    </rPh>
    <rPh sb="20" eb="23">
      <t>ジッソクチ</t>
    </rPh>
    <phoneticPr fontId="2"/>
  </si>
  <si>
    <t>シャントR</t>
    <phoneticPr fontId="2"/>
  </si>
  <si>
    <t>目標電流</t>
    <rPh sb="0" eb="2">
      <t>モクヒョウ</t>
    </rPh>
    <rPh sb="2" eb="4">
      <t>デンリュウ</t>
    </rPh>
    <phoneticPr fontId="2"/>
  </si>
  <si>
    <t>20mA</t>
    <phoneticPr fontId="2"/>
  </si>
  <si>
    <t>50mA</t>
    <phoneticPr fontId="2"/>
  </si>
  <si>
    <t>100mA</t>
    <phoneticPr fontId="2"/>
  </si>
  <si>
    <t>150mA</t>
    <phoneticPr fontId="2"/>
  </si>
  <si>
    <t>300mA</t>
    <phoneticPr fontId="2"/>
  </si>
  <si>
    <t>電池電源 単三×10×2　負荷10Ω（実測値：9.97Ω）</t>
    <rPh sb="0" eb="2">
      <t>デンチ</t>
    </rPh>
    <rPh sb="2" eb="4">
      <t>デンゲン</t>
    </rPh>
    <rPh sb="5" eb="7">
      <t>タンサン</t>
    </rPh>
    <rPh sb="13" eb="15">
      <t>フカ</t>
    </rPh>
    <rPh sb="19" eb="22">
      <t>ジッソクチ</t>
    </rPh>
    <phoneticPr fontId="2"/>
  </si>
  <si>
    <t>計算式</t>
    <rPh sb="0" eb="2">
      <t>ケイサン</t>
    </rPh>
    <rPh sb="2" eb="3">
      <t>シキ</t>
    </rPh>
    <phoneticPr fontId="2"/>
  </si>
  <si>
    <t>R1</t>
    <phoneticPr fontId="2"/>
  </si>
  <si>
    <t>R3</t>
    <phoneticPr fontId="2"/>
  </si>
  <si>
    <t>R9</t>
    <phoneticPr fontId="2"/>
  </si>
  <si>
    <t>R10</t>
    <phoneticPr fontId="2"/>
  </si>
  <si>
    <t>R9/(R1+R9)</t>
    <phoneticPr fontId="2"/>
  </si>
  <si>
    <t>R10/(R3+R10)</t>
    <phoneticPr fontId="2"/>
  </si>
  <si>
    <t>R8</t>
    <phoneticPr fontId="2"/>
  </si>
  <si>
    <t>R11</t>
    <phoneticPr fontId="2"/>
  </si>
  <si>
    <t>(R8+R11)/R8</t>
    <phoneticPr fontId="2"/>
  </si>
  <si>
    <t>計算値</t>
    <rPh sb="0" eb="3">
      <t>ケイサンチ</t>
    </rPh>
    <phoneticPr fontId="2"/>
  </si>
  <si>
    <t>※単位はV(以下同）</t>
    <rPh sb="1" eb="3">
      <t>タンイ</t>
    </rPh>
    <rPh sb="6" eb="8">
      <t>イカ</t>
    </rPh>
    <rPh sb="8" eb="9">
      <t>ドウ</t>
    </rPh>
    <phoneticPr fontId="2"/>
  </si>
  <si>
    <t>P-Rate(正電圧分圧比)</t>
    <rPh sb="7" eb="8">
      <t>セイ</t>
    </rPh>
    <rPh sb="8" eb="10">
      <t>デンアツ</t>
    </rPh>
    <rPh sb="10" eb="12">
      <t>ブンアツ</t>
    </rPh>
    <rPh sb="12" eb="13">
      <t>ヒ</t>
    </rPh>
    <phoneticPr fontId="2"/>
  </si>
  <si>
    <t>N-Rate(負電圧分圧比)</t>
    <rPh sb="7" eb="10">
      <t>フデンアツ</t>
    </rPh>
    <rPh sb="10" eb="13">
      <t>ブンアツヒ</t>
    </rPh>
    <phoneticPr fontId="2"/>
  </si>
  <si>
    <t>I-Rate(電流増幅率)</t>
    <rPh sb="7" eb="9">
      <t>デンリュウ</t>
    </rPh>
    <rPh sb="9" eb="11">
      <t>ゾウフク</t>
    </rPh>
    <rPh sb="11" eb="12">
      <t>リツ</t>
    </rPh>
    <phoneticPr fontId="2"/>
  </si>
  <si>
    <t>正電圧</t>
    <rPh sb="0" eb="3">
      <t>セイデンアツ</t>
    </rPh>
    <phoneticPr fontId="2"/>
  </si>
  <si>
    <t>Ω</t>
    <phoneticPr fontId="2"/>
  </si>
  <si>
    <t>VCC</t>
    <phoneticPr fontId="2"/>
  </si>
  <si>
    <t>V</t>
    <phoneticPr fontId="2"/>
  </si>
  <si>
    <t>ADC0</t>
    <phoneticPr fontId="2"/>
  </si>
  <si>
    <t>ADC1</t>
    <phoneticPr fontId="2"/>
  </si>
  <si>
    <t>ADC2</t>
    <phoneticPr fontId="2"/>
  </si>
  <si>
    <t>ADC3</t>
    <phoneticPr fontId="2"/>
  </si>
  <si>
    <t>※ADC名</t>
    <rPh sb="4" eb="5">
      <t>メイ</t>
    </rPh>
    <phoneticPr fontId="2"/>
  </si>
  <si>
    <t>（以下同）</t>
    <rPh sb="1" eb="3">
      <t>イカ</t>
    </rPh>
    <rPh sb="3" eb="4">
      <t>ドウ</t>
    </rPh>
    <phoneticPr fontId="2"/>
  </si>
  <si>
    <t>ADC値</t>
    <rPh sb="3" eb="4">
      <t>チ</t>
    </rPh>
    <phoneticPr fontId="2"/>
  </si>
  <si>
    <t>負電圧</t>
    <rPh sb="0" eb="3">
      <t>フデンアツ</t>
    </rPh>
    <phoneticPr fontId="2"/>
  </si>
  <si>
    <t>(ADC0 - ADC2) * VCC / 1024 / P-Rate</t>
    <phoneticPr fontId="2"/>
  </si>
  <si>
    <t>誤差</t>
    <rPh sb="0" eb="2">
      <t>ゴサ</t>
    </rPh>
    <phoneticPr fontId="2"/>
  </si>
  <si>
    <t>-</t>
    <phoneticPr fontId="2"/>
  </si>
  <si>
    <t>電流</t>
    <rPh sb="0" eb="2">
      <t>デンリュウ</t>
    </rPh>
    <phoneticPr fontId="2"/>
  </si>
  <si>
    <t>R5</t>
    <phoneticPr fontId="2"/>
  </si>
  <si>
    <t>(ADC1 - ADC2) * VCC / 1024 / N-Rate</t>
    <phoneticPr fontId="2"/>
  </si>
  <si>
    <t>mA</t>
    <phoneticPr fontId="2"/>
  </si>
  <si>
    <t>(ADC3 - ADC2) * VCC / 1024 / I-Rate / R5</t>
    <phoneticPr fontId="2"/>
  </si>
  <si>
    <t>電流計算値</t>
    <rPh sb="0" eb="2">
      <t>デンリュウ</t>
    </rPh>
    <rPh sb="2" eb="4">
      <t>ケイサン</t>
    </rPh>
    <rPh sb="4" eb="5">
      <t>チ</t>
    </rPh>
    <phoneticPr fontId="2"/>
  </si>
  <si>
    <t>電圧計算値</t>
    <rPh sb="0" eb="2">
      <t>デンアツ</t>
    </rPh>
    <rPh sb="2" eb="5">
      <t>ケイサンチ</t>
    </rPh>
    <phoneticPr fontId="2"/>
  </si>
  <si>
    <t>電圧誤差</t>
    <rPh sb="0" eb="2">
      <t>デンアツ</t>
    </rPh>
    <rPh sb="2" eb="4">
      <t>ゴサ</t>
    </rPh>
    <phoneticPr fontId="2"/>
  </si>
  <si>
    <t>電流誤差</t>
    <rPh sb="0" eb="2">
      <t>デンリュウ</t>
    </rPh>
    <rPh sb="2" eb="4">
      <t>ゴサ</t>
    </rPh>
    <phoneticPr fontId="2"/>
  </si>
  <si>
    <t>可変両電源 ADC読み取り値 2014.12.12</t>
    <rPh sb="0" eb="5">
      <t>カヘン</t>
    </rPh>
    <rPh sb="9" eb="10">
      <t>ヨ</t>
    </rPh>
    <rPh sb="11" eb="12">
      <t>ト</t>
    </rPh>
    <rPh sb="13" eb="14">
      <t>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</si>
</sst>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3" fillId="2" borderId="0" xfId="0" applyFont="1" applyFill="1">
      <alignment vertical="center"/>
    </xf>
    <xf numFmtId="10" fontId="0" fillId="2" borderId="1" xfId="1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10" fontId="0" fillId="3" borderId="1" xfId="1" applyNumberFormat="1" applyFont="1" applyFill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9"/>
  <sheetViews>
    <sheetView tabSelected="1" topLeftCell="A34" workbookViewId="0">
      <selection activeCell="B3" sqref="B3"/>
    </sheetView>
  </sheetViews>
  <sheetFormatPr defaultRowHeight="13.5" x14ac:dyDescent="0.15"/>
  <cols>
    <col min="1" max="1" width="3.25" customWidth="1"/>
    <col min="2" max="2" width="10.75" customWidth="1"/>
    <col min="3" max="3" width="10.125" customWidth="1"/>
    <col min="5" max="5" width="3.125" customWidth="1"/>
    <col min="8" max="8" width="3.125" customWidth="1"/>
    <col min="11" max="11" width="3" customWidth="1"/>
  </cols>
  <sheetData>
    <row r="2" spans="2:13" x14ac:dyDescent="0.15">
      <c r="B2" s="1" t="s">
        <v>54</v>
      </c>
    </row>
    <row r="4" spans="2:13" x14ac:dyDescent="0.15">
      <c r="B4" s="1" t="s">
        <v>4</v>
      </c>
    </row>
    <row r="5" spans="2:13" x14ac:dyDescent="0.15">
      <c r="B5" s="2" t="s">
        <v>0</v>
      </c>
      <c r="C5" s="2">
        <v>13.75</v>
      </c>
      <c r="D5" s="2"/>
      <c r="E5" s="2"/>
      <c r="F5" s="2">
        <v>13.7</v>
      </c>
      <c r="G5" s="2"/>
      <c r="H5" s="2"/>
      <c r="I5" s="2">
        <v>13.66</v>
      </c>
      <c r="J5" s="2"/>
      <c r="K5" s="2"/>
      <c r="L5" s="2">
        <v>13.62</v>
      </c>
    </row>
    <row r="6" spans="2:13" x14ac:dyDescent="0.15">
      <c r="B6" s="2" t="s">
        <v>1</v>
      </c>
      <c r="C6" s="2">
        <v>-12.95</v>
      </c>
      <c r="D6" s="2"/>
      <c r="E6" s="2"/>
      <c r="F6" s="2">
        <v>-12.89</v>
      </c>
      <c r="G6" s="2"/>
      <c r="H6" s="2"/>
      <c r="I6" s="2">
        <v>-13.83</v>
      </c>
      <c r="J6" s="2"/>
      <c r="K6" s="2"/>
      <c r="L6" s="2">
        <v>-12.77</v>
      </c>
    </row>
    <row r="7" spans="2:13" x14ac:dyDescent="0.15">
      <c r="B7" s="2" t="s">
        <v>2</v>
      </c>
      <c r="C7" s="2">
        <v>2.5099999999999998</v>
      </c>
      <c r="D7" s="2"/>
      <c r="E7" s="2"/>
      <c r="F7" s="2">
        <v>3.3</v>
      </c>
      <c r="G7" s="2"/>
      <c r="H7" s="2"/>
      <c r="I7" s="2">
        <v>4.9800000000000004</v>
      </c>
      <c r="J7" s="2"/>
      <c r="K7" s="2"/>
      <c r="L7" s="2">
        <v>9</v>
      </c>
    </row>
    <row r="8" spans="2:13" x14ac:dyDescent="0.15">
      <c r="B8" s="2" t="s">
        <v>3</v>
      </c>
      <c r="C8" s="2">
        <v>-2.5099999999999998</v>
      </c>
      <c r="D8" s="2"/>
      <c r="E8" s="2"/>
      <c r="F8" s="2">
        <v>-3.31</v>
      </c>
      <c r="G8" s="2"/>
      <c r="H8" s="2"/>
      <c r="I8" s="2">
        <v>-4.9800000000000004</v>
      </c>
      <c r="J8" s="2"/>
      <c r="K8" s="2"/>
      <c r="L8" s="2">
        <v>-8.99</v>
      </c>
    </row>
    <row r="9" spans="2:13" x14ac:dyDescent="0.15">
      <c r="B9" s="4" t="s">
        <v>26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1" spans="2:13" x14ac:dyDescent="0.15">
      <c r="B11" s="1" t="s">
        <v>40</v>
      </c>
      <c r="C11" s="2">
        <v>613</v>
      </c>
      <c r="D11" s="2">
        <v>529</v>
      </c>
      <c r="F11" s="2">
        <v>640</v>
      </c>
      <c r="G11" s="2">
        <v>528</v>
      </c>
      <c r="I11" s="2">
        <v>696</v>
      </c>
      <c r="J11" s="2">
        <v>528</v>
      </c>
      <c r="L11" s="2">
        <v>830</v>
      </c>
      <c r="M11" s="2">
        <v>527</v>
      </c>
    </row>
    <row r="12" spans="2:13" x14ac:dyDescent="0.15">
      <c r="C12" s="2">
        <v>444</v>
      </c>
      <c r="D12" s="2">
        <v>529</v>
      </c>
      <c r="F12" s="2">
        <v>416</v>
      </c>
      <c r="G12" s="2">
        <v>529</v>
      </c>
      <c r="I12" s="2">
        <v>359</v>
      </c>
      <c r="J12" s="2">
        <v>528</v>
      </c>
      <c r="L12" s="2">
        <v>223</v>
      </c>
      <c r="M12" s="2">
        <v>527</v>
      </c>
    </row>
    <row r="14" spans="2:13" x14ac:dyDescent="0.15">
      <c r="B14" t="s">
        <v>38</v>
      </c>
      <c r="C14" s="2" t="s">
        <v>34</v>
      </c>
      <c r="D14" s="2" t="s">
        <v>36</v>
      </c>
    </row>
    <row r="15" spans="2:13" x14ac:dyDescent="0.15">
      <c r="B15" t="s">
        <v>39</v>
      </c>
      <c r="C15" s="2" t="s">
        <v>35</v>
      </c>
      <c r="D15" s="2" t="s">
        <v>37</v>
      </c>
    </row>
    <row r="17" spans="2:13" x14ac:dyDescent="0.15">
      <c r="B17" s="1" t="s">
        <v>25</v>
      </c>
      <c r="C17" s="2">
        <f>(C11-D11)*$C$79/1024/$F$81</f>
        <v>2.5012578125</v>
      </c>
      <c r="D17" s="5" t="s">
        <v>44</v>
      </c>
      <c r="F17" s="2">
        <f>(F11-G11)*$C$79/1024/$F$81</f>
        <v>3.3350104166666665</v>
      </c>
      <c r="G17" s="5" t="s">
        <v>44</v>
      </c>
      <c r="I17" s="2">
        <f>(I11-J11)*$C$79/1024/$F$81</f>
        <v>5.002515625</v>
      </c>
      <c r="J17" s="5" t="s">
        <v>44</v>
      </c>
      <c r="L17" s="2">
        <f>(L11-M11)*$C$79/1024/$F$81</f>
        <v>9.022394252232143</v>
      </c>
      <c r="M17" s="5" t="s">
        <v>44</v>
      </c>
    </row>
    <row r="18" spans="2:13" x14ac:dyDescent="0.15">
      <c r="C18" s="2">
        <f>(C12-D11)*$C$79/1024/$F$82</f>
        <v>-2.5189791034207563</v>
      </c>
      <c r="D18" s="5" t="s">
        <v>44</v>
      </c>
      <c r="F18" s="2">
        <f>(F12-G11)*$C$79/1024/$F$82</f>
        <v>-3.3191254068602905</v>
      </c>
      <c r="G18" s="5" t="s">
        <v>44</v>
      </c>
      <c r="I18" s="2">
        <f>(I12-J11)*$C$79/1024/$F$82</f>
        <v>-5.0083231585659735</v>
      </c>
      <c r="J18" s="5" t="s">
        <v>44</v>
      </c>
      <c r="L18" s="2">
        <f>(L12-M11)*$C$79/1024/$F$82</f>
        <v>-9.0090546757636449</v>
      </c>
      <c r="M18" s="5" t="s">
        <v>44</v>
      </c>
    </row>
    <row r="20" spans="2:13" x14ac:dyDescent="0.15">
      <c r="B20" s="8" t="s">
        <v>43</v>
      </c>
      <c r="C20" s="9">
        <f>(C17-C7)/C7</f>
        <v>-3.4829432270915444E-3</v>
      </c>
      <c r="D20" s="10" t="s">
        <v>44</v>
      </c>
      <c r="E20" s="11"/>
      <c r="F20" s="9">
        <f>(F17-F7)/F7</f>
        <v>1.0609217171717186E-2</v>
      </c>
      <c r="G20" s="10" t="s">
        <v>44</v>
      </c>
      <c r="H20" s="11"/>
      <c r="I20" s="9">
        <f>(I17-I7)/I7</f>
        <v>4.5212098393573484E-3</v>
      </c>
      <c r="J20" s="10" t="s">
        <v>44</v>
      </c>
      <c r="K20" s="11"/>
      <c r="L20" s="9">
        <f>(L17-L7)/L7</f>
        <v>2.4882502480158861E-3</v>
      </c>
      <c r="M20" s="10" t="s">
        <v>44</v>
      </c>
    </row>
    <row r="21" spans="2:13" x14ac:dyDescent="0.15">
      <c r="B21" s="11"/>
      <c r="C21" s="9">
        <f>(C18-C8)/C8</f>
        <v>3.5773320401420216E-3</v>
      </c>
      <c r="D21" s="10" t="s">
        <v>44</v>
      </c>
      <c r="E21" s="11"/>
      <c r="F21" s="9">
        <f>(F18-F8)/F8</f>
        <v>2.7569205015983071E-3</v>
      </c>
      <c r="G21" s="10" t="s">
        <v>44</v>
      </c>
      <c r="H21" s="11"/>
      <c r="I21" s="9">
        <f>(I18-I8)/I8</f>
        <v>5.6873812381472121E-3</v>
      </c>
      <c r="J21" s="10" t="s">
        <v>44</v>
      </c>
      <c r="K21" s="11"/>
      <c r="L21" s="9">
        <f>(L18-L8)/L8</f>
        <v>2.1195412417847302E-3</v>
      </c>
      <c r="M21" s="10" t="s">
        <v>44</v>
      </c>
    </row>
    <row r="23" spans="2:13" x14ac:dyDescent="0.15">
      <c r="B23" s="1" t="s">
        <v>5</v>
      </c>
    </row>
    <row r="24" spans="2:13" x14ac:dyDescent="0.15">
      <c r="B24" s="2" t="s">
        <v>0</v>
      </c>
      <c r="C24" s="2">
        <v>12.18</v>
      </c>
      <c r="D24" s="2"/>
      <c r="E24" s="2"/>
      <c r="F24" s="2">
        <v>12.15</v>
      </c>
      <c r="G24" s="2"/>
      <c r="H24" s="2"/>
      <c r="I24" s="2">
        <v>12.11</v>
      </c>
      <c r="J24" s="2"/>
      <c r="K24" s="2"/>
      <c r="L24" s="2">
        <v>12.08</v>
      </c>
    </row>
    <row r="25" spans="2:13" x14ac:dyDescent="0.15">
      <c r="B25" s="2" t="s">
        <v>1</v>
      </c>
      <c r="C25" s="2">
        <v>-11.65</v>
      </c>
      <c r="D25" s="2"/>
      <c r="E25" s="2"/>
      <c r="F25" s="2">
        <v>-11.61</v>
      </c>
      <c r="G25" s="2"/>
      <c r="H25" s="2"/>
      <c r="I25" s="2">
        <v>-11.56</v>
      </c>
      <c r="J25" s="2"/>
      <c r="K25" s="2"/>
      <c r="L25" s="2">
        <v>-11.53</v>
      </c>
    </row>
    <row r="26" spans="2:13" x14ac:dyDescent="0.15">
      <c r="B26" s="2" t="s">
        <v>2</v>
      </c>
      <c r="C26" s="2">
        <v>2.5</v>
      </c>
      <c r="D26" s="2"/>
      <c r="E26" s="2"/>
      <c r="F26" s="2">
        <v>3.29</v>
      </c>
      <c r="G26" s="2"/>
      <c r="H26" s="2"/>
      <c r="I26" s="2">
        <v>5</v>
      </c>
      <c r="J26" s="2"/>
      <c r="K26" s="2"/>
      <c r="L26" s="2">
        <v>9.01</v>
      </c>
    </row>
    <row r="27" spans="2:13" x14ac:dyDescent="0.15">
      <c r="B27" s="2" t="s">
        <v>3</v>
      </c>
      <c r="C27" s="2">
        <v>-2.48</v>
      </c>
      <c r="D27" s="2"/>
      <c r="E27" s="2"/>
      <c r="F27" s="2">
        <v>-3.31</v>
      </c>
      <c r="G27" s="2"/>
      <c r="H27" s="2"/>
      <c r="I27" s="2">
        <v>-5.01</v>
      </c>
      <c r="J27" s="2"/>
      <c r="K27" s="2"/>
      <c r="L27" s="2">
        <v>-9</v>
      </c>
    </row>
    <row r="29" spans="2:13" x14ac:dyDescent="0.15">
      <c r="B29" s="1" t="s">
        <v>40</v>
      </c>
      <c r="C29" s="2">
        <v>602</v>
      </c>
      <c r="D29" s="2">
        <v>517</v>
      </c>
      <c r="F29" s="2">
        <v>628</v>
      </c>
      <c r="G29" s="2">
        <v>517</v>
      </c>
      <c r="I29" s="2">
        <v>685</v>
      </c>
      <c r="J29" s="2">
        <v>517</v>
      </c>
      <c r="L29" s="2">
        <v>820</v>
      </c>
      <c r="M29" s="2">
        <v>516</v>
      </c>
    </row>
    <row r="30" spans="2:13" x14ac:dyDescent="0.15">
      <c r="C30" s="2">
        <v>433</v>
      </c>
      <c r="D30" s="2">
        <v>518</v>
      </c>
      <c r="F30" s="2">
        <v>405</v>
      </c>
      <c r="G30" s="2">
        <v>518</v>
      </c>
      <c r="I30" s="2">
        <v>347</v>
      </c>
      <c r="J30" s="2">
        <v>517</v>
      </c>
      <c r="L30" s="2">
        <v>212</v>
      </c>
      <c r="M30" s="2">
        <v>517</v>
      </c>
    </row>
    <row r="31" spans="2:13" x14ac:dyDescent="0.15">
      <c r="C31" s="3"/>
      <c r="D31" s="3"/>
      <c r="F31" s="3"/>
      <c r="G31" s="3"/>
      <c r="I31" s="3"/>
      <c r="J31" s="3"/>
      <c r="L31" s="3"/>
      <c r="M31" s="3"/>
    </row>
    <row r="32" spans="2:13" x14ac:dyDescent="0.15">
      <c r="B32" s="1" t="s">
        <v>25</v>
      </c>
      <c r="C32" s="2">
        <f>(C29-D29)*$C$79/1024/$F$81</f>
        <v>2.5310346912202379</v>
      </c>
      <c r="D32" s="5" t="s">
        <v>44</v>
      </c>
      <c r="F32" s="2">
        <f>(F29-G29)*$C$79/1024/$F$81</f>
        <v>3.3052335379464286</v>
      </c>
      <c r="G32" s="5" t="s">
        <v>44</v>
      </c>
      <c r="I32" s="2">
        <f>(I29-J29)*$C$79/1024/$F$81</f>
        <v>5.002515625</v>
      </c>
      <c r="J32" s="5" t="s">
        <v>44</v>
      </c>
      <c r="L32" s="2">
        <f>(L29-M29)*$C$79/1024/$F$81</f>
        <v>9.0521711309523809</v>
      </c>
      <c r="M32" s="5" t="s">
        <v>44</v>
      </c>
    </row>
    <row r="33" spans="2:13" x14ac:dyDescent="0.15">
      <c r="C33" s="2">
        <f>(C30-D30)*$C$79/1024/$F$82</f>
        <v>-2.5189791034207563</v>
      </c>
      <c r="D33" s="5" t="s">
        <v>44</v>
      </c>
      <c r="F33" s="2">
        <f>(F30-G30)*$C$79/1024/$F$82</f>
        <v>-3.3487604551358285</v>
      </c>
      <c r="G33" s="5" t="s">
        <v>44</v>
      </c>
      <c r="I33" s="2">
        <f>(I30-J30)*$C$79/1024/$F$82</f>
        <v>-5.0379582068415125</v>
      </c>
      <c r="J33" s="5" t="s">
        <v>44</v>
      </c>
      <c r="L33" s="2">
        <f>(L30-M30)*$C$79/1024/$F$82</f>
        <v>-9.0386897240391839</v>
      </c>
      <c r="M33" s="5" t="s">
        <v>44</v>
      </c>
    </row>
    <row r="35" spans="2:13" x14ac:dyDescent="0.15">
      <c r="B35" s="8" t="s">
        <v>43</v>
      </c>
      <c r="C35" s="9">
        <f>(C32-C26)/C26</f>
        <v>1.2413876488095176E-2</v>
      </c>
      <c r="D35" s="10" t="s">
        <v>44</v>
      </c>
      <c r="E35" s="11"/>
      <c r="F35" s="9">
        <f>(F32-F26)/F26</f>
        <v>4.63025469496309E-3</v>
      </c>
      <c r="G35" s="10" t="s">
        <v>44</v>
      </c>
      <c r="H35" s="11"/>
      <c r="I35" s="9">
        <f>(I32-I26)/I26</f>
        <v>5.0312500000000422E-4</v>
      </c>
      <c r="J35" s="10" t="s">
        <v>44</v>
      </c>
      <c r="K35" s="11"/>
      <c r="L35" s="9">
        <f>(L32-L26)/L26</f>
        <v>4.6804806828391922E-3</v>
      </c>
      <c r="M35" s="10" t="s">
        <v>44</v>
      </c>
    </row>
    <row r="36" spans="2:13" x14ac:dyDescent="0.15">
      <c r="B36" s="11"/>
      <c r="C36" s="9">
        <f>(C33-C27)/C27</f>
        <v>1.5717380411595275E-2</v>
      </c>
      <c r="D36" s="10" t="s">
        <v>44</v>
      </c>
      <c r="E36" s="11"/>
      <c r="F36" s="9">
        <f>(F33-F27)/F27</f>
        <v>1.1710107291791083E-2</v>
      </c>
      <c r="G36" s="10" t="s">
        <v>44</v>
      </c>
      <c r="H36" s="11"/>
      <c r="I36" s="9">
        <f>(I33-I27)/I27</f>
        <v>5.580480407487572E-3</v>
      </c>
      <c r="J36" s="10" t="s">
        <v>44</v>
      </c>
      <c r="K36" s="11"/>
      <c r="L36" s="9">
        <f>(L33-L27)/L27</f>
        <v>4.2988582265759906E-3</v>
      </c>
      <c r="M36" s="10" t="s">
        <v>44</v>
      </c>
    </row>
    <row r="37" spans="2:13" x14ac:dyDescent="0.15">
      <c r="C37" s="3"/>
      <c r="D37" s="3"/>
      <c r="F37" s="3"/>
      <c r="G37" s="3"/>
      <c r="I37" s="3"/>
      <c r="J37" s="3"/>
      <c r="L37" s="3"/>
      <c r="M37" s="3"/>
    </row>
    <row r="39" spans="2:13" x14ac:dyDescent="0.15">
      <c r="B39" s="1" t="s">
        <v>6</v>
      </c>
    </row>
    <row r="40" spans="2:13" x14ac:dyDescent="0.15">
      <c r="B40" s="2" t="s">
        <v>8</v>
      </c>
      <c r="C40" s="2" t="s">
        <v>9</v>
      </c>
      <c r="D40" s="2"/>
      <c r="E40" s="2"/>
      <c r="F40" s="2" t="s">
        <v>10</v>
      </c>
      <c r="G40" s="2"/>
      <c r="H40" s="2"/>
      <c r="I40" s="6" t="s">
        <v>11</v>
      </c>
      <c r="J40" s="7"/>
    </row>
    <row r="41" spans="2:13" x14ac:dyDescent="0.15">
      <c r="B41" s="2" t="s">
        <v>0</v>
      </c>
      <c r="C41" s="2">
        <v>13.36</v>
      </c>
      <c r="D41" s="2"/>
      <c r="E41" s="2"/>
      <c r="F41" s="2">
        <v>13.1</v>
      </c>
      <c r="G41" s="2"/>
      <c r="H41" s="2"/>
      <c r="I41" s="2">
        <v>12.73</v>
      </c>
    </row>
    <row r="42" spans="2:13" x14ac:dyDescent="0.15">
      <c r="B42" s="2" t="s">
        <v>1</v>
      </c>
      <c r="C42" s="2">
        <v>-12.63</v>
      </c>
      <c r="D42" s="2"/>
      <c r="E42" s="2"/>
      <c r="F42" s="2">
        <v>-12.57</v>
      </c>
      <c r="G42" s="2"/>
      <c r="H42" s="2"/>
      <c r="I42" s="2">
        <v>-12.53</v>
      </c>
    </row>
    <row r="43" spans="2:13" x14ac:dyDescent="0.15">
      <c r="B43" s="2" t="s">
        <v>2</v>
      </c>
      <c r="C43" s="2">
        <v>2.02</v>
      </c>
      <c r="D43" s="2"/>
      <c r="E43" s="2"/>
      <c r="F43" s="2">
        <v>5.0199999999999996</v>
      </c>
      <c r="G43" s="2"/>
      <c r="H43" s="2"/>
      <c r="I43" s="2">
        <v>10.02</v>
      </c>
    </row>
    <row r="44" spans="2:13" x14ac:dyDescent="0.15">
      <c r="B44" s="2" t="s">
        <v>7</v>
      </c>
      <c r="C44" s="2">
        <v>9.4000000000000004E-3</v>
      </c>
      <c r="D44" s="2">
        <f>C44/$C$78*1000</f>
        <v>20</v>
      </c>
      <c r="E44" s="2" t="s">
        <v>48</v>
      </c>
      <c r="F44" s="2">
        <v>2.35E-2</v>
      </c>
      <c r="G44" s="2">
        <f>F44/$C$78*1000</f>
        <v>50</v>
      </c>
      <c r="H44" s="2" t="s">
        <v>48</v>
      </c>
      <c r="I44" s="2">
        <v>4.6899999999999997E-2</v>
      </c>
      <c r="J44" s="2">
        <f>I44/$C$78*1000</f>
        <v>99.78723404255318</v>
      </c>
      <c r="K44" s="2" t="s">
        <v>48</v>
      </c>
    </row>
    <row r="46" spans="2:13" x14ac:dyDescent="0.15">
      <c r="B46" s="1" t="s">
        <v>40</v>
      </c>
      <c r="C46" s="2">
        <v>593</v>
      </c>
      <c r="D46" s="2">
        <v>526</v>
      </c>
      <c r="F46" s="2">
        <v>696</v>
      </c>
      <c r="G46" s="2">
        <v>526</v>
      </c>
      <c r="I46" s="2">
        <v>865</v>
      </c>
      <c r="J46" s="2">
        <v>526</v>
      </c>
    </row>
    <row r="47" spans="2:13" x14ac:dyDescent="0.15">
      <c r="C47" s="2">
        <v>395</v>
      </c>
      <c r="D47" s="2">
        <v>547</v>
      </c>
      <c r="F47" s="2">
        <v>395</v>
      </c>
      <c r="G47" s="2">
        <v>579</v>
      </c>
      <c r="I47" s="2">
        <v>395</v>
      </c>
      <c r="J47" s="2">
        <v>630</v>
      </c>
    </row>
    <row r="49" spans="2:11" x14ac:dyDescent="0.15">
      <c r="B49" s="1" t="s">
        <v>51</v>
      </c>
      <c r="C49" s="2">
        <f>(C46-D46)*$C$79/1024/$F$81</f>
        <v>1.9950508742559523</v>
      </c>
      <c r="D49" s="2"/>
      <c r="E49" s="2"/>
      <c r="F49" s="2">
        <f>(F46-G46)*$C$79/1024/$F$81</f>
        <v>5.0620693824404759</v>
      </c>
      <c r="G49" s="2"/>
      <c r="H49" s="2"/>
      <c r="I49" s="2">
        <f>(I46-J46)*$C$79/1024/$F$81</f>
        <v>10.094361886160716</v>
      </c>
      <c r="J49" s="2"/>
      <c r="K49" s="2"/>
    </row>
    <row r="50" spans="2:11" x14ac:dyDescent="0.15">
      <c r="B50" s="1" t="s">
        <v>50</v>
      </c>
      <c r="C50" s="2">
        <f>(D47-D46)*$C$79/1024/$G$84</f>
        <v>9.4938871072162562E-3</v>
      </c>
      <c r="D50" s="2">
        <f>C50/$C$78*1000</f>
        <v>20.199759802587778</v>
      </c>
      <c r="E50" s="2" t="s">
        <v>48</v>
      </c>
      <c r="F50" s="2">
        <f>(G47-G46)*$C$79/1024/$G$84</f>
        <v>2.3960762699164834E-2</v>
      </c>
      <c r="G50" s="2">
        <f>F50/$C$78*1000</f>
        <v>50.980346168435815</v>
      </c>
      <c r="H50" s="2" t="s">
        <v>48</v>
      </c>
      <c r="I50" s="2">
        <f>(J47-J46)*$C$79/1024/$G$84</f>
        <v>4.7017345673832887E-2</v>
      </c>
      <c r="J50" s="2">
        <f>I50/$C$78*1000</f>
        <v>100.03690568900615</v>
      </c>
      <c r="K50" s="2" t="s">
        <v>48</v>
      </c>
    </row>
    <row r="52" spans="2:11" x14ac:dyDescent="0.15">
      <c r="B52" s="8" t="s">
        <v>52</v>
      </c>
      <c r="C52" s="9">
        <f>(C49-C43)/C43</f>
        <v>-1.2351052348538479E-2</v>
      </c>
      <c r="D52" s="12"/>
      <c r="E52" s="11"/>
      <c r="F52" s="9">
        <f>(F49-F43)/F43</f>
        <v>8.3803550678239677E-3</v>
      </c>
      <c r="G52" s="12"/>
      <c r="H52" s="11"/>
      <c r="I52" s="9">
        <f>(I49-I43)/I43</f>
        <v>7.4213459242231583E-3</v>
      </c>
      <c r="J52" s="12"/>
    </row>
    <row r="53" spans="2:11" x14ac:dyDescent="0.15">
      <c r="B53" s="8" t="s">
        <v>53</v>
      </c>
      <c r="C53" s="9">
        <f>(C50-C44)/C44</f>
        <v>9.9879901293889149E-3</v>
      </c>
      <c r="D53" s="9">
        <f>(D50-D44)/D44</f>
        <v>9.9879901293888906E-3</v>
      </c>
      <c r="E53" s="11"/>
      <c r="F53" s="9">
        <f>(F50-F44)/F44</f>
        <v>1.9606923368716327E-2</v>
      </c>
      <c r="G53" s="9">
        <f>(G50-G44)/G44</f>
        <v>1.9606923368716309E-2</v>
      </c>
      <c r="H53" s="11"/>
      <c r="I53" s="9">
        <f>(I50-I44)/I44</f>
        <v>2.5020399537929667E-3</v>
      </c>
      <c r="J53" s="9">
        <f>(J50-J44)/J44</f>
        <v>2.502039953793059E-3</v>
      </c>
    </row>
    <row r="55" spans="2:11" x14ac:dyDescent="0.15">
      <c r="B55" s="1" t="s">
        <v>14</v>
      </c>
    </row>
    <row r="56" spans="2:11" x14ac:dyDescent="0.15">
      <c r="B56" s="2" t="s">
        <v>8</v>
      </c>
      <c r="C56" s="2" t="s">
        <v>12</v>
      </c>
      <c r="D56" s="2"/>
      <c r="E56" s="2"/>
      <c r="F56" s="2" t="s">
        <v>13</v>
      </c>
    </row>
    <row r="57" spans="2:11" x14ac:dyDescent="0.15">
      <c r="B57" s="2" t="s">
        <v>0</v>
      </c>
      <c r="C57" s="2">
        <v>12.31</v>
      </c>
      <c r="D57" s="2"/>
      <c r="E57" s="2"/>
      <c r="F57" s="2">
        <v>11.3</v>
      </c>
    </row>
    <row r="58" spans="2:11" x14ac:dyDescent="0.15">
      <c r="B58" s="2" t="s">
        <v>1</v>
      </c>
      <c r="C58" s="2">
        <v>-12.54</v>
      </c>
      <c r="D58" s="2"/>
      <c r="E58" s="2"/>
      <c r="F58" s="2">
        <v>-12.47</v>
      </c>
    </row>
    <row r="59" spans="2:11" x14ac:dyDescent="0.15">
      <c r="B59" s="2" t="s">
        <v>2</v>
      </c>
      <c r="C59" s="2">
        <v>1.488</v>
      </c>
      <c r="D59" s="2"/>
      <c r="E59" s="2"/>
      <c r="F59" s="2">
        <v>2.98</v>
      </c>
    </row>
    <row r="60" spans="2:11" x14ac:dyDescent="0.15">
      <c r="B60" s="2" t="s">
        <v>7</v>
      </c>
      <c r="C60" s="2">
        <v>7.0000000000000007E-2</v>
      </c>
      <c r="D60" s="2">
        <f>C60/$C$78*1000</f>
        <v>148.93617021276597</v>
      </c>
      <c r="E60" s="2" t="s">
        <v>48</v>
      </c>
      <c r="F60" s="2">
        <v>0.1411</v>
      </c>
      <c r="G60" s="2">
        <f>F60/$C$78*1000</f>
        <v>300.21276595744683</v>
      </c>
      <c r="H60" s="2" t="s">
        <v>48</v>
      </c>
    </row>
    <row r="62" spans="2:11" x14ac:dyDescent="0.15">
      <c r="B62" s="1" t="s">
        <v>40</v>
      </c>
      <c r="C62" s="2">
        <v>578</v>
      </c>
      <c r="D62" s="2">
        <v>525</v>
      </c>
      <c r="F62" s="2">
        <v>631</v>
      </c>
      <c r="G62" s="2">
        <v>525</v>
      </c>
    </row>
    <row r="63" spans="2:11" x14ac:dyDescent="0.15">
      <c r="C63" s="2">
        <v>394</v>
      </c>
      <c r="D63" s="2">
        <v>681</v>
      </c>
      <c r="F63" s="2">
        <v>395</v>
      </c>
      <c r="G63" s="2">
        <v>741</v>
      </c>
    </row>
    <row r="65" spans="2:11" x14ac:dyDescent="0.15">
      <c r="B65" s="1" t="s">
        <v>51</v>
      </c>
      <c r="C65" s="2">
        <f>(C62-D62)*$C$79/1024/$F$81</f>
        <v>1.578174572172619</v>
      </c>
      <c r="D65" s="2"/>
      <c r="E65" s="2"/>
      <c r="F65" s="2">
        <f>(F62-G62)*$C$79/1024/$F$81</f>
        <v>3.1563491443452381</v>
      </c>
      <c r="G65" s="2"/>
      <c r="H65" s="6"/>
      <c r="I65" s="7"/>
      <c r="J65" s="3"/>
      <c r="K65" s="3"/>
    </row>
    <row r="66" spans="2:11" x14ac:dyDescent="0.15">
      <c r="B66" s="1" t="s">
        <v>50</v>
      </c>
      <c r="C66" s="2">
        <f>(D63-D62)*$C$79/1024/$G$84</f>
        <v>7.0526018510749328E-2</v>
      </c>
      <c r="D66" s="2">
        <f>C66/$C$78*1000</f>
        <v>150.05535853350921</v>
      </c>
      <c r="E66" s="2" t="s">
        <v>48</v>
      </c>
      <c r="F66" s="2">
        <f>(G63-G62)*$C$79/1024/$G$84</f>
        <v>9.7651410245652923E-2</v>
      </c>
      <c r="G66" s="2">
        <f>F66/$C$78*1000</f>
        <v>207.76895796947431</v>
      </c>
      <c r="H66" s="6" t="s">
        <v>48</v>
      </c>
      <c r="I66" s="7"/>
      <c r="J66" s="3"/>
      <c r="K66" s="3"/>
    </row>
    <row r="68" spans="2:11" x14ac:dyDescent="0.15">
      <c r="B68" s="8" t="s">
        <v>52</v>
      </c>
      <c r="C68" s="13">
        <f>(C65-C59)/C59</f>
        <v>6.060119097622247E-2</v>
      </c>
      <c r="D68" s="12"/>
      <c r="E68" s="11"/>
      <c r="F68" s="13">
        <f>(F65-F59)/F59</f>
        <v>5.9177565216522843E-2</v>
      </c>
      <c r="G68" s="12"/>
    </row>
    <row r="69" spans="2:11" x14ac:dyDescent="0.15">
      <c r="B69" s="8" t="s">
        <v>53</v>
      </c>
      <c r="C69" s="9">
        <f>(C66-C60)/C60</f>
        <v>7.5145501535617268E-3</v>
      </c>
      <c r="D69" s="9">
        <f>(D66-D60)/D60</f>
        <v>7.5145501535617137E-3</v>
      </c>
      <c r="E69" s="11"/>
      <c r="F69" s="13">
        <f>(F66-F60)/F60</f>
        <v>-0.30792763823066677</v>
      </c>
      <c r="G69" s="13">
        <f>(G66-G60)/G60</f>
        <v>-0.30792763823066677</v>
      </c>
    </row>
    <row r="71" spans="2:11" x14ac:dyDescent="0.15">
      <c r="B71" s="1" t="s">
        <v>15</v>
      </c>
    </row>
    <row r="72" spans="2:11" x14ac:dyDescent="0.15">
      <c r="B72" t="s">
        <v>16</v>
      </c>
      <c r="C72">
        <v>9956</v>
      </c>
      <c r="D72" t="s">
        <v>31</v>
      </c>
    </row>
    <row r="73" spans="2:11" x14ac:dyDescent="0.15">
      <c r="B73" t="s">
        <v>17</v>
      </c>
      <c r="C73">
        <v>9909</v>
      </c>
      <c r="D73" t="s">
        <v>31</v>
      </c>
    </row>
    <row r="74" spans="2:11" x14ac:dyDescent="0.15">
      <c r="B74" t="s">
        <v>18</v>
      </c>
      <c r="C74">
        <v>1995</v>
      </c>
      <c r="D74" t="s">
        <v>31</v>
      </c>
    </row>
    <row r="75" spans="2:11" x14ac:dyDescent="0.15">
      <c r="B75" t="s">
        <v>19</v>
      </c>
      <c r="C75">
        <v>1997</v>
      </c>
      <c r="D75" t="s">
        <v>31</v>
      </c>
    </row>
    <row r="76" spans="2:11" x14ac:dyDescent="0.15">
      <c r="B76" t="s">
        <v>22</v>
      </c>
      <c r="C76">
        <v>989.1</v>
      </c>
      <c r="D76" t="s">
        <v>31</v>
      </c>
    </row>
    <row r="77" spans="2:11" x14ac:dyDescent="0.15">
      <c r="B77" t="s">
        <v>23</v>
      </c>
      <c r="C77">
        <v>9886</v>
      </c>
      <c r="D77" t="s">
        <v>31</v>
      </c>
    </row>
    <row r="78" spans="2:11" x14ac:dyDescent="0.15">
      <c r="B78" t="s">
        <v>46</v>
      </c>
      <c r="C78">
        <v>0.47</v>
      </c>
      <c r="D78" t="s">
        <v>31</v>
      </c>
    </row>
    <row r="79" spans="2:11" x14ac:dyDescent="0.15">
      <c r="B79" t="s">
        <v>32</v>
      </c>
      <c r="C79">
        <v>5.09</v>
      </c>
      <c r="D79" t="s">
        <v>33</v>
      </c>
    </row>
    <row r="81" spans="2:7" x14ac:dyDescent="0.15">
      <c r="B81" t="s">
        <v>27</v>
      </c>
      <c r="D81" t="s">
        <v>20</v>
      </c>
      <c r="F81">
        <f>C74/(C72+C74)</f>
        <v>0.16693163751987281</v>
      </c>
    </row>
    <row r="82" spans="2:7" x14ac:dyDescent="0.15">
      <c r="B82" t="s">
        <v>28</v>
      </c>
      <c r="D82" t="s">
        <v>21</v>
      </c>
      <c r="F82">
        <f>C75/(C73+C75)</f>
        <v>0.16773055602217368</v>
      </c>
    </row>
    <row r="84" spans="2:7" x14ac:dyDescent="0.15">
      <c r="B84" t="s">
        <v>29</v>
      </c>
      <c r="E84" t="s">
        <v>24</v>
      </c>
      <c r="G84">
        <f>(C76+C77)/C76</f>
        <v>10.994944899403498</v>
      </c>
    </row>
    <row r="86" spans="2:7" x14ac:dyDescent="0.15">
      <c r="B86" s="1" t="s">
        <v>30</v>
      </c>
      <c r="C86" t="s">
        <v>42</v>
      </c>
    </row>
    <row r="87" spans="2:7" x14ac:dyDescent="0.15">
      <c r="B87" s="1" t="s">
        <v>41</v>
      </c>
      <c r="C87" t="s">
        <v>47</v>
      </c>
    </row>
    <row r="89" spans="2:7" x14ac:dyDescent="0.15">
      <c r="B89" s="1" t="s">
        <v>45</v>
      </c>
      <c r="C89" t="s">
        <v>49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gmail nerdfloor</dc:creator>
  <cp:lastModifiedBy>gmail nerdfloor</cp:lastModifiedBy>
  <dcterms:created xsi:type="dcterms:W3CDTF">2014-12-12T12:55:12Z</dcterms:created>
  <dcterms:modified xsi:type="dcterms:W3CDTF">2014-12-12T14:49:43Z</dcterms:modified>
</cp:coreProperties>
</file>