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zaval01\PycharmProjects\Excel\Reports\Amnet\"/>
    </mc:Choice>
  </mc:AlternateContent>
  <bookViews>
    <workbookView xWindow="0" yWindow="0" windowWidth="23040" windowHeight="9192" firstSheet="3" activeTab="5"/>
  </bookViews>
  <sheets>
    <sheet name="07.05.18 - 13.05.18" sheetId="19" r:id="rId1"/>
    <sheet name="07.05.18 - 20.05.18" sheetId="22" r:id="rId2"/>
    <sheet name="07.05.18 - 27.05.18" sheetId="23" r:id="rId3"/>
    <sheet name="07.05.2018 - 03.06.2018" sheetId="24" r:id="rId4"/>
    <sheet name="07.05.2018 - 12.06.2018" sheetId="26" r:id="rId5"/>
    <sheet name="6" sheetId="2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5" i="27" l="1"/>
  <c r="C99" i="27" l="1"/>
  <c r="D99" i="27" s="1"/>
  <c r="B99" i="27"/>
  <c r="D98" i="27"/>
  <c r="C97" i="27"/>
  <c r="D97" i="27" s="1"/>
  <c r="B97" i="27"/>
  <c r="C96" i="27"/>
  <c r="D96" i="27" s="1"/>
  <c r="B96" i="27"/>
  <c r="C95" i="27"/>
  <c r="D95" i="27" s="1"/>
  <c r="B95" i="27"/>
  <c r="C94" i="27"/>
  <c r="D94" i="27" s="1"/>
  <c r="B94" i="27"/>
  <c r="C93" i="27"/>
  <c r="D93" i="27" s="1"/>
  <c r="B93" i="27"/>
  <c r="D92" i="27"/>
  <c r="D91" i="27"/>
  <c r="D90" i="27"/>
  <c r="D89" i="27"/>
  <c r="C80" i="27"/>
  <c r="D80" i="27" s="1"/>
  <c r="B80" i="27"/>
  <c r="D79" i="27"/>
  <c r="C78" i="27"/>
  <c r="D78" i="27" s="1"/>
  <c r="B78" i="27"/>
  <c r="C77" i="27"/>
  <c r="D77" i="27" s="1"/>
  <c r="B77" i="27"/>
  <c r="C76" i="27"/>
  <c r="D76" i="27" s="1"/>
  <c r="B76" i="27"/>
  <c r="D75" i="27"/>
  <c r="B75" i="27"/>
  <c r="C74" i="27"/>
  <c r="D74" i="27" s="1"/>
  <c r="B74" i="27"/>
  <c r="D73" i="27"/>
  <c r="D72" i="27"/>
  <c r="D71" i="27"/>
  <c r="D70" i="27"/>
  <c r="B65" i="27"/>
  <c r="C65" i="27" s="1"/>
  <c r="B62" i="27"/>
  <c r="C51" i="27"/>
  <c r="D51" i="27" s="1"/>
  <c r="B51" i="27"/>
  <c r="D50" i="27"/>
  <c r="C49" i="27"/>
  <c r="D49" i="27" s="1"/>
  <c r="B49" i="27"/>
  <c r="C48" i="27"/>
  <c r="D48" i="27" s="1"/>
  <c r="B48" i="27"/>
  <c r="C47" i="27"/>
  <c r="D47" i="27" s="1"/>
  <c r="B47" i="27"/>
  <c r="C46" i="27"/>
  <c r="D46" i="27" s="1"/>
  <c r="B46" i="27"/>
  <c r="C45" i="27"/>
  <c r="D45" i="27" s="1"/>
  <c r="B45" i="27"/>
  <c r="D44" i="27"/>
  <c r="D43" i="27"/>
  <c r="D42" i="27"/>
  <c r="D41" i="27"/>
  <c r="B36" i="27"/>
  <c r="C36" i="27" s="1"/>
  <c r="B33" i="27"/>
  <c r="C22" i="27"/>
  <c r="D22" i="27" s="1"/>
  <c r="B22" i="27"/>
  <c r="D21" i="27"/>
  <c r="C20" i="27"/>
  <c r="B20" i="27"/>
  <c r="C19" i="27"/>
  <c r="D19" i="27" s="1"/>
  <c r="B19" i="27"/>
  <c r="C18" i="27"/>
  <c r="D18" i="27" s="1"/>
  <c r="C17" i="27"/>
  <c r="D17" i="27" s="1"/>
  <c r="B17" i="27"/>
  <c r="C16" i="27"/>
  <c r="D16" i="27" s="1"/>
  <c r="B16" i="27"/>
  <c r="D15" i="27"/>
  <c r="D14" i="27"/>
  <c r="D13" i="27"/>
  <c r="D12" i="27"/>
  <c r="B7" i="27"/>
  <c r="C7" i="27" s="1"/>
  <c r="B4" i="27"/>
  <c r="D20" i="27" l="1"/>
  <c r="C47" i="24"/>
  <c r="C18" i="26"/>
  <c r="C80" i="26"/>
  <c r="C99" i="26"/>
  <c r="B99" i="26"/>
  <c r="D98" i="26"/>
  <c r="C97" i="26"/>
  <c r="B97" i="26"/>
  <c r="C96" i="26"/>
  <c r="D96" i="26" s="1"/>
  <c r="B96" i="26"/>
  <c r="C95" i="26"/>
  <c r="B95" i="26"/>
  <c r="C94" i="26"/>
  <c r="D94" i="26" s="1"/>
  <c r="B94" i="26"/>
  <c r="C93" i="26"/>
  <c r="B93" i="26"/>
  <c r="D92" i="26"/>
  <c r="D91" i="26"/>
  <c r="D90" i="26"/>
  <c r="D89" i="26"/>
  <c r="B80" i="26"/>
  <c r="D79" i="26"/>
  <c r="C78" i="26"/>
  <c r="B78" i="26"/>
  <c r="C77" i="26"/>
  <c r="B77" i="26"/>
  <c r="C76" i="26"/>
  <c r="B76" i="26"/>
  <c r="C75" i="26"/>
  <c r="B75" i="26"/>
  <c r="C74" i="26"/>
  <c r="B74" i="26"/>
  <c r="D73" i="26"/>
  <c r="D72" i="26"/>
  <c r="D71" i="26"/>
  <c r="D70" i="26"/>
  <c r="B65" i="26"/>
  <c r="B62" i="26"/>
  <c r="C51" i="26"/>
  <c r="B51" i="26"/>
  <c r="D50" i="26"/>
  <c r="C49" i="26"/>
  <c r="D49" i="26" s="1"/>
  <c r="B49" i="26"/>
  <c r="C48" i="26"/>
  <c r="B48" i="26"/>
  <c r="C47" i="26"/>
  <c r="D47" i="26" s="1"/>
  <c r="B47" i="26"/>
  <c r="C46" i="26"/>
  <c r="B46" i="26"/>
  <c r="C45" i="26"/>
  <c r="D45" i="26" s="1"/>
  <c r="B45" i="26"/>
  <c r="D44" i="26"/>
  <c r="D43" i="26"/>
  <c r="D42" i="26"/>
  <c r="D41" i="26"/>
  <c r="B36" i="26"/>
  <c r="B33" i="26"/>
  <c r="C22" i="26"/>
  <c r="D22" i="26" s="1"/>
  <c r="B22" i="26"/>
  <c r="D21" i="26"/>
  <c r="C20" i="26"/>
  <c r="B20" i="26"/>
  <c r="C19" i="26"/>
  <c r="B19" i="26"/>
  <c r="D18" i="26"/>
  <c r="C17" i="26"/>
  <c r="D17" i="26" s="1"/>
  <c r="B17" i="26"/>
  <c r="C16" i="26"/>
  <c r="B16" i="26"/>
  <c r="D15" i="26"/>
  <c r="D14" i="26"/>
  <c r="D13" i="26"/>
  <c r="D12" i="26"/>
  <c r="B7" i="26"/>
  <c r="C7" i="26" s="1"/>
  <c r="B4" i="26"/>
  <c r="D20" i="26" l="1"/>
  <c r="C65" i="26"/>
  <c r="D77" i="26"/>
  <c r="D16" i="26"/>
  <c r="C36" i="26"/>
  <c r="D46" i="26"/>
  <c r="D48" i="26"/>
  <c r="D99" i="26"/>
  <c r="D19" i="26"/>
  <c r="D51" i="26"/>
  <c r="D74" i="26"/>
  <c r="D76" i="26"/>
  <c r="D78" i="26"/>
  <c r="D95" i="26"/>
  <c r="D97" i="26"/>
  <c r="D80" i="26"/>
  <c r="D75" i="26"/>
  <c r="D93" i="26"/>
  <c r="C99" i="24"/>
  <c r="B99" i="24"/>
  <c r="D98" i="24"/>
  <c r="C97" i="24"/>
  <c r="B97" i="24"/>
  <c r="C96" i="24"/>
  <c r="B96" i="24"/>
  <c r="C95" i="24"/>
  <c r="B95" i="24"/>
  <c r="C94" i="24"/>
  <c r="B94" i="24"/>
  <c r="C93" i="24"/>
  <c r="B93" i="24"/>
  <c r="D92" i="24"/>
  <c r="D91" i="24"/>
  <c r="D90" i="24"/>
  <c r="D89" i="24"/>
  <c r="C80" i="24"/>
  <c r="B80" i="24"/>
  <c r="D79" i="24"/>
  <c r="C78" i="24"/>
  <c r="B78" i="24"/>
  <c r="C77" i="24"/>
  <c r="B77" i="24"/>
  <c r="C76" i="24"/>
  <c r="B76" i="24"/>
  <c r="C75" i="24"/>
  <c r="B75" i="24"/>
  <c r="C74" i="24"/>
  <c r="B74" i="24"/>
  <c r="D73" i="24"/>
  <c r="D72" i="24"/>
  <c r="D71" i="24"/>
  <c r="D70" i="24"/>
  <c r="B65" i="24"/>
  <c r="B62" i="24"/>
  <c r="C51" i="24"/>
  <c r="B51" i="24"/>
  <c r="D50" i="24"/>
  <c r="C49" i="24"/>
  <c r="B49" i="24"/>
  <c r="C48" i="24"/>
  <c r="B48" i="24"/>
  <c r="B47" i="24"/>
  <c r="D47" i="24" s="1"/>
  <c r="C46" i="24"/>
  <c r="B46" i="24"/>
  <c r="C45" i="24"/>
  <c r="B45" i="24"/>
  <c r="D44" i="24"/>
  <c r="D43" i="24"/>
  <c r="D42" i="24"/>
  <c r="D41" i="24"/>
  <c r="B36" i="24"/>
  <c r="C36" i="24" s="1"/>
  <c r="B33" i="24"/>
  <c r="C22" i="24"/>
  <c r="B22" i="24"/>
  <c r="D21" i="24"/>
  <c r="C20" i="24"/>
  <c r="B20" i="24"/>
  <c r="C19" i="24"/>
  <c r="B19" i="24"/>
  <c r="C18" i="24"/>
  <c r="D18" i="24" s="1"/>
  <c r="C17" i="24"/>
  <c r="B17" i="24"/>
  <c r="C16" i="24"/>
  <c r="B16" i="24"/>
  <c r="D15" i="24"/>
  <c r="D14" i="24"/>
  <c r="D13" i="24"/>
  <c r="D12" i="24"/>
  <c r="B7" i="24"/>
  <c r="B4" i="24"/>
  <c r="D16" i="24" l="1"/>
  <c r="D99" i="24"/>
  <c r="D45" i="24"/>
  <c r="D49" i="24"/>
  <c r="D93" i="24"/>
  <c r="D95" i="24"/>
  <c r="D97" i="24"/>
  <c r="D20" i="24"/>
  <c r="D17" i="24"/>
  <c r="D22" i="24"/>
  <c r="D19" i="24"/>
  <c r="C7" i="24"/>
  <c r="C65" i="24"/>
  <c r="D75" i="24"/>
  <c r="D77" i="24"/>
  <c r="D46" i="24"/>
  <c r="D48" i="24"/>
  <c r="D80" i="24"/>
  <c r="D94" i="24"/>
  <c r="D96" i="24"/>
  <c r="D51" i="24"/>
  <c r="D74" i="24"/>
  <c r="D76" i="24"/>
  <c r="D78" i="24"/>
  <c r="C99" i="23"/>
  <c r="D99" i="23" s="1"/>
  <c r="B99" i="23"/>
  <c r="D98" i="23"/>
  <c r="C97" i="23"/>
  <c r="D97" i="23" s="1"/>
  <c r="B97" i="23"/>
  <c r="C96" i="23"/>
  <c r="B96" i="23"/>
  <c r="C95" i="23"/>
  <c r="D95" i="23" s="1"/>
  <c r="B95" i="23"/>
  <c r="C94" i="23"/>
  <c r="B94" i="23"/>
  <c r="C93" i="23"/>
  <c r="D93" i="23" s="1"/>
  <c r="B93" i="23"/>
  <c r="D92" i="23"/>
  <c r="D91" i="23"/>
  <c r="D90" i="23"/>
  <c r="D89" i="23"/>
  <c r="C80" i="23"/>
  <c r="B80" i="23"/>
  <c r="D79" i="23"/>
  <c r="C78" i="23"/>
  <c r="B78" i="23"/>
  <c r="C77" i="23"/>
  <c r="D77" i="23" s="1"/>
  <c r="B77" i="23"/>
  <c r="C76" i="23"/>
  <c r="B76" i="23"/>
  <c r="D75" i="23"/>
  <c r="C75" i="23"/>
  <c r="B75" i="23"/>
  <c r="C74" i="23"/>
  <c r="B74" i="23"/>
  <c r="D73" i="23"/>
  <c r="D72" i="23"/>
  <c r="D71" i="23"/>
  <c r="D70" i="23"/>
  <c r="B65" i="23"/>
  <c r="C65" i="23" s="1"/>
  <c r="B62" i="23"/>
  <c r="C51" i="23"/>
  <c r="B51" i="23"/>
  <c r="D50" i="23"/>
  <c r="C49" i="23"/>
  <c r="B49" i="23"/>
  <c r="C48" i="23"/>
  <c r="D48" i="23" s="1"/>
  <c r="B48" i="23"/>
  <c r="C47" i="23"/>
  <c r="B47" i="23"/>
  <c r="C46" i="23"/>
  <c r="D46" i="23" s="1"/>
  <c r="B46" i="23"/>
  <c r="C45" i="23"/>
  <c r="B45" i="23"/>
  <c r="D44" i="23"/>
  <c r="D43" i="23"/>
  <c r="D42" i="23"/>
  <c r="D41" i="23"/>
  <c r="B36" i="23"/>
  <c r="C36" i="23" s="1"/>
  <c r="B33" i="23"/>
  <c r="C22" i="23"/>
  <c r="B22" i="23"/>
  <c r="D21" i="23"/>
  <c r="C20" i="23"/>
  <c r="B20" i="23"/>
  <c r="C19" i="23"/>
  <c r="B19" i="23"/>
  <c r="C18" i="23"/>
  <c r="D18" i="23" s="1"/>
  <c r="C17" i="23"/>
  <c r="B17" i="23"/>
  <c r="C16" i="23"/>
  <c r="B16" i="23"/>
  <c r="D15" i="23"/>
  <c r="D14" i="23"/>
  <c r="D13" i="23"/>
  <c r="D12" i="23"/>
  <c r="B7" i="23"/>
  <c r="B4" i="23"/>
  <c r="D22" i="23" l="1"/>
  <c r="D47" i="23"/>
  <c r="D49" i="23"/>
  <c r="D76" i="23"/>
  <c r="D19" i="23"/>
  <c r="D51" i="23"/>
  <c r="D74" i="23"/>
  <c r="D80" i="23"/>
  <c r="D94" i="23"/>
  <c r="D96" i="23"/>
  <c r="C7" i="23"/>
  <c r="D78" i="23"/>
  <c r="D45" i="23"/>
  <c r="D17" i="23"/>
  <c r="D20" i="23"/>
  <c r="D16" i="23"/>
  <c r="B49" i="22"/>
  <c r="C99" i="22" l="1"/>
  <c r="B99" i="22"/>
  <c r="D98" i="22"/>
  <c r="C97" i="22"/>
  <c r="D97" i="22" s="1"/>
  <c r="B97" i="22"/>
  <c r="C96" i="22"/>
  <c r="B96" i="22"/>
  <c r="C95" i="22"/>
  <c r="D95" i="22" s="1"/>
  <c r="B95" i="22"/>
  <c r="C94" i="22"/>
  <c r="B94" i="22"/>
  <c r="C93" i="22"/>
  <c r="D93" i="22" s="1"/>
  <c r="B93" i="22"/>
  <c r="D92" i="22"/>
  <c r="D91" i="22"/>
  <c r="D90" i="22"/>
  <c r="D89" i="22"/>
  <c r="C80" i="22"/>
  <c r="B80" i="22"/>
  <c r="D79" i="22"/>
  <c r="C78" i="22"/>
  <c r="B78" i="22"/>
  <c r="C77" i="22"/>
  <c r="B77" i="22"/>
  <c r="C76" i="22"/>
  <c r="B76" i="22"/>
  <c r="C75" i="22"/>
  <c r="B75" i="22"/>
  <c r="C74" i="22"/>
  <c r="B74" i="22"/>
  <c r="D73" i="22"/>
  <c r="D72" i="22"/>
  <c r="D71" i="22"/>
  <c r="D70" i="22"/>
  <c r="B65" i="22"/>
  <c r="B62" i="22"/>
  <c r="C51" i="22"/>
  <c r="B51" i="22"/>
  <c r="D50" i="22"/>
  <c r="C49" i="22"/>
  <c r="C48" i="22"/>
  <c r="B48" i="22"/>
  <c r="C47" i="22"/>
  <c r="D47" i="22" s="1"/>
  <c r="B47" i="22"/>
  <c r="C46" i="22"/>
  <c r="B46" i="22"/>
  <c r="C45" i="22"/>
  <c r="B45" i="22"/>
  <c r="D44" i="22"/>
  <c r="D43" i="22"/>
  <c r="D42" i="22"/>
  <c r="D41" i="22"/>
  <c r="B36" i="22"/>
  <c r="B33" i="22"/>
  <c r="C22" i="22"/>
  <c r="D22" i="22" s="1"/>
  <c r="B22" i="22"/>
  <c r="D21" i="22"/>
  <c r="C20" i="22"/>
  <c r="B20" i="22"/>
  <c r="C19" i="22"/>
  <c r="B19" i="22"/>
  <c r="C18" i="22"/>
  <c r="D18" i="22" s="1"/>
  <c r="C17" i="22"/>
  <c r="B17" i="22"/>
  <c r="C16" i="22"/>
  <c r="B16" i="22"/>
  <c r="D15" i="22"/>
  <c r="D14" i="22"/>
  <c r="D13" i="22"/>
  <c r="D12" i="22"/>
  <c r="B7" i="22"/>
  <c r="B4" i="22"/>
  <c r="C65" i="22" l="1"/>
  <c r="C36" i="22"/>
  <c r="D80" i="22"/>
  <c r="D94" i="22"/>
  <c r="D96" i="22"/>
  <c r="C7" i="22"/>
  <c r="D19" i="22"/>
  <c r="D45" i="22"/>
  <c r="D99" i="22"/>
  <c r="D77" i="22"/>
  <c r="D75" i="22"/>
  <c r="D74" i="22"/>
  <c r="D78" i="22"/>
  <c r="D76" i="22"/>
  <c r="D46" i="22"/>
  <c r="D48" i="22"/>
  <c r="D49" i="22"/>
  <c r="D51" i="22"/>
  <c r="D16" i="22"/>
  <c r="D17" i="22"/>
  <c r="D20" i="22"/>
  <c r="B16" i="19"/>
  <c r="B94" i="19" l="1"/>
  <c r="B46" i="19"/>
  <c r="B17" i="19"/>
  <c r="C96" i="19" l="1"/>
  <c r="B96" i="19"/>
  <c r="C77" i="19"/>
  <c r="B77" i="19"/>
  <c r="C93" i="19"/>
  <c r="B93" i="19"/>
  <c r="D92" i="19"/>
  <c r="C74" i="19"/>
  <c r="B74" i="19"/>
  <c r="D73" i="19"/>
  <c r="B36" i="19"/>
  <c r="B33" i="19"/>
  <c r="D96" i="19" l="1"/>
  <c r="D93" i="19"/>
  <c r="D77" i="19"/>
  <c r="D74" i="19"/>
  <c r="C36" i="19"/>
  <c r="C99" i="19"/>
  <c r="B99" i="19"/>
  <c r="D98" i="19"/>
  <c r="C97" i="19"/>
  <c r="B97" i="19"/>
  <c r="C95" i="19"/>
  <c r="B95" i="19"/>
  <c r="C94" i="19"/>
  <c r="D91" i="19"/>
  <c r="D90" i="19"/>
  <c r="D89" i="19"/>
  <c r="C80" i="19"/>
  <c r="B80" i="19"/>
  <c r="D79" i="19"/>
  <c r="C78" i="19"/>
  <c r="B78" i="19"/>
  <c r="C76" i="19"/>
  <c r="B76" i="19"/>
  <c r="C75" i="19"/>
  <c r="B75" i="19"/>
  <c r="D72" i="19"/>
  <c r="D71" i="19"/>
  <c r="D70" i="19"/>
  <c r="B65" i="19"/>
  <c r="B62" i="19"/>
  <c r="C51" i="19"/>
  <c r="B51" i="19"/>
  <c r="D50" i="19"/>
  <c r="C49" i="19"/>
  <c r="B49" i="19"/>
  <c r="C48" i="19"/>
  <c r="B48" i="19"/>
  <c r="C47" i="19"/>
  <c r="B47" i="19"/>
  <c r="C46" i="19"/>
  <c r="D46" i="19" s="1"/>
  <c r="C45" i="19"/>
  <c r="B45" i="19"/>
  <c r="D44" i="19"/>
  <c r="D43" i="19"/>
  <c r="D42" i="19"/>
  <c r="D41" i="19"/>
  <c r="C22" i="19"/>
  <c r="B22" i="19"/>
  <c r="D21" i="19"/>
  <c r="C20" i="19"/>
  <c r="B20" i="19"/>
  <c r="C19" i="19"/>
  <c r="B19" i="19"/>
  <c r="C18" i="19"/>
  <c r="D18" i="19" s="1"/>
  <c r="C17" i="19"/>
  <c r="D17" i="19" s="1"/>
  <c r="C16" i="19"/>
  <c r="D15" i="19"/>
  <c r="D14" i="19"/>
  <c r="D13" i="19"/>
  <c r="D12" i="19"/>
  <c r="B7" i="19"/>
  <c r="B4" i="19"/>
  <c r="D99" i="19" l="1"/>
  <c r="C65" i="19"/>
  <c r="D76" i="19"/>
  <c r="D95" i="19"/>
  <c r="D97" i="19"/>
  <c r="D94" i="19"/>
  <c r="D78" i="19"/>
  <c r="D75" i="19"/>
  <c r="D80" i="19"/>
  <c r="D51" i="19"/>
  <c r="D48" i="19"/>
  <c r="D49" i="19"/>
  <c r="D45" i="19"/>
  <c r="D47" i="19"/>
  <c r="D20" i="19"/>
  <c r="D16" i="19"/>
  <c r="D19" i="19"/>
  <c r="D22" i="19"/>
  <c r="C7" i="19"/>
</calcChain>
</file>

<file path=xl/sharedStrings.xml><?xml version="1.0" encoding="utf-8"?>
<sst xmlns="http://schemas.openxmlformats.org/spreadsheetml/2006/main" count="686" uniqueCount="58">
  <si>
    <t>Бронь</t>
  </si>
  <si>
    <t>Фактическая дата старта</t>
  </si>
  <si>
    <t xml:space="preserve">Дата окончания </t>
  </si>
  <si>
    <t>Кампания Дней</t>
  </si>
  <si>
    <t>Дата формирования отчета</t>
  </si>
  <si>
    <t xml:space="preserve">Дней до завершения (%) </t>
  </si>
  <si>
    <t>KPIs</t>
  </si>
  <si>
    <t>Plan</t>
  </si>
  <si>
    <t>Fact</t>
  </si>
  <si>
    <t>% of plan</t>
  </si>
  <si>
    <t>Комментарий к медийным показателям</t>
  </si>
  <si>
    <t>Budget</t>
  </si>
  <si>
    <t>Impressions</t>
  </si>
  <si>
    <t>Clicks</t>
  </si>
  <si>
    <t>CTR</t>
  </si>
  <si>
    <t>CPM</t>
  </si>
  <si>
    <t>CPC</t>
  </si>
  <si>
    <t>CPT</t>
  </si>
  <si>
    <t>Views</t>
  </si>
  <si>
    <t>CPV</t>
  </si>
  <si>
    <t>VTR</t>
  </si>
  <si>
    <t>Reach forecast</t>
  </si>
  <si>
    <t xml:space="preserve"> </t>
  </si>
  <si>
    <t xml:space="preserve">YT - Instream </t>
  </si>
  <si>
    <t xml:space="preserve">YT - Bumper </t>
  </si>
  <si>
    <t>Фитолизин 2018__v9pgy-3vd66_
Materia Medica\HMD (Feb - Dec 2018)__mdqj-1egee_
Materia Medica\HMD (Feb - Dec 2018)__mdqj-1egee_
Materia Medica\HMD (Feb - Dec 2018)__mdqj-1egee_
Materia Medica\HMD (Feb - Dec 2018)__mdqj-1egee_</t>
  </si>
  <si>
    <t>Фитолизин 2018__v9pgy-rq51v_
Materia Medica\HMD (Feb - Dec 2018)__mdqj-1egee_
Materia Medica\HMD (Feb - Dec 2018)__mdqj-1egee_
Materia Medica\HMD (Feb - Dec 2018)__mdqj-1egee_
Materia Medica\HMD (Feb - Dec 2018)__mdqj-1egee_</t>
  </si>
  <si>
    <t>Фитолизин 2018__v9pgy-l2zyx_
Materia Medica\HMD (Feb - Dec 2018)__mdqj-1egee_
Materia Medica\HMD (Feb - Dec 2018)__mdqj-1egee_
Materia Medica\HMD (Feb - Dec 2018)__mdqj-1egee_
Materia Medica\HMD (Feb - Dec 2018)__mdqj-1egee_</t>
  </si>
  <si>
    <t>Mail - Ролик 25sec</t>
  </si>
  <si>
    <t>Mail - Фитолизин 2018__v9pgy-v0p0m_  (Ролик 6sec)</t>
  </si>
  <si>
    <t>Запуск с 14.05.18</t>
  </si>
  <si>
    <t>Кампания стартовала по брони, без опозданий (07.05.18). Но плановые тактики YT (ключи, кастом аффинити и каналы) в первые дни открутки не обеспечивали должные темпы работы. Попытки покупать трафик по завышенным ставкам (на правах эксперимента) не привели к должному результату. Было принято решение кардинально расширять таргетинги с согласия клиента: создали две новые стратегии - контентный таргетинг на темы(категории) и широкий демографический сегмент. Также расширили список ключевых слов. Данные корректировки положительно повлияли на фактические показатели открутки. За неделю был перевыполнен месячный план по просмотрам. У роликов улучшился уровень просматриваемости и VTR поднялся в 2 раза выше планового значения (фактический показатель - 52,26% по сравнению с плановым в 20%). 
По желанию клиента в этом месяце было заведено BLS-исследование и темпы открутки кампании работают в ускоренном режиме, чтобы исследование успешно собралось. Это отражается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сразу же после завершения BLS-исследования, он повысит уровень кликабельности вдвое.</t>
  </si>
  <si>
    <t xml:space="preserve">После расширяения таргетингов с согласия клиента (создали две новые стратегии - по темам(категориям) и демографии; расширили список ключевых слов) темпы открутки улучшились. Месячный план по просмотрам перевыполнен уже на 73% . У роликов продолжает держаться хороший уровень просматриваемости, т.е. VTR в 2 раза выше планового значения (фактический показатель - 52,69% по сравнению с плановым в 20%). 
По желанию клиента в этом месяце было заведено BLS-исследование и темпы открутки кампании работают в ускоренном режиме, чтобы исследование успешно собралось. Это отражается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сразу же после окончания BLS-исследования, он повысит уровень кликабельности вдвое.
BLS-исследование завершено. Ожидаем во вторник презентацию с результатами. </t>
  </si>
  <si>
    <t xml:space="preserve">Кампания стартовала 14 числа строго по расписанию. На сегодняшний день все медийные показатели соответствуют плановым или лучше их.
Аудитория для ремаркетинга собирается со временем, что тоже влияет на постепенное наращивание темпов открутки.
Для данного формата прослеживается хороший уровень CTR (в 2,5 раза выше плана) и большое количество набранных кликов, это говорит о том, что стратегия ретаргетинга была грамотно подобрана. Правильно работает схема "догона" пользователей, которые уже видели длинный инстрим-ролик и заинтересовались рекламируемым продуктом. 
</t>
  </si>
  <si>
    <t xml:space="preserve">Кампания стартовала 14 числа по расписанию. </t>
  </si>
  <si>
    <t xml:space="preserve">На первой неделе открутки в кампанию были внесены изменения: кардинально расширели таргетингы с согласия клиента, после чего темпы открутки вышли на уровень плана. Месячный план по просмотрам перевыполнен уже на 94% . У роликов продолжает держаться хороший уровень просматриваемости, по сравнению с прошлой неделей VTR вырос еще на 3% и достиг значения в 53,38% (по сравнению с плановым в 20%). 
По желанию клиента в этом месяце было заведено BLS-исследование и темпы открутки кампании работали в ускоренном режиме, чтобы исследование успешно собиралось. Это отразилось на некоторых фактических показателях: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BLS-исследование было завершено, презентация с результатами отправлена клиенту. </t>
  </si>
  <si>
    <t xml:space="preserve">Стратегия ремаркетинга работает нестабильно. Наблюдается слишком медленное наращивание темпов открутки, что отражается на фактических показателям кампании. Для оптимизации была подключена еще одна аудитория пользователей, с похижими интересами, что и у тех, кто уже видел инстрим-ролик. 
Несмотря на медленные темпы открутки, в кампании держится хороший уровень CTR (в 2,5 раза выше плана) и большое количество набранных кликов, это говорит о том, что схема "догона" пользователей, которые уже видели длинный инстрим-ролик и заинтересовались рекламируемым продуктом, правильно работает.
</t>
  </si>
  <si>
    <t>На данный момент прогнозный CTR и VTR хуже плановых. Пытаемся перераспределить трафик в пользу десктопных устройств для оптимизации.</t>
  </si>
  <si>
    <t>На данный момент фактический CTR и VTR хуже плановых, но динамика роста вследствие оптимизации - хорошая (по крайней мере у VTR). Прогнозируем выход на плановые объемы к концу размещения.</t>
  </si>
  <si>
    <t>На данный момент фактический CTR и VTR хуже плановых, но динамика роста вследствие оптимизации - хорошая. Прогнозируем выход на плановые объемы к концу размещения.</t>
  </si>
  <si>
    <t xml:space="preserve">На первой неделе открутки в кампанию были внесены изменения: кардинально расширили таргетингы с согласия клиента, после чего темпы открутки вышли на уровень плана. Месячный план по просмотрам существенно перевыполнен. У роликов продолжает держаться хороший уровень просматриваемости, по сравнению с прошлой неделей VTR продолжает расти. Трафик заметно дешевеет с наступлением "низкого" летнего сезона.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t>
  </si>
  <si>
    <t xml:space="preserve">Стратегия ремаркетинга работает нестабильно. Наблюдается слишком медленное наращивание темпов открутки, что отражается на фактических показателях кампании. Для оптимизации была подключена еще одна аудитория пользователей, с похижими интересами, что и у тех, кто уже видел инстрим-ролик. 
Несмотря на медленные темпы открутки, в кампании держится хороший уровень кликабельности, по сравнению с прошлой неделей СTR продолжает расти, это говорит о том, что схема "догона" пользователей, которые уже видели длинный инстрим-ролик и заинтересовались рекламируемым продуктом, правильно работает.
</t>
  </si>
  <si>
    <t xml:space="preserve">На первой неделе открутки в кампанию были внесены изменения: кардинально расширили таргетингы с согласия клиента, после чего темпы открутки вышли на уровень плана. Месячный план по просмотрам существенно перевыполнен. У роликов продолжает держаться хороший уровень просматриваемости, фактический VTR равен 54,48%, превышая плановый (20%) в два с половиной раза. Трафик заметно дешевеет с наступлением "низкого" летнего сезона.
Присутствует существенное отставание по уровню кликов и CTR. Для решения данной проблемы советуем добавить на ролики CTA-оверлей, он повысит уровень кликабельности вдвое.
</t>
  </si>
  <si>
    <t>На данный момент фактический CTR и VTR хуже плановых, но динамика роста по обоим показателям вследствие оптимизации - хорошая. Прогнозируем выход на плановые объемы к концу размещения.</t>
  </si>
  <si>
    <t>На данный момент фактический VTR хуже планового, но динамика роста данного показателя вследствие оптимизации - хорошая. Прогнозируем выход на плановые объемы к концу размещения.  Показатель CTR за последнюю неделю уже вышел на плановый уровень, а потом и превысил его (фактический равен 0,22% по сравнению с плановым в 0,20%).</t>
  </si>
  <si>
    <t xml:space="preserve">Кампания завершилась, размещение приостанавливается до сентября. 
Месячный план по просмотрам существенно перевыполнен. Во время размещения у роликов держался хороший уровень просматриваемости, фактический VTR равен 54,45%, что превышает плановый показатель (20%) в два с половиной раза.  Из-за наступления "низкого" летнего сезона в последнюю неделю трафик заметно дешевел и CPV приравнивался к 0,52р.
Присутствует существенное отставание по уровню кликов и CTR. Для решения данной проблемы советуем в сентябрьском размещении добавить на ролики CTA-оверлей, он повысит уровень кликабельности вдвое.
Июньский бюджет равен брони - 288 000р. </t>
  </si>
  <si>
    <t>Кампания завершилась, размещение приостанавливается до сентября. 
В июне практически удалось выйти на плановый уровень по всем показателям. Месячный план по просмотрам был перевыполнен, за счет чего удалось восполнить существенный недобор просмотров в мае. Благодаря оптимизации фактический VTR вырос с 6,4% до 11,18%, почти догнав плановый показатель в 13%.
С показами аналогичная ситуация - в июне смогли сделать больше показов, восполняя майский недобор.
Показатель CTR в последние 2 недели показывал хорошую динамику роста, в итоге чего превысил план и достиг значения - 0,23% (по сравнению с плановым в 0,20%). 
Июньский бюджет был немного превышен - 87 270,46р. С согласия клиента во возможности докручивали майский остаток сверх брони.</t>
  </si>
  <si>
    <t>Кампания завершилась, размещение приостанавливается до сентября. 
В июне практически удалось выйти на плановый уровень по всем показателям. Месячный план по просмотрам и показам был перевыполнен благодаря оптимизации в виде подключения дополнительной аудитории пользователей, с похижими интересами, что и у тех, кто уже видел инстрим-ролик. 
Несмотря на изначально медленные темпы открутки, в кампании держался хороший уровень кликабельности, за последние две недели показатель CTR вырос с 0,19% до 0,24%, существенно превышая плановый показатель в 0,05%. Перевыполнение плана по кликам позволило восполнить недобор по кликам за май. 
Июньский бюджет равен брони - 174 291,26р.</t>
  </si>
  <si>
    <t xml:space="preserve">Кампания завершилась, размещение приостанавливается до сентября. 
Благодаря оптимизации за последние 2 недели удалось повысить показатели CTR с 0,08% до 0,15% и показатель VTR c 19,37% до 23,56%, но у этих двух показателей все равно есть существенное оставание от плана. Стратегия ремаркетинга плохо обеспечивала темпы открутки. В сентябрьском размещении советуем добавить таргетинг на группы "здоровье" и интересы, как было у 25-секундного ролика.
Бюджет в июне составил - 82 159,09р. </t>
  </si>
  <si>
    <t>fact_budget</t>
  </si>
  <si>
    <t>fact_impressions</t>
  </si>
  <si>
    <t>fact_clicks</t>
  </si>
  <si>
    <t>fact_reach</t>
  </si>
  <si>
    <t>fact_views</t>
  </si>
  <si>
    <t>AK_VN_001</t>
  </si>
  <si>
    <t>AK_VN_002</t>
  </si>
  <si>
    <t>AK_VN_003</t>
  </si>
  <si>
    <t>AK_VN_004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</si>
</sst>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0&quot;р.&quot;;\-#,##0&quot;р.&quot;"/>
    <numFmt numFmtId="166" formatCode="#,##0.00&quot;р.&quot;;\-#,##0.00&quot;р.&quot;"/>
  </numFmts>
  <fonts count="7"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i/>
      <sz val="11"/>
      <color theme="1"/>
      <name val="Calibri"/>
      <family val="2"/>
      <charset val="204"/>
      <scheme val="minor"/>
    </font>
    <font>
      <b/>
      <sz val="11"/>
      <name val="Calibri"/>
      <family val="2"/>
      <charset val="204"/>
      <scheme val="minor"/>
    </font>
    <font>
      <sz val="11"/>
      <name val="Calibri"/>
      <family val="2"/>
      <charset val="204"/>
      <scheme val="minor"/>
    </font>
    <font>
      <b/>
      <sz val="10"/>
      <color rgb="FF008000"/>
      <name val="Courier New"/>
      <family val="3"/>
      <charset val="204"/>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theme="0" tint="-0.499984740745262"/>
      </left>
      <right style="hair">
        <color theme="0" tint="-0.499984740745262"/>
      </right>
      <top style="hair">
        <color theme="0" tint="-0.499984740745262"/>
      </top>
      <bottom style="hair">
        <color theme="0" tint="-0.499984740745262"/>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2" borderId="1" xfId="0" applyFont="1" applyFill="1" applyBorder="1"/>
    <xf numFmtId="0" fontId="0" fillId="2" borderId="0" xfId="0" applyFill="1"/>
    <xf numFmtId="0" fontId="2" fillId="2" borderId="4" xfId="0" applyFont="1" applyFill="1" applyBorder="1"/>
    <xf numFmtId="0" fontId="2" fillId="2" borderId="6" xfId="0" applyFont="1" applyFill="1" applyBorder="1"/>
    <xf numFmtId="9" fontId="0" fillId="2" borderId="8" xfId="2" applyFont="1" applyFill="1" applyBorder="1" applyAlignment="1">
      <alignment horizontal="left"/>
    </xf>
    <xf numFmtId="0" fontId="2" fillId="2" borderId="0" xfId="0" applyFont="1" applyFill="1"/>
    <xf numFmtId="0" fontId="5" fillId="2" borderId="0" xfId="0" applyFont="1" applyFill="1"/>
    <xf numFmtId="0" fontId="0" fillId="2" borderId="0" xfId="0" applyFill="1" applyAlignment="1">
      <alignment horizontal="center" vertical="center"/>
    </xf>
    <xf numFmtId="0" fontId="5" fillId="2" borderId="0" xfId="0" applyFont="1" applyFill="1" applyAlignment="1">
      <alignment horizontal="center" vertical="center"/>
    </xf>
    <xf numFmtId="0" fontId="2" fillId="0" borderId="0" xfId="0" applyFont="1"/>
    <xf numFmtId="164" fontId="4" fillId="3" borderId="9" xfId="1" applyNumberFormat="1" applyFont="1" applyFill="1" applyBorder="1" applyAlignment="1">
      <alignment horizontal="left" vertical="center"/>
    </xf>
    <xf numFmtId="3" fontId="4" fillId="3" borderId="9" xfId="0" applyNumberFormat="1" applyFont="1" applyFill="1" applyBorder="1" applyAlignment="1">
      <alignment horizontal="left" vertical="center"/>
    </xf>
    <xf numFmtId="164" fontId="1" fillId="2" borderId="9" xfId="1" applyNumberFormat="1" applyFont="1" applyFill="1" applyBorder="1" applyAlignment="1">
      <alignment horizontal="left" vertical="center"/>
    </xf>
    <xf numFmtId="166" fontId="1" fillId="2" borderId="9" xfId="1" applyNumberFormat="1" applyFont="1" applyFill="1" applyBorder="1" applyAlignment="1">
      <alignment horizontal="right" vertical="center"/>
    </xf>
    <xf numFmtId="166" fontId="0" fillId="2" borderId="9" xfId="1" applyNumberFormat="1" applyFont="1" applyFill="1" applyBorder="1" applyAlignment="1">
      <alignment horizontal="right" vertical="center"/>
    </xf>
    <xf numFmtId="10" fontId="4" fillId="2" borderId="9" xfId="1" applyNumberFormat="1" applyFont="1" applyFill="1" applyBorder="1" applyAlignment="1">
      <alignment horizontal="right" vertical="center"/>
    </xf>
    <xf numFmtId="164" fontId="1" fillId="2" borderId="9" xfId="1" applyNumberFormat="1" applyFont="1" applyFill="1" applyBorder="1" applyAlignment="1">
      <alignment horizontal="right" vertical="center"/>
    </xf>
    <xf numFmtId="164" fontId="0" fillId="2" borderId="9" xfId="1" applyNumberFormat="1" applyFont="1" applyFill="1" applyBorder="1" applyAlignment="1">
      <alignment horizontal="left" vertical="center"/>
    </xf>
    <xf numFmtId="10" fontId="1" fillId="2" borderId="9" xfId="2" applyNumberFormat="1" applyFont="1" applyFill="1" applyBorder="1" applyAlignment="1">
      <alignment horizontal="right" vertical="center"/>
    </xf>
    <xf numFmtId="165" fontId="1" fillId="2" borderId="9" xfId="1" applyNumberFormat="1" applyFont="1" applyFill="1" applyBorder="1" applyAlignment="1">
      <alignment horizontal="right" vertical="center"/>
    </xf>
    <xf numFmtId="9" fontId="0" fillId="2" borderId="9" xfId="1" applyNumberFormat="1" applyFont="1" applyFill="1" applyBorder="1" applyAlignment="1">
      <alignment horizontal="left" vertical="center"/>
    </xf>
    <xf numFmtId="10" fontId="0" fillId="2" borderId="9" xfId="0" applyNumberFormat="1" applyFill="1" applyBorder="1"/>
    <xf numFmtId="164" fontId="0" fillId="2" borderId="9" xfId="1" applyNumberFormat="1" applyFont="1" applyFill="1" applyBorder="1" applyAlignment="1">
      <alignment horizontal="right" vertical="center"/>
    </xf>
    <xf numFmtId="10" fontId="4" fillId="2" borderId="0" xfId="1" applyNumberFormat="1" applyFont="1" applyFill="1" applyBorder="1" applyAlignment="1">
      <alignment horizontal="right" vertical="center"/>
    </xf>
    <xf numFmtId="0" fontId="0" fillId="2" borderId="0" xfId="0" applyFill="1" applyBorder="1" applyAlignment="1">
      <alignment horizontal="left" vertical="center" wrapText="1"/>
    </xf>
    <xf numFmtId="9" fontId="0" fillId="2" borderId="0" xfId="1" applyNumberFormat="1" applyFont="1" applyFill="1" applyBorder="1" applyAlignment="1">
      <alignment horizontal="left" vertical="center"/>
    </xf>
    <xf numFmtId="10" fontId="0" fillId="2" borderId="0" xfId="0" applyNumberFormat="1" applyFill="1" applyBorder="1"/>
    <xf numFmtId="164" fontId="0" fillId="2" borderId="0" xfId="1" applyNumberFormat="1" applyFont="1" applyFill="1" applyBorder="1" applyAlignment="1">
      <alignment horizontal="right" vertical="center"/>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0" fillId="2" borderId="7" xfId="0" applyFill="1" applyBorder="1" applyAlignment="1">
      <alignment horizontal="left"/>
    </xf>
    <xf numFmtId="0" fontId="3" fillId="2" borderId="2" xfId="0" applyFont="1" applyFill="1" applyBorder="1" applyAlignment="1">
      <alignment horizontal="left" wrapText="1"/>
    </xf>
    <xf numFmtId="0" fontId="0" fillId="2" borderId="3" xfId="0" applyFill="1" applyBorder="1" applyAlignment="1">
      <alignment horizontal="left"/>
    </xf>
    <xf numFmtId="14" fontId="0" fillId="2" borderId="5" xfId="0" applyNumberFormat="1"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14" fontId="0" fillId="2" borderId="2" xfId="0" applyNumberFormat="1" applyFill="1" applyBorder="1" applyAlignment="1">
      <alignment horizontal="left"/>
    </xf>
    <xf numFmtId="14" fontId="0" fillId="2" borderId="3" xfId="0" applyNumberFormat="1" applyFill="1" applyBorder="1" applyAlignment="1">
      <alignment horizontal="left"/>
    </xf>
    <xf numFmtId="0" fontId="0" fillId="2" borderId="9" xfId="0" applyFill="1" applyBorder="1" applyAlignment="1">
      <alignment horizontal="center" vertical="center" wrapText="1"/>
    </xf>
    <xf numFmtId="0" fontId="0" fillId="2" borderId="9" xfId="0" applyFill="1" applyBorder="1" applyAlignment="1">
      <alignment horizontal="left" vertical="center" wrapText="1"/>
    </xf>
    <xf numFmtId="0" fontId="6" fillId="0" borderId="0" xfId="0" applyFont="1" applyAlignment="1">
      <alignmen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B29" sqref="B2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43234</v>
      </c>
      <c r="C6" s="42"/>
    </row>
    <row r="7" spans="1:5" ht="15" thickBot="1" x14ac:dyDescent="0.35">
      <c r="A7" s="4" t="s">
        <v>5</v>
      </c>
      <c r="B7" s="29">
        <f>(B6-B3)*-1</f>
        <v>200</v>
      </c>
      <c r="C7" s="5">
        <f>B7/B4</f>
        <v>0.96153846153846156</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457937.19</v>
      </c>
      <c r="D12" s="16">
        <f t="shared" ref="D12" si="0">C12/B12</f>
        <v>0.19910312608695652</v>
      </c>
      <c r="E12" s="44" t="s">
        <v>31</v>
      </c>
    </row>
    <row r="13" spans="1:5" x14ac:dyDescent="0.3">
      <c r="A13" s="13" t="s">
        <v>12</v>
      </c>
      <c r="B13" s="23">
        <v>10000000</v>
      </c>
      <c r="C13" s="23">
        <v>1574478</v>
      </c>
      <c r="D13" s="16">
        <f>C13/B13</f>
        <v>0.1574478</v>
      </c>
      <c r="E13" s="44"/>
    </row>
    <row r="14" spans="1:5" x14ac:dyDescent="0.3">
      <c r="A14" s="18" t="s">
        <v>18</v>
      </c>
      <c r="B14" s="23">
        <v>2000000</v>
      </c>
      <c r="C14" s="18">
        <v>822855</v>
      </c>
      <c r="D14" s="16">
        <f>C14/B14</f>
        <v>0.4114275</v>
      </c>
      <c r="E14" s="44"/>
    </row>
    <row r="15" spans="1:5" x14ac:dyDescent="0.3">
      <c r="A15" s="13" t="s">
        <v>13</v>
      </c>
      <c r="B15" s="23">
        <v>50000</v>
      </c>
      <c r="C15" s="23">
        <v>2640</v>
      </c>
      <c r="D15" s="16">
        <f t="shared" ref="D15" si="1">C15/B15</f>
        <v>5.28E-2</v>
      </c>
      <c r="E15" s="44"/>
    </row>
    <row r="16" spans="1:5" x14ac:dyDescent="0.3">
      <c r="A16" s="18" t="s">
        <v>14</v>
      </c>
      <c r="B16" s="19">
        <f>B15/B13</f>
        <v>5.0000000000000001E-3</v>
      </c>
      <c r="C16" s="19">
        <f>C15/C13</f>
        <v>1.6767461977874572E-3</v>
      </c>
      <c r="D16" s="16">
        <f>C16/B16</f>
        <v>0.33534923955749141</v>
      </c>
      <c r="E16" s="44"/>
    </row>
    <row r="17" spans="1:5" x14ac:dyDescent="0.3">
      <c r="A17" s="13" t="s">
        <v>15</v>
      </c>
      <c r="B17" s="20">
        <f>(B12/B13)*1000</f>
        <v>230</v>
      </c>
      <c r="C17" s="20">
        <f>C12/C13*1000</f>
        <v>290.85016748408043</v>
      </c>
      <c r="D17" s="16">
        <f t="shared" ref="D17:D21" si="2">C17/B17</f>
        <v>1.2645659455829583</v>
      </c>
      <c r="E17" s="44"/>
    </row>
    <row r="18" spans="1:5" x14ac:dyDescent="0.3">
      <c r="A18" s="18" t="s">
        <v>19</v>
      </c>
      <c r="B18" s="14">
        <v>1.1499999999999999</v>
      </c>
      <c r="C18" s="14">
        <f>C12/C14</f>
        <v>0.55652233990192679</v>
      </c>
      <c r="D18" s="16">
        <f t="shared" si="2"/>
        <v>0.4839324694799364</v>
      </c>
      <c r="E18" s="44"/>
    </row>
    <row r="19" spans="1:5" x14ac:dyDescent="0.3">
      <c r="A19" s="13" t="s">
        <v>16</v>
      </c>
      <c r="B19" s="20">
        <f>B12/B15</f>
        <v>46</v>
      </c>
      <c r="C19" s="14">
        <f>C12/C15</f>
        <v>173.46105681818182</v>
      </c>
      <c r="D19" s="16">
        <f t="shared" si="2"/>
        <v>3.7708925395256916</v>
      </c>
      <c r="E19" s="44"/>
    </row>
    <row r="20" spans="1:5" x14ac:dyDescent="0.3">
      <c r="A20" s="18" t="s">
        <v>20</v>
      </c>
      <c r="B20" s="19">
        <f>B14/B13</f>
        <v>0.2</v>
      </c>
      <c r="C20" s="19">
        <f>C14/C13</f>
        <v>0.52262083052287811</v>
      </c>
      <c r="D20" s="16">
        <f t="shared" si="2"/>
        <v>2.6131041526143903</v>
      </c>
      <c r="E20" s="44"/>
    </row>
    <row r="21" spans="1:5" x14ac:dyDescent="0.3">
      <c r="A21" s="18" t="s">
        <v>21</v>
      </c>
      <c r="B21" s="23">
        <v>4000000</v>
      </c>
      <c r="C21" s="23">
        <v>908095</v>
      </c>
      <c r="D21" s="16">
        <f t="shared" si="2"/>
        <v>0.22702375</v>
      </c>
      <c r="E21" s="44"/>
    </row>
    <row r="22" spans="1:5" x14ac:dyDescent="0.3">
      <c r="A22" s="18" t="s">
        <v>17</v>
      </c>
      <c r="B22" s="20">
        <f>B12*1000/B21</f>
        <v>575</v>
      </c>
      <c r="C22" s="14">
        <f>C12*1000/C21</f>
        <v>504.28335141147124</v>
      </c>
      <c r="D22" s="16">
        <f>C22/B22</f>
        <v>0.87701452419386305</v>
      </c>
      <c r="E22" s="44"/>
    </row>
    <row r="23" spans="1:5" x14ac:dyDescent="0.3">
      <c r="A23" s="21">
        <v>0.25</v>
      </c>
      <c r="B23" s="17"/>
      <c r="C23" s="23">
        <v>1321648</v>
      </c>
      <c r="D23" s="16"/>
      <c r="E23" s="44"/>
    </row>
    <row r="24" spans="1:5" x14ac:dyDescent="0.3">
      <c r="A24" s="21">
        <v>0.5</v>
      </c>
      <c r="B24" s="17"/>
      <c r="C24" s="23">
        <v>972688</v>
      </c>
      <c r="D24" s="16"/>
      <c r="E24" s="44"/>
    </row>
    <row r="25" spans="1:5" x14ac:dyDescent="0.3">
      <c r="A25" s="21">
        <v>0.75</v>
      </c>
      <c r="B25" s="17"/>
      <c r="C25" s="23">
        <v>878303</v>
      </c>
      <c r="D25" s="16"/>
      <c r="E25" s="44"/>
    </row>
    <row r="26" spans="1:5" x14ac:dyDescent="0.3">
      <c r="A26" s="21">
        <v>1</v>
      </c>
      <c r="B26" s="22"/>
      <c r="C26" s="23">
        <v>828347</v>
      </c>
      <c r="D26" s="16"/>
      <c r="E26" s="44"/>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c r="E29" s="25"/>
    </row>
    <row r="30" spans="1:5" x14ac:dyDescent="0.3">
      <c r="A30" s="1" t="s">
        <v>0</v>
      </c>
      <c r="B30" s="36" t="s">
        <v>26</v>
      </c>
      <c r="C30" s="37"/>
    </row>
    <row r="31" spans="1:5" x14ac:dyDescent="0.3">
      <c r="A31" s="3" t="s">
        <v>1</v>
      </c>
      <c r="B31" s="38">
        <v>43234</v>
      </c>
      <c r="C31" s="38"/>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43234</v>
      </c>
      <c r="C35" s="42"/>
      <c r="D35" s="2" t="s">
        <v>22</v>
      </c>
    </row>
    <row r="36" spans="1:5" ht="15" thickBot="1" x14ac:dyDescent="0.35">
      <c r="A36" s="4" t="s">
        <v>5</v>
      </c>
      <c r="B36" s="30">
        <f>(B35-B32)*-1</f>
        <v>200</v>
      </c>
      <c r="C36" s="5">
        <f>B36/B33</f>
        <v>0.99502487562189057</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c r="D41" s="16">
        <f>C41/B41</f>
        <v>0</v>
      </c>
      <c r="E41" s="43" t="s">
        <v>30</v>
      </c>
    </row>
    <row r="42" spans="1:5" x14ac:dyDescent="0.3">
      <c r="A42" s="13" t="s">
        <v>12</v>
      </c>
      <c r="B42" s="23">
        <v>6600000</v>
      </c>
      <c r="C42" s="23"/>
      <c r="D42" s="16">
        <f>C42/B42</f>
        <v>0</v>
      </c>
      <c r="E42" s="43"/>
    </row>
    <row r="43" spans="1:5" x14ac:dyDescent="0.3">
      <c r="A43" s="18" t="s">
        <v>18</v>
      </c>
      <c r="B43" s="23">
        <v>5940000</v>
      </c>
      <c r="C43" s="18"/>
      <c r="D43" s="16">
        <f>C43/B43</f>
        <v>0</v>
      </c>
      <c r="E43" s="43"/>
    </row>
    <row r="44" spans="1:5" x14ac:dyDescent="0.3">
      <c r="A44" s="13" t="s">
        <v>13</v>
      </c>
      <c r="B44" s="23">
        <v>3300</v>
      </c>
      <c r="C44" s="23"/>
      <c r="D44" s="16">
        <f t="shared" ref="D44" si="3">C44/B44</f>
        <v>0</v>
      </c>
      <c r="E44" s="43"/>
    </row>
    <row r="45" spans="1:5" x14ac:dyDescent="0.3">
      <c r="A45" s="18" t="s">
        <v>14</v>
      </c>
      <c r="B45" s="19">
        <f>B44/B42</f>
        <v>5.0000000000000001E-4</v>
      </c>
      <c r="C45" s="19" t="e">
        <f>C44/C42</f>
        <v>#DIV/0!</v>
      </c>
      <c r="D45" s="16" t="e">
        <f>C45/B45</f>
        <v>#DIV/0!</v>
      </c>
      <c r="E45" s="43"/>
    </row>
    <row r="46" spans="1:5" x14ac:dyDescent="0.3">
      <c r="A46" s="13" t="s">
        <v>15</v>
      </c>
      <c r="B46" s="20">
        <f>(B41/B42)*1000</f>
        <v>160</v>
      </c>
      <c r="C46" s="20" t="e">
        <f>C41/C42*1000</f>
        <v>#DIV/0!</v>
      </c>
      <c r="D46" s="16" t="e">
        <f t="shared" ref="D46:D50" si="4">C46/B46</f>
        <v>#DIV/0!</v>
      </c>
      <c r="E46" s="43"/>
    </row>
    <row r="47" spans="1:5" x14ac:dyDescent="0.3">
      <c r="A47" s="18" t="s">
        <v>19</v>
      </c>
      <c r="B47" s="14">
        <f>B41/B43</f>
        <v>0.17777777777777778</v>
      </c>
      <c r="C47" s="14" t="e">
        <f>C41/C43</f>
        <v>#DIV/0!</v>
      </c>
      <c r="D47" s="16" t="e">
        <f t="shared" si="4"/>
        <v>#DIV/0!</v>
      </c>
      <c r="E47" s="43"/>
    </row>
    <row r="48" spans="1:5" x14ac:dyDescent="0.3">
      <c r="A48" s="13" t="s">
        <v>16</v>
      </c>
      <c r="B48" s="20">
        <f>B41/B44</f>
        <v>320</v>
      </c>
      <c r="C48" s="14" t="e">
        <f>C41/C44</f>
        <v>#DIV/0!</v>
      </c>
      <c r="D48" s="16" t="e">
        <f t="shared" si="4"/>
        <v>#DIV/0!</v>
      </c>
      <c r="E48" s="43"/>
    </row>
    <row r="49" spans="1:6" x14ac:dyDescent="0.3">
      <c r="A49" s="18" t="s">
        <v>20</v>
      </c>
      <c r="B49" s="19">
        <f>B43/B42</f>
        <v>0.9</v>
      </c>
      <c r="C49" s="19" t="e">
        <f>C43/C42</f>
        <v>#DIV/0!</v>
      </c>
      <c r="D49" s="16" t="e">
        <f>C49/B49</f>
        <v>#DIV/0!</v>
      </c>
      <c r="E49" s="43"/>
    </row>
    <row r="50" spans="1:6" x14ac:dyDescent="0.3">
      <c r="A50" s="18" t="s">
        <v>21</v>
      </c>
      <c r="B50" s="23">
        <v>2200000</v>
      </c>
      <c r="C50" s="23"/>
      <c r="D50" s="16">
        <f t="shared" si="4"/>
        <v>0</v>
      </c>
      <c r="E50" s="43"/>
    </row>
    <row r="51" spans="1:6" x14ac:dyDescent="0.3">
      <c r="A51" s="18" t="s">
        <v>17</v>
      </c>
      <c r="B51" s="20">
        <f>B41*1000/B50</f>
        <v>480</v>
      </c>
      <c r="C51" s="14" t="e">
        <f>C41*1000/C50</f>
        <v>#DIV/0!</v>
      </c>
      <c r="D51" s="16" t="e">
        <f>C51/B51</f>
        <v>#DIV/0!</v>
      </c>
      <c r="E51" s="43"/>
      <c r="F51" s="2" t="s">
        <v>22</v>
      </c>
    </row>
    <row r="52" spans="1:6" x14ac:dyDescent="0.3">
      <c r="A52" s="21">
        <v>0.25</v>
      </c>
      <c r="B52" s="17"/>
      <c r="C52" s="23"/>
      <c r="D52" s="16"/>
      <c r="E52" s="43"/>
    </row>
    <row r="53" spans="1:6" x14ac:dyDescent="0.3">
      <c r="A53" s="21">
        <v>0.5</v>
      </c>
      <c r="B53" s="17"/>
      <c r="C53" s="23"/>
      <c r="D53" s="16"/>
      <c r="E53" s="43"/>
    </row>
    <row r="54" spans="1:6" x14ac:dyDescent="0.3">
      <c r="A54" s="21">
        <v>0.75</v>
      </c>
      <c r="B54" s="17"/>
      <c r="C54" s="23"/>
      <c r="D54" s="16"/>
      <c r="E54" s="43"/>
    </row>
    <row r="55" spans="1:6" x14ac:dyDescent="0.3">
      <c r="A55" s="21">
        <v>1</v>
      </c>
      <c r="B55" s="22"/>
      <c r="C55" s="23"/>
      <c r="D55" s="16"/>
      <c r="E55" s="43"/>
    </row>
    <row r="56" spans="1:6" x14ac:dyDescent="0.3">
      <c r="A56" s="26"/>
      <c r="B56" s="27"/>
      <c r="C56" s="28"/>
      <c r="D56" s="24"/>
      <c r="E56" s="25"/>
    </row>
    <row r="57" spans="1:6" x14ac:dyDescent="0.3">
      <c r="A57" s="26"/>
      <c r="B57" s="27"/>
      <c r="C57" s="28"/>
      <c r="D57" s="24"/>
      <c r="E57" s="25"/>
    </row>
    <row r="58" spans="1:6" ht="15" thickBot="1" x14ac:dyDescent="0.35">
      <c r="A58" s="26"/>
      <c r="B58" s="27"/>
      <c r="C58" s="28" t="s">
        <v>22</v>
      </c>
      <c r="D58" s="24"/>
      <c r="E58" s="25"/>
    </row>
    <row r="59" spans="1:6" x14ac:dyDescent="0.3">
      <c r="A59" s="1" t="s">
        <v>0</v>
      </c>
      <c r="B59" s="36" t="s">
        <v>27</v>
      </c>
      <c r="C59" s="37"/>
      <c r="D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43234</v>
      </c>
      <c r="C64" s="42"/>
    </row>
    <row r="65" spans="1:5" ht="15" thickBot="1" x14ac:dyDescent="0.35">
      <c r="A65" s="4" t="s">
        <v>5</v>
      </c>
      <c r="B65" s="29">
        <f>(B64-B61)*-1</f>
        <v>200</v>
      </c>
      <c r="C65" s="5">
        <f>B65/B62</f>
        <v>0.99502487562189057</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c r="D70" s="16">
        <f t="shared" ref="D70" si="5">C70/B70</f>
        <v>0</v>
      </c>
      <c r="E70" s="43" t="s">
        <v>30</v>
      </c>
    </row>
    <row r="71" spans="1:5" x14ac:dyDescent="0.3">
      <c r="A71" s="13" t="s">
        <v>12</v>
      </c>
      <c r="B71" s="23">
        <v>4000000</v>
      </c>
      <c r="C71" s="23"/>
      <c r="D71" s="16">
        <f>C71/B71</f>
        <v>0</v>
      </c>
      <c r="E71" s="43"/>
    </row>
    <row r="72" spans="1:5" ht="15" customHeight="1" x14ac:dyDescent="0.3">
      <c r="A72" s="18" t="s">
        <v>18</v>
      </c>
      <c r="B72" s="23">
        <v>520000</v>
      </c>
      <c r="C72" s="18"/>
      <c r="D72" s="16">
        <f>C72/B72</f>
        <v>0</v>
      </c>
      <c r="E72" s="43"/>
    </row>
    <row r="73" spans="1:5" ht="15" customHeight="1" x14ac:dyDescent="0.3">
      <c r="A73" s="13" t="s">
        <v>13</v>
      </c>
      <c r="B73" s="23">
        <v>8000</v>
      </c>
      <c r="C73" s="23"/>
      <c r="D73" s="16">
        <f t="shared" ref="D73" si="6">C73/B73</f>
        <v>0</v>
      </c>
      <c r="E73" s="43"/>
    </row>
    <row r="74" spans="1:5" ht="15" customHeight="1" x14ac:dyDescent="0.3">
      <c r="A74" s="18" t="s">
        <v>14</v>
      </c>
      <c r="B74" s="19">
        <f>B73/B71</f>
        <v>2E-3</v>
      </c>
      <c r="C74" s="19" t="e">
        <f>C73/C71</f>
        <v>#DIV/0!</v>
      </c>
      <c r="D74" s="16" t="e">
        <f>C74/B74</f>
        <v>#DIV/0!</v>
      </c>
      <c r="E74" s="43"/>
    </row>
    <row r="75" spans="1:5" x14ac:dyDescent="0.3">
      <c r="A75" s="13" t="s">
        <v>15</v>
      </c>
      <c r="B75" s="20">
        <f>B70/B71*1000</f>
        <v>130</v>
      </c>
      <c r="C75" s="20" t="e">
        <f>C70/C71*1000</f>
        <v>#DIV/0!</v>
      </c>
      <c r="D75" s="16" t="e">
        <f t="shared" ref="D75:D79" si="7">C75/B75</f>
        <v>#DIV/0!</v>
      </c>
      <c r="E75" s="43"/>
    </row>
    <row r="76" spans="1:5" x14ac:dyDescent="0.3">
      <c r="A76" s="18" t="s">
        <v>19</v>
      </c>
      <c r="B76" s="14">
        <f>B70/B72</f>
        <v>1</v>
      </c>
      <c r="C76" s="14" t="e">
        <f>C70/C72</f>
        <v>#DIV/0!</v>
      </c>
      <c r="D76" s="16" t="e">
        <f t="shared" si="7"/>
        <v>#DIV/0!</v>
      </c>
      <c r="E76" s="43"/>
    </row>
    <row r="77" spans="1:5" x14ac:dyDescent="0.3">
      <c r="A77" s="18" t="s">
        <v>16</v>
      </c>
      <c r="B77" s="20">
        <f>B70/B73</f>
        <v>65</v>
      </c>
      <c r="C77" s="14" t="e">
        <f>C70/C73</f>
        <v>#DIV/0!</v>
      </c>
      <c r="D77" s="16" t="e">
        <f t="shared" si="7"/>
        <v>#DIV/0!</v>
      </c>
      <c r="E77" s="43"/>
    </row>
    <row r="78" spans="1:5" x14ac:dyDescent="0.3">
      <c r="A78" s="18" t="s">
        <v>20</v>
      </c>
      <c r="B78" s="19">
        <f>B72/B71</f>
        <v>0.13</v>
      </c>
      <c r="C78" s="19" t="e">
        <f>C72/C71</f>
        <v>#DIV/0!</v>
      </c>
      <c r="D78" s="16" t="e">
        <f t="shared" si="7"/>
        <v>#DIV/0!</v>
      </c>
      <c r="E78" s="43"/>
    </row>
    <row r="79" spans="1:5" x14ac:dyDescent="0.3">
      <c r="A79" s="18" t="s">
        <v>21</v>
      </c>
      <c r="B79" s="23">
        <v>1142857</v>
      </c>
      <c r="C79" s="23"/>
      <c r="D79" s="16">
        <f t="shared" si="7"/>
        <v>0</v>
      </c>
      <c r="E79" s="43"/>
    </row>
    <row r="80" spans="1:5" x14ac:dyDescent="0.3">
      <c r="A80" s="18" t="s">
        <v>17</v>
      </c>
      <c r="B80" s="20">
        <f>B70*1000/B79</f>
        <v>455.00005687500709</v>
      </c>
      <c r="C80" s="14" t="e">
        <f>C70*1000/C79</f>
        <v>#DIV/0!</v>
      </c>
      <c r="D80" s="16" t="e">
        <f>C80/B80</f>
        <v>#DIV/0!</v>
      </c>
      <c r="E80" s="43"/>
    </row>
    <row r="81" spans="1:5" x14ac:dyDescent="0.3">
      <c r="A81" s="21">
        <v>0.25</v>
      </c>
      <c r="B81" s="17"/>
      <c r="C81" s="23"/>
      <c r="D81" s="16"/>
      <c r="E81" s="43"/>
    </row>
    <row r="82" spans="1:5" x14ac:dyDescent="0.3">
      <c r="A82" s="21">
        <v>0.5</v>
      </c>
      <c r="B82" s="17"/>
      <c r="C82" s="23"/>
      <c r="D82" s="16"/>
      <c r="E82" s="43"/>
    </row>
    <row r="83" spans="1:5" x14ac:dyDescent="0.3">
      <c r="A83" s="21">
        <v>0.75</v>
      </c>
      <c r="B83" s="17"/>
      <c r="C83" s="23"/>
      <c r="D83" s="16"/>
      <c r="E83" s="43"/>
    </row>
    <row r="84" spans="1:5" x14ac:dyDescent="0.3">
      <c r="A84" s="21">
        <v>1</v>
      </c>
      <c r="B84" s="22"/>
      <c r="C84" s="23"/>
      <c r="D84" s="16"/>
      <c r="E84" s="43"/>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c r="D89" s="16">
        <f>C89/B89</f>
        <v>0</v>
      </c>
      <c r="E89" s="43" t="s">
        <v>30</v>
      </c>
    </row>
    <row r="90" spans="1:5" x14ac:dyDescent="0.3">
      <c r="A90" s="13" t="s">
        <v>12</v>
      </c>
      <c r="B90" s="23">
        <v>6180000</v>
      </c>
      <c r="C90" s="23"/>
      <c r="D90" s="16">
        <f>C90/B90</f>
        <v>0</v>
      </c>
      <c r="E90" s="43"/>
    </row>
    <row r="91" spans="1:5" x14ac:dyDescent="0.3">
      <c r="A91" s="18" t="s">
        <v>18</v>
      </c>
      <c r="B91" s="23">
        <v>2163000</v>
      </c>
      <c r="C91" s="18"/>
      <c r="D91" s="16">
        <f>C91/B91</f>
        <v>0</v>
      </c>
      <c r="E91" s="43"/>
    </row>
    <row r="92" spans="1:5" x14ac:dyDescent="0.3">
      <c r="A92" s="13" t="s">
        <v>13</v>
      </c>
      <c r="B92" s="23">
        <v>12360</v>
      </c>
      <c r="C92" s="23"/>
      <c r="D92" s="16">
        <f t="shared" ref="D92" si="8">C92/B92</f>
        <v>0</v>
      </c>
      <c r="E92" s="43"/>
    </row>
    <row r="93" spans="1:5" x14ac:dyDescent="0.3">
      <c r="A93" s="18" t="s">
        <v>14</v>
      </c>
      <c r="B93" s="19">
        <f>B92/B90</f>
        <v>2E-3</v>
      </c>
      <c r="C93" s="19" t="e">
        <f>C92/C90</f>
        <v>#DIV/0!</v>
      </c>
      <c r="D93" s="16" t="e">
        <f>C93/B93</f>
        <v>#DIV/0!</v>
      </c>
      <c r="E93" s="43"/>
    </row>
    <row r="94" spans="1:5" x14ac:dyDescent="0.3">
      <c r="A94" s="13" t="s">
        <v>15</v>
      </c>
      <c r="B94" s="20">
        <f>B89/B90*1000</f>
        <v>130</v>
      </c>
      <c r="C94" s="20" t="e">
        <f>C89/C90*1000</f>
        <v>#DIV/0!</v>
      </c>
      <c r="D94" s="16" t="e">
        <f t="shared" ref="D94:D98" si="9">C94/B94</f>
        <v>#DIV/0!</v>
      </c>
      <c r="E94" s="43"/>
    </row>
    <row r="95" spans="1:5" x14ac:dyDescent="0.3">
      <c r="A95" s="18" t="s">
        <v>19</v>
      </c>
      <c r="B95" s="14">
        <f>B89/B91</f>
        <v>0.37142857142857144</v>
      </c>
      <c r="C95" s="14" t="e">
        <f>C89/C91</f>
        <v>#DIV/0!</v>
      </c>
      <c r="D95" s="16" t="e">
        <f t="shared" si="9"/>
        <v>#DIV/0!</v>
      </c>
      <c r="E95" s="43"/>
    </row>
    <row r="96" spans="1:5" x14ac:dyDescent="0.3">
      <c r="A96" s="18" t="s">
        <v>16</v>
      </c>
      <c r="B96" s="20">
        <f>B89/B92</f>
        <v>65</v>
      </c>
      <c r="C96" s="14" t="e">
        <f>C89/C92</f>
        <v>#DIV/0!</v>
      </c>
      <c r="D96" s="16" t="e">
        <f t="shared" si="9"/>
        <v>#DIV/0!</v>
      </c>
      <c r="E96" s="43"/>
    </row>
    <row r="97" spans="1:5" x14ac:dyDescent="0.3">
      <c r="A97" s="18" t="s">
        <v>20</v>
      </c>
      <c r="B97" s="19">
        <f>B91/B90</f>
        <v>0.35</v>
      </c>
      <c r="C97" s="19" t="e">
        <f>C91/C90</f>
        <v>#DIV/0!</v>
      </c>
      <c r="D97" s="16" t="e">
        <f t="shared" si="9"/>
        <v>#DIV/0!</v>
      </c>
      <c r="E97" s="43"/>
    </row>
    <row r="98" spans="1:5" x14ac:dyDescent="0.3">
      <c r="A98" s="18" t="s">
        <v>21</v>
      </c>
      <c r="B98" s="23">
        <v>1545000</v>
      </c>
      <c r="C98" s="23"/>
      <c r="D98" s="16">
        <f t="shared" si="9"/>
        <v>0</v>
      </c>
      <c r="E98" s="43"/>
    </row>
    <row r="99" spans="1:5" x14ac:dyDescent="0.3">
      <c r="A99" s="18" t="s">
        <v>17</v>
      </c>
      <c r="B99" s="20">
        <f>B89*1000/B98</f>
        <v>520</v>
      </c>
      <c r="C99" s="14" t="e">
        <f>C89*1000/C98</f>
        <v>#DIV/0!</v>
      </c>
      <c r="D99" s="16" t="e">
        <f>C99/B99</f>
        <v>#DIV/0!</v>
      </c>
      <c r="E99" s="43"/>
    </row>
    <row r="100" spans="1:5" ht="15" customHeight="1" x14ac:dyDescent="0.3">
      <c r="A100" s="21">
        <v>0.25</v>
      </c>
      <c r="B100" s="17"/>
      <c r="C100" s="23"/>
      <c r="D100" s="16"/>
      <c r="E100" s="43"/>
    </row>
    <row r="101" spans="1:5" x14ac:dyDescent="0.3">
      <c r="A101" s="21">
        <v>0.5</v>
      </c>
      <c r="B101" s="17"/>
      <c r="C101" s="23"/>
      <c r="D101" s="16"/>
      <c r="E101" s="43"/>
    </row>
    <row r="102" spans="1:5" x14ac:dyDescent="0.3">
      <c r="A102" s="21">
        <v>0.75</v>
      </c>
      <c r="B102" s="17"/>
      <c r="C102" s="23"/>
      <c r="D102" s="16"/>
      <c r="E102" s="43"/>
    </row>
    <row r="103" spans="1:5" x14ac:dyDescent="0.3">
      <c r="A103" s="21">
        <v>1</v>
      </c>
      <c r="B103" s="22"/>
      <c r="C103" s="23"/>
      <c r="D103" s="16"/>
      <c r="E103" s="43"/>
    </row>
    <row r="104" spans="1:5" x14ac:dyDescent="0.3">
      <c r="A104" s="26"/>
      <c r="B104" s="27"/>
      <c r="C104" s="28"/>
      <c r="D104" s="24"/>
      <c r="E104" s="25"/>
    </row>
    <row r="105" spans="1:5" x14ac:dyDescent="0.3">
      <c r="A105" s="26"/>
      <c r="B105" s="27"/>
      <c r="C105" s="28"/>
      <c r="D105" s="24"/>
      <c r="E105" s="25"/>
    </row>
  </sheetData>
  <mergeCells count="19">
    <mergeCell ref="E12:E26"/>
    <mergeCell ref="B1:C1"/>
    <mergeCell ref="B2:C2"/>
    <mergeCell ref="B3:C3"/>
    <mergeCell ref="B4:C4"/>
    <mergeCell ref="B6:C6"/>
    <mergeCell ref="E70:E84"/>
    <mergeCell ref="E89:E103"/>
    <mergeCell ref="E41:E55"/>
    <mergeCell ref="B59:C59"/>
    <mergeCell ref="B60:C60"/>
    <mergeCell ref="B61:C61"/>
    <mergeCell ref="B62:C62"/>
    <mergeCell ref="B64:C64"/>
    <mergeCell ref="B30:C30"/>
    <mergeCell ref="B31:C31"/>
    <mergeCell ref="B32:C32"/>
    <mergeCell ref="B33:C33"/>
    <mergeCell ref="B35:C3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67" zoomScale="80" zoomScaleNormal="80" workbookViewId="0">
      <selection activeCell="C97" sqref="C97"/>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43241</v>
      </c>
      <c r="C6" s="42"/>
    </row>
    <row r="7" spans="1:5" ht="15" thickBot="1" x14ac:dyDescent="0.35">
      <c r="A7" s="4" t="s">
        <v>5</v>
      </c>
      <c r="B7" s="31">
        <f>(B6-B3)*-1</f>
        <v>193</v>
      </c>
      <c r="C7" s="5">
        <f>B7/B4</f>
        <v>0.92788461538461542</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742543.33</v>
      </c>
      <c r="D12" s="16">
        <f t="shared" ref="D12" si="0">C12/B12</f>
        <v>0.32284492608695653</v>
      </c>
      <c r="E12" s="44" t="s">
        <v>32</v>
      </c>
    </row>
    <row r="13" spans="1:5" x14ac:dyDescent="0.3">
      <c r="A13" s="13" t="s">
        <v>12</v>
      </c>
      <c r="B13" s="23">
        <v>10000000</v>
      </c>
      <c r="C13" s="23">
        <v>2462120</v>
      </c>
      <c r="D13" s="16">
        <f>C13/B13</f>
        <v>0.24621199999999999</v>
      </c>
      <c r="E13" s="44"/>
    </row>
    <row r="14" spans="1:5" x14ac:dyDescent="0.3">
      <c r="A14" s="18" t="s">
        <v>18</v>
      </c>
      <c r="B14" s="23">
        <v>2000000</v>
      </c>
      <c r="C14" s="18">
        <v>1297202</v>
      </c>
      <c r="D14" s="16">
        <f>C14/B14</f>
        <v>0.64860099999999998</v>
      </c>
      <c r="E14" s="44"/>
    </row>
    <row r="15" spans="1:5" x14ac:dyDescent="0.3">
      <c r="A15" s="13" t="s">
        <v>13</v>
      </c>
      <c r="B15" s="23">
        <v>50000</v>
      </c>
      <c r="C15" s="23">
        <v>4206</v>
      </c>
      <c r="D15" s="16">
        <f t="shared" ref="D15" si="1">C15/B15</f>
        <v>8.412E-2</v>
      </c>
      <c r="E15" s="44"/>
    </row>
    <row r="16" spans="1:5" x14ac:dyDescent="0.3">
      <c r="A16" s="18" t="s">
        <v>14</v>
      </c>
      <c r="B16" s="19">
        <f>B15/B13</f>
        <v>5.0000000000000001E-3</v>
      </c>
      <c r="C16" s="19">
        <f>C15/C13</f>
        <v>1.7082839179243905E-3</v>
      </c>
      <c r="D16" s="16">
        <f>C16/B16</f>
        <v>0.34165678358487811</v>
      </c>
      <c r="E16" s="44"/>
    </row>
    <row r="17" spans="1:5" x14ac:dyDescent="0.3">
      <c r="A17" s="13" t="s">
        <v>15</v>
      </c>
      <c r="B17" s="20">
        <f>(B12/B13)*1000</f>
        <v>230</v>
      </c>
      <c r="C17" s="20">
        <f>C12/C13*1000</f>
        <v>301.58697788897371</v>
      </c>
      <c r="D17" s="16">
        <f t="shared" ref="D17:D21" si="2">C17/B17</f>
        <v>1.3112477299520595</v>
      </c>
      <c r="E17" s="44"/>
    </row>
    <row r="18" spans="1:5" x14ac:dyDescent="0.3">
      <c r="A18" s="18" t="s">
        <v>19</v>
      </c>
      <c r="B18" s="14">
        <v>1.1499999999999999</v>
      </c>
      <c r="C18" s="14">
        <f>C12/C14</f>
        <v>0.57241919916867223</v>
      </c>
      <c r="D18" s="16">
        <f t="shared" si="2"/>
        <v>0.49775582536406288</v>
      </c>
      <c r="E18" s="44"/>
    </row>
    <row r="19" spans="1:5" x14ac:dyDescent="0.3">
      <c r="A19" s="13" t="s">
        <v>16</v>
      </c>
      <c r="B19" s="20">
        <f>B12/B15</f>
        <v>46</v>
      </c>
      <c r="C19" s="14">
        <f>C12/C15</f>
        <v>176.54382548739895</v>
      </c>
      <c r="D19" s="16">
        <f t="shared" si="2"/>
        <v>3.8379092497260641</v>
      </c>
      <c r="E19" s="44"/>
    </row>
    <row r="20" spans="1:5" x14ac:dyDescent="0.3">
      <c r="A20" s="18" t="s">
        <v>20</v>
      </c>
      <c r="B20" s="19">
        <f>B14/B13</f>
        <v>0.2</v>
      </c>
      <c r="C20" s="19">
        <f>C14/C13</f>
        <v>0.5268638409175832</v>
      </c>
      <c r="D20" s="16">
        <f t="shared" si="2"/>
        <v>2.634319204587916</v>
      </c>
      <c r="E20" s="44"/>
    </row>
    <row r="21" spans="1:5" x14ac:dyDescent="0.3">
      <c r="A21" s="18" t="s">
        <v>21</v>
      </c>
      <c r="B21" s="23">
        <v>4000000</v>
      </c>
      <c r="C21" s="23">
        <v>1347263</v>
      </c>
      <c r="D21" s="16">
        <f t="shared" si="2"/>
        <v>0.33681575000000002</v>
      </c>
      <c r="E21" s="44"/>
    </row>
    <row r="22" spans="1:5" x14ac:dyDescent="0.3">
      <c r="A22" s="18" t="s">
        <v>17</v>
      </c>
      <c r="B22" s="20">
        <f>B12*1000/B21</f>
        <v>575</v>
      </c>
      <c r="C22" s="14">
        <f>C12*1000/C21</f>
        <v>551.1495008769632</v>
      </c>
      <c r="D22" s="16">
        <f>C22/B22</f>
        <v>0.95852087109037076</v>
      </c>
      <c r="E22" s="44"/>
    </row>
    <row r="23" spans="1:5" x14ac:dyDescent="0.3">
      <c r="A23" s="21">
        <v>0.25</v>
      </c>
      <c r="B23" s="17"/>
      <c r="C23" s="23">
        <v>2070065</v>
      </c>
      <c r="D23" s="16"/>
      <c r="E23" s="44"/>
    </row>
    <row r="24" spans="1:5" x14ac:dyDescent="0.3">
      <c r="A24" s="21">
        <v>0.5</v>
      </c>
      <c r="B24" s="17"/>
      <c r="C24" s="23">
        <v>1529852</v>
      </c>
      <c r="D24" s="16"/>
      <c r="E24" s="44"/>
    </row>
    <row r="25" spans="1:5" x14ac:dyDescent="0.3">
      <c r="A25" s="21">
        <v>0.75</v>
      </c>
      <c r="B25" s="17"/>
      <c r="C25" s="23">
        <v>1383637</v>
      </c>
      <c r="D25" s="16"/>
      <c r="E25" s="44"/>
    </row>
    <row r="26" spans="1:5" x14ac:dyDescent="0.3">
      <c r="A26" s="21">
        <v>1</v>
      </c>
      <c r="B26" s="22"/>
      <c r="C26" s="23">
        <v>1306259</v>
      </c>
      <c r="D26" s="16"/>
      <c r="E26" s="44"/>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c r="E29" s="25"/>
    </row>
    <row r="30" spans="1:5" x14ac:dyDescent="0.3">
      <c r="A30" s="1" t="s">
        <v>0</v>
      </c>
      <c r="B30" s="36" t="s">
        <v>26</v>
      </c>
      <c r="C30" s="37"/>
    </row>
    <row r="31" spans="1:5" x14ac:dyDescent="0.3">
      <c r="A31" s="3" t="s">
        <v>1</v>
      </c>
      <c r="B31" s="38">
        <v>43234</v>
      </c>
      <c r="C31" s="38"/>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43241</v>
      </c>
      <c r="C35" s="42"/>
      <c r="D35" s="2" t="s">
        <v>22</v>
      </c>
    </row>
    <row r="36" spans="1:5" ht="15" thickBot="1" x14ac:dyDescent="0.35">
      <c r="A36" s="4" t="s">
        <v>5</v>
      </c>
      <c r="B36" s="31">
        <f>(B35-B32)*-1</f>
        <v>193</v>
      </c>
      <c r="C36" s="5">
        <f>B36/B33</f>
        <v>0.96019900497512434</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15875.91</v>
      </c>
      <c r="D41" s="16">
        <f>C41/B41</f>
        <v>1.5034005681818181E-2</v>
      </c>
      <c r="E41" s="44" t="s">
        <v>33</v>
      </c>
    </row>
    <row r="42" spans="1:5" x14ac:dyDescent="0.3">
      <c r="A42" s="13" t="s">
        <v>12</v>
      </c>
      <c r="B42" s="23">
        <v>6600000</v>
      </c>
      <c r="C42" s="23">
        <v>110193</v>
      </c>
      <c r="D42" s="16">
        <f>C42/B42</f>
        <v>1.6695909090909091E-2</v>
      </c>
      <c r="E42" s="44"/>
    </row>
    <row r="43" spans="1:5" x14ac:dyDescent="0.3">
      <c r="A43" s="18" t="s">
        <v>18</v>
      </c>
      <c r="B43" s="23">
        <v>5940000</v>
      </c>
      <c r="C43" s="18">
        <v>101921</v>
      </c>
      <c r="D43" s="16">
        <f>C43/B43</f>
        <v>1.7158417508417508E-2</v>
      </c>
      <c r="E43" s="44"/>
    </row>
    <row r="44" spans="1:5" x14ac:dyDescent="0.3">
      <c r="A44" s="13" t="s">
        <v>13</v>
      </c>
      <c r="B44" s="23">
        <v>3300</v>
      </c>
      <c r="C44" s="23">
        <v>141</v>
      </c>
      <c r="D44" s="16">
        <f t="shared" ref="D44" si="3">C44/B44</f>
        <v>4.2727272727272725E-2</v>
      </c>
      <c r="E44" s="44"/>
    </row>
    <row r="45" spans="1:5" x14ac:dyDescent="0.3">
      <c r="A45" s="18" t="s">
        <v>14</v>
      </c>
      <c r="B45" s="19">
        <f>B44/B42</f>
        <v>5.0000000000000001E-4</v>
      </c>
      <c r="C45" s="19">
        <f>C44/C42</f>
        <v>1.2795731126296588E-3</v>
      </c>
      <c r="D45" s="16">
        <f>C45/B45</f>
        <v>2.5591462252593176</v>
      </c>
      <c r="E45" s="44"/>
    </row>
    <row r="46" spans="1:5" x14ac:dyDescent="0.3">
      <c r="A46" s="13" t="s">
        <v>15</v>
      </c>
      <c r="B46" s="20">
        <f>(B41/B42)*1000</f>
        <v>160</v>
      </c>
      <c r="C46" s="20">
        <f>C41/C42*1000</f>
        <v>144.07367074133563</v>
      </c>
      <c r="D46" s="16">
        <f t="shared" ref="D46:D50" si="4">C46/B46</f>
        <v>0.90046044213334775</v>
      </c>
      <c r="E46" s="44"/>
    </row>
    <row r="47" spans="1:5" x14ac:dyDescent="0.3">
      <c r="A47" s="18" t="s">
        <v>19</v>
      </c>
      <c r="B47" s="14">
        <f>B41/B43</f>
        <v>0.17777777777777778</v>
      </c>
      <c r="C47" s="14">
        <f>C41/C43</f>
        <v>0.1557668193993387</v>
      </c>
      <c r="D47" s="16">
        <f t="shared" si="4"/>
        <v>0.87618835912128012</v>
      </c>
      <c r="E47" s="44"/>
    </row>
    <row r="48" spans="1:5" x14ac:dyDescent="0.3">
      <c r="A48" s="13" t="s">
        <v>16</v>
      </c>
      <c r="B48" s="20">
        <f>B41/B44</f>
        <v>320</v>
      </c>
      <c r="C48" s="14">
        <f>C41/C44</f>
        <v>112.59510638297873</v>
      </c>
      <c r="D48" s="16">
        <f t="shared" si="4"/>
        <v>0.3518597074468085</v>
      </c>
      <c r="E48" s="44"/>
    </row>
    <row r="49" spans="1:6" x14ac:dyDescent="0.3">
      <c r="A49" s="18" t="s">
        <v>20</v>
      </c>
      <c r="B49" s="19">
        <f>B43/B42</f>
        <v>0.9</v>
      </c>
      <c r="C49" s="19">
        <f>C43/C42</f>
        <v>0.92493171072572666</v>
      </c>
      <c r="D49" s="16">
        <f>C49/B49</f>
        <v>1.027701900806363</v>
      </c>
      <c r="E49" s="44"/>
    </row>
    <row r="50" spans="1:6" x14ac:dyDescent="0.3">
      <c r="A50" s="18" t="s">
        <v>21</v>
      </c>
      <c r="B50" s="23">
        <v>2200000</v>
      </c>
      <c r="C50" s="23">
        <v>71499</v>
      </c>
      <c r="D50" s="16">
        <f t="shared" si="4"/>
        <v>3.2499545454545455E-2</v>
      </c>
      <c r="E50" s="44"/>
    </row>
    <row r="51" spans="1:6" x14ac:dyDescent="0.3">
      <c r="A51" s="18" t="s">
        <v>17</v>
      </c>
      <c r="B51" s="20">
        <f>B41*1000/B50</f>
        <v>480</v>
      </c>
      <c r="C51" s="14">
        <f>C41*1000/C50</f>
        <v>222.04380480845887</v>
      </c>
      <c r="D51" s="16">
        <f>C51/B51</f>
        <v>0.46259126001762263</v>
      </c>
      <c r="E51" s="44"/>
      <c r="F51" s="2" t="s">
        <v>22</v>
      </c>
    </row>
    <row r="52" spans="1:6" x14ac:dyDescent="0.3">
      <c r="A52" s="21">
        <v>0.25</v>
      </c>
      <c r="B52" s="17"/>
      <c r="C52" s="23">
        <v>108086</v>
      </c>
      <c r="D52" s="16"/>
      <c r="E52" s="44"/>
    </row>
    <row r="53" spans="1:6" x14ac:dyDescent="0.3">
      <c r="A53" s="21">
        <v>0.5</v>
      </c>
      <c r="B53" s="17"/>
      <c r="C53" s="23">
        <v>105881</v>
      </c>
      <c r="D53" s="16"/>
      <c r="E53" s="44"/>
    </row>
    <row r="54" spans="1:6" x14ac:dyDescent="0.3">
      <c r="A54" s="21">
        <v>0.75</v>
      </c>
      <c r="B54" s="17"/>
      <c r="C54" s="23">
        <v>103415</v>
      </c>
      <c r="D54" s="16"/>
      <c r="E54" s="44"/>
    </row>
    <row r="55" spans="1:6" x14ac:dyDescent="0.3">
      <c r="A55" s="21">
        <v>1</v>
      </c>
      <c r="B55" s="22"/>
      <c r="C55" s="23">
        <v>101921</v>
      </c>
      <c r="D55" s="16"/>
      <c r="E55" s="44"/>
    </row>
    <row r="56" spans="1:6" x14ac:dyDescent="0.3">
      <c r="A56" s="26"/>
      <c r="B56" s="27"/>
      <c r="C56" s="28"/>
      <c r="D56" s="24"/>
      <c r="E56" s="25"/>
    </row>
    <row r="57" spans="1:6" x14ac:dyDescent="0.3">
      <c r="A57" s="26"/>
      <c r="B57" s="27"/>
      <c r="C57" s="28"/>
      <c r="D57" s="24"/>
      <c r="E57" s="25"/>
    </row>
    <row r="58" spans="1:6" ht="15" thickBot="1" x14ac:dyDescent="0.35">
      <c r="A58" s="26"/>
      <c r="B58" s="27"/>
      <c r="C58" s="28" t="s">
        <v>22</v>
      </c>
      <c r="D58" s="24"/>
      <c r="E58" s="25"/>
    </row>
    <row r="59" spans="1:6" x14ac:dyDescent="0.3">
      <c r="A59" s="1" t="s">
        <v>0</v>
      </c>
      <c r="B59" s="36" t="s">
        <v>27</v>
      </c>
      <c r="C59" s="37"/>
      <c r="D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43241</v>
      </c>
      <c r="C64" s="42"/>
    </row>
    <row r="65" spans="1:5" ht="15" thickBot="1" x14ac:dyDescent="0.35">
      <c r="A65" s="4" t="s">
        <v>5</v>
      </c>
      <c r="B65" s="31">
        <f>(B64-B61)*-1</f>
        <v>193</v>
      </c>
      <c r="C65" s="5">
        <f>B65/B62</f>
        <v>0.96019900497512434</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34329.58</v>
      </c>
      <c r="D70" s="16">
        <f t="shared" ref="D70" si="5">C70/B70</f>
        <v>6.6018423076923086E-2</v>
      </c>
      <c r="E70" s="44" t="s">
        <v>34</v>
      </c>
    </row>
    <row r="71" spans="1:5" x14ac:dyDescent="0.3">
      <c r="A71" s="13" t="s">
        <v>12</v>
      </c>
      <c r="B71" s="23">
        <v>4000000</v>
      </c>
      <c r="C71" s="23">
        <v>264091</v>
      </c>
      <c r="D71" s="16">
        <f>C71/B71</f>
        <v>6.6022750000000005E-2</v>
      </c>
      <c r="E71" s="44"/>
    </row>
    <row r="72" spans="1:5" ht="15" customHeight="1" x14ac:dyDescent="0.3">
      <c r="A72" s="18" t="s">
        <v>18</v>
      </c>
      <c r="B72" s="23">
        <v>520000</v>
      </c>
      <c r="C72" s="18">
        <v>10236</v>
      </c>
      <c r="D72" s="16">
        <f>C72/B72</f>
        <v>1.9684615384615384E-2</v>
      </c>
      <c r="E72" s="44"/>
    </row>
    <row r="73" spans="1:5" ht="15" customHeight="1" x14ac:dyDescent="0.3">
      <c r="A73" s="13" t="s">
        <v>13</v>
      </c>
      <c r="B73" s="23">
        <v>8000</v>
      </c>
      <c r="C73" s="23">
        <v>304</v>
      </c>
      <c r="D73" s="16">
        <f t="shared" ref="D73" si="6">C73/B73</f>
        <v>3.7999999999999999E-2</v>
      </c>
      <c r="E73" s="44"/>
    </row>
    <row r="74" spans="1:5" ht="15" customHeight="1" x14ac:dyDescent="0.3">
      <c r="A74" s="18" t="s">
        <v>14</v>
      </c>
      <c r="B74" s="19">
        <f>B73/B71</f>
        <v>2E-3</v>
      </c>
      <c r="C74" s="19">
        <f>C73/C71</f>
        <v>1.1511183645031447E-3</v>
      </c>
      <c r="D74" s="16">
        <f>C74/B74</f>
        <v>0.57555918225157232</v>
      </c>
      <c r="E74" s="44"/>
    </row>
    <row r="75" spans="1:5" x14ac:dyDescent="0.3">
      <c r="A75" s="13" t="s">
        <v>15</v>
      </c>
      <c r="B75" s="20">
        <f>B70/B71*1000</f>
        <v>130</v>
      </c>
      <c r="C75" s="20">
        <f>C70/C71*1000</f>
        <v>129.99148020947325</v>
      </c>
      <c r="D75" s="16">
        <f t="shared" ref="D75:D79" si="7">C75/B75</f>
        <v>0.99993446314979428</v>
      </c>
      <c r="E75" s="44"/>
    </row>
    <row r="76" spans="1:5" x14ac:dyDescent="0.3">
      <c r="A76" s="18" t="s">
        <v>19</v>
      </c>
      <c r="B76" s="14">
        <f>B70/B72</f>
        <v>1</v>
      </c>
      <c r="C76" s="14">
        <f>C70/C72</f>
        <v>3.3538081281750687</v>
      </c>
      <c r="D76" s="16">
        <f t="shared" si="7"/>
        <v>3.3538081281750687</v>
      </c>
      <c r="E76" s="44"/>
    </row>
    <row r="77" spans="1:5" x14ac:dyDescent="0.3">
      <c r="A77" s="18" t="s">
        <v>16</v>
      </c>
      <c r="B77" s="20">
        <f>B70/B73</f>
        <v>65</v>
      </c>
      <c r="C77" s="14">
        <f>C70/C73</f>
        <v>112.92625000000001</v>
      </c>
      <c r="D77" s="16">
        <f t="shared" si="7"/>
        <v>1.7373269230769233</v>
      </c>
      <c r="E77" s="44"/>
    </row>
    <row r="78" spans="1:5" x14ac:dyDescent="0.3">
      <c r="A78" s="18" t="s">
        <v>20</v>
      </c>
      <c r="B78" s="19">
        <f>B72/B71</f>
        <v>0.13</v>
      </c>
      <c r="C78" s="19">
        <f>C72/C71</f>
        <v>3.8759367036362465E-2</v>
      </c>
      <c r="D78" s="16">
        <f t="shared" si="7"/>
        <v>0.29814897720278816</v>
      </c>
      <c r="E78" s="44"/>
    </row>
    <row r="79" spans="1:5" x14ac:dyDescent="0.3">
      <c r="A79" s="18" t="s">
        <v>21</v>
      </c>
      <c r="B79" s="23">
        <v>1142857</v>
      </c>
      <c r="C79" s="23">
        <v>231018</v>
      </c>
      <c r="D79" s="16">
        <f t="shared" si="7"/>
        <v>0.20214077526759691</v>
      </c>
      <c r="E79" s="44"/>
    </row>
    <row r="80" spans="1:5" x14ac:dyDescent="0.3">
      <c r="A80" s="18" t="s">
        <v>17</v>
      </c>
      <c r="B80" s="20">
        <f>B70*1000/B79</f>
        <v>455.00005687500709</v>
      </c>
      <c r="C80" s="14">
        <f>C70*1000/C79</f>
        <v>148.60132110917763</v>
      </c>
      <c r="D80" s="16">
        <f>C80/B80</f>
        <v>0.32659626930552199</v>
      </c>
      <c r="E80" s="44"/>
    </row>
    <row r="81" spans="1:5" x14ac:dyDescent="0.3">
      <c r="A81" s="21">
        <v>0.25</v>
      </c>
      <c r="B81" s="17"/>
      <c r="C81" s="23">
        <v>52287</v>
      </c>
      <c r="D81" s="16"/>
      <c r="E81" s="44"/>
    </row>
    <row r="82" spans="1:5" x14ac:dyDescent="0.3">
      <c r="A82" s="21">
        <v>0.5</v>
      </c>
      <c r="B82" s="17"/>
      <c r="C82" s="23">
        <v>22493</v>
      </c>
      <c r="D82" s="16"/>
      <c r="E82" s="44"/>
    </row>
    <row r="83" spans="1:5" x14ac:dyDescent="0.3">
      <c r="A83" s="21">
        <v>0.75</v>
      </c>
      <c r="B83" s="17"/>
      <c r="C83" s="23">
        <v>16835</v>
      </c>
      <c r="D83" s="16"/>
      <c r="E83" s="44"/>
    </row>
    <row r="84" spans="1:5" x14ac:dyDescent="0.3">
      <c r="A84" s="21">
        <v>1</v>
      </c>
      <c r="B84" s="22"/>
      <c r="C84" s="23">
        <v>10236</v>
      </c>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5473.82</v>
      </c>
      <c r="D89" s="16">
        <f>C89/B89</f>
        <v>6.8133183968135417E-3</v>
      </c>
      <c r="E89" s="44" t="s">
        <v>34</v>
      </c>
    </row>
    <row r="90" spans="1:5" x14ac:dyDescent="0.3">
      <c r="A90" s="13" t="s">
        <v>12</v>
      </c>
      <c r="B90" s="23">
        <v>6180000</v>
      </c>
      <c r="C90" s="23">
        <v>42109</v>
      </c>
      <c r="D90" s="16">
        <f>C90/B90</f>
        <v>6.8137540453074436E-3</v>
      </c>
      <c r="E90" s="44"/>
    </row>
    <row r="91" spans="1:5" x14ac:dyDescent="0.3">
      <c r="A91" s="18" t="s">
        <v>18</v>
      </c>
      <c r="B91" s="23">
        <v>2163000</v>
      </c>
      <c r="C91" s="18">
        <v>8182</v>
      </c>
      <c r="D91" s="16">
        <f>C91/B91</f>
        <v>3.7827092001849285E-3</v>
      </c>
      <c r="E91" s="44"/>
    </row>
    <row r="92" spans="1:5" x14ac:dyDescent="0.3">
      <c r="A92" s="13" t="s">
        <v>13</v>
      </c>
      <c r="B92" s="23">
        <v>12360</v>
      </c>
      <c r="C92" s="23">
        <v>45</v>
      </c>
      <c r="D92" s="16">
        <f t="shared" ref="D92" si="8">C92/B92</f>
        <v>3.6407766990291263E-3</v>
      </c>
      <c r="E92" s="44"/>
    </row>
    <row r="93" spans="1:5" x14ac:dyDescent="0.3">
      <c r="A93" s="18" t="s">
        <v>14</v>
      </c>
      <c r="B93" s="19">
        <f>B92/B90</f>
        <v>2E-3</v>
      </c>
      <c r="C93" s="19">
        <f>C92/C90</f>
        <v>1.0686551568548292E-3</v>
      </c>
      <c r="D93" s="16">
        <f>C93/B93</f>
        <v>0.53432757842741463</v>
      </c>
      <c r="E93" s="44"/>
    </row>
    <row r="94" spans="1:5" x14ac:dyDescent="0.3">
      <c r="A94" s="13" t="s">
        <v>15</v>
      </c>
      <c r="B94" s="20">
        <f>B89/B90*1000</f>
        <v>130</v>
      </c>
      <c r="C94" s="20">
        <f>C89/C90*1000</f>
        <v>129.99168823766891</v>
      </c>
      <c r="D94" s="16">
        <f t="shared" ref="D94:D98" si="9">C94/B94</f>
        <v>0.99993606336668395</v>
      </c>
      <c r="E94" s="44"/>
    </row>
    <row r="95" spans="1:5" x14ac:dyDescent="0.3">
      <c r="A95" s="18" t="s">
        <v>19</v>
      </c>
      <c r="B95" s="14">
        <f>B89/B91</f>
        <v>0.37142857142857144</v>
      </c>
      <c r="C95" s="14">
        <f>C89/C91</f>
        <v>0.66900757760938645</v>
      </c>
      <c r="D95" s="16">
        <f t="shared" si="9"/>
        <v>1.8011742474098866</v>
      </c>
      <c r="E95" s="44"/>
    </row>
    <row r="96" spans="1:5" x14ac:dyDescent="0.3">
      <c r="A96" s="18" t="s">
        <v>16</v>
      </c>
      <c r="B96" s="20">
        <f>B89/B92</f>
        <v>65</v>
      </c>
      <c r="C96" s="14">
        <f>C89/C92</f>
        <v>121.64044444444444</v>
      </c>
      <c r="D96" s="16">
        <f t="shared" si="9"/>
        <v>1.871391452991453</v>
      </c>
      <c r="E96" s="44"/>
    </row>
    <row r="97" spans="1:5" x14ac:dyDescent="0.3">
      <c r="A97" s="18" t="s">
        <v>20</v>
      </c>
      <c r="B97" s="19">
        <f>B91/B90</f>
        <v>0.35</v>
      </c>
      <c r="C97" s="19">
        <f>C91/C90</f>
        <v>0.19430525540858248</v>
      </c>
      <c r="D97" s="16">
        <f t="shared" si="9"/>
        <v>0.55515787259594995</v>
      </c>
      <c r="E97" s="44"/>
    </row>
    <row r="98" spans="1:5" x14ac:dyDescent="0.3">
      <c r="A98" s="18" t="s">
        <v>21</v>
      </c>
      <c r="B98" s="23">
        <v>1545000</v>
      </c>
      <c r="C98" s="23">
        <v>18965</v>
      </c>
      <c r="D98" s="16">
        <f t="shared" si="9"/>
        <v>1.2275080906148867E-2</v>
      </c>
      <c r="E98" s="44"/>
    </row>
    <row r="99" spans="1:5" x14ac:dyDescent="0.3">
      <c r="A99" s="18" t="s">
        <v>17</v>
      </c>
      <c r="B99" s="20">
        <f>B89*1000/B98</f>
        <v>520</v>
      </c>
      <c r="C99" s="14">
        <f>C89*1000/C98</f>
        <v>288.62747165831797</v>
      </c>
      <c r="D99" s="16">
        <f>C99/B99</f>
        <v>0.5550528301121499</v>
      </c>
      <c r="E99" s="44"/>
    </row>
    <row r="100" spans="1:5" ht="15" customHeight="1" x14ac:dyDescent="0.3">
      <c r="A100" s="21">
        <v>0.25</v>
      </c>
      <c r="B100" s="17"/>
      <c r="C100" s="23">
        <v>14887</v>
      </c>
      <c r="D100" s="16"/>
      <c r="E100" s="44"/>
    </row>
    <row r="101" spans="1:5" x14ac:dyDescent="0.3">
      <c r="A101" s="21">
        <v>0.5</v>
      </c>
      <c r="B101" s="17"/>
      <c r="C101" s="23">
        <v>8281</v>
      </c>
      <c r="D101" s="16"/>
      <c r="E101" s="44"/>
    </row>
    <row r="102" spans="1:5" x14ac:dyDescent="0.3">
      <c r="A102" s="21">
        <v>0.75</v>
      </c>
      <c r="B102" s="17"/>
      <c r="C102" s="23">
        <v>6897</v>
      </c>
      <c r="D102" s="16"/>
      <c r="E102" s="44"/>
    </row>
    <row r="103" spans="1:5" x14ac:dyDescent="0.3">
      <c r="A103" s="21">
        <v>1</v>
      </c>
      <c r="B103" s="22"/>
      <c r="C103" s="23">
        <v>8182</v>
      </c>
      <c r="D103" s="16"/>
      <c r="E103" s="44"/>
    </row>
    <row r="104" spans="1:5" x14ac:dyDescent="0.3">
      <c r="A104" s="26"/>
      <c r="B104" s="27"/>
      <c r="C104" s="28"/>
      <c r="D104" s="24"/>
      <c r="E104" s="25"/>
    </row>
    <row r="105" spans="1:5" x14ac:dyDescent="0.3">
      <c r="A105" s="26"/>
      <c r="B105" s="27"/>
      <c r="C105" s="28"/>
      <c r="D105" s="24"/>
      <c r="E105" s="25"/>
    </row>
  </sheetData>
  <mergeCells count="19">
    <mergeCell ref="E41:E55"/>
    <mergeCell ref="B1:C1"/>
    <mergeCell ref="B2:C2"/>
    <mergeCell ref="B3:C3"/>
    <mergeCell ref="B4:C4"/>
    <mergeCell ref="B6:C6"/>
    <mergeCell ref="E12:E26"/>
    <mergeCell ref="B30:C30"/>
    <mergeCell ref="B31:C31"/>
    <mergeCell ref="B32:C32"/>
    <mergeCell ref="B33:C33"/>
    <mergeCell ref="B35:C35"/>
    <mergeCell ref="E89:E103"/>
    <mergeCell ref="B59:C59"/>
    <mergeCell ref="B60:C60"/>
    <mergeCell ref="B61:C61"/>
    <mergeCell ref="B62:C62"/>
    <mergeCell ref="B64:C64"/>
    <mergeCell ref="E70:E8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4" zoomScale="80" zoomScaleNormal="80" workbookViewId="0">
      <selection activeCell="B38" sqref="B38"/>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43248</v>
      </c>
      <c r="C6" s="42"/>
    </row>
    <row r="7" spans="1:5" ht="15" thickBot="1" x14ac:dyDescent="0.35">
      <c r="A7" s="4" t="s">
        <v>5</v>
      </c>
      <c r="B7" s="32">
        <f>(B6-B3)*-1</f>
        <v>186</v>
      </c>
      <c r="C7" s="5">
        <f>B7/B4</f>
        <v>0.89423076923076927</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812002.63</v>
      </c>
      <c r="D12" s="16">
        <f t="shared" ref="D12" si="0">C12/B12</f>
        <v>0.35304462173913043</v>
      </c>
      <c r="E12" s="44" t="s">
        <v>35</v>
      </c>
    </row>
    <row r="13" spans="1:5" x14ac:dyDescent="0.3">
      <c r="A13" s="13" t="s">
        <v>12</v>
      </c>
      <c r="B13" s="23">
        <v>10000000</v>
      </c>
      <c r="C13" s="23">
        <v>2725610</v>
      </c>
      <c r="D13" s="16">
        <f>C13/B13</f>
        <v>0.272561</v>
      </c>
      <c r="E13" s="44"/>
    </row>
    <row r="14" spans="1:5" x14ac:dyDescent="0.3">
      <c r="A14" s="18" t="s">
        <v>18</v>
      </c>
      <c r="B14" s="23">
        <v>2000000</v>
      </c>
      <c r="C14" s="18">
        <v>1454960</v>
      </c>
      <c r="D14" s="16">
        <f>C14/B14</f>
        <v>0.72748000000000002</v>
      </c>
      <c r="E14" s="44"/>
    </row>
    <row r="15" spans="1:5" x14ac:dyDescent="0.3">
      <c r="A15" s="13" t="s">
        <v>13</v>
      </c>
      <c r="B15" s="23">
        <v>50000</v>
      </c>
      <c r="C15" s="23">
        <v>4564</v>
      </c>
      <c r="D15" s="16">
        <f t="shared" ref="D15" si="1">C15/B15</f>
        <v>9.128E-2</v>
      </c>
      <c r="E15" s="44"/>
    </row>
    <row r="16" spans="1:5" x14ac:dyDescent="0.3">
      <c r="A16" s="18" t="s">
        <v>14</v>
      </c>
      <c r="B16" s="19">
        <f>B15/B13</f>
        <v>5.0000000000000001E-3</v>
      </c>
      <c r="C16" s="19">
        <f>C15/C13</f>
        <v>1.6744875459071547E-3</v>
      </c>
      <c r="D16" s="16">
        <f>C16/B16</f>
        <v>0.33489750918143091</v>
      </c>
      <c r="E16" s="44"/>
    </row>
    <row r="17" spans="1:5" x14ac:dyDescent="0.3">
      <c r="A17" s="13" t="s">
        <v>15</v>
      </c>
      <c r="B17" s="20">
        <f>(B12/B13)*1000</f>
        <v>230</v>
      </c>
      <c r="C17" s="20">
        <f>C12/C13*1000</f>
        <v>297.91592707687454</v>
      </c>
      <c r="D17" s="16">
        <f t="shared" ref="D17:D21" si="2">C17/B17</f>
        <v>1.2952866394646718</v>
      </c>
      <c r="E17" s="44"/>
    </row>
    <row r="18" spans="1:5" x14ac:dyDescent="0.3">
      <c r="A18" s="18" t="s">
        <v>19</v>
      </c>
      <c r="B18" s="14">
        <v>1.1499999999999999</v>
      </c>
      <c r="C18" s="14">
        <f>C12/C14</f>
        <v>0.55809275169076811</v>
      </c>
      <c r="D18" s="16">
        <f t="shared" si="2"/>
        <v>0.48529804494849405</v>
      </c>
      <c r="E18" s="44"/>
    </row>
    <row r="19" spans="1:5" x14ac:dyDescent="0.3">
      <c r="A19" s="13" t="s">
        <v>16</v>
      </c>
      <c r="B19" s="20">
        <f>B12/B15</f>
        <v>46</v>
      </c>
      <c r="C19" s="14">
        <f>C12/C15</f>
        <v>177.91468667835233</v>
      </c>
      <c r="D19" s="16">
        <f t="shared" si="2"/>
        <v>3.8677105799641809</v>
      </c>
      <c r="E19" s="44"/>
    </row>
    <row r="20" spans="1:5" x14ac:dyDescent="0.3">
      <c r="A20" s="18" t="s">
        <v>20</v>
      </c>
      <c r="B20" s="19">
        <f>B14/B13</f>
        <v>0.2</v>
      </c>
      <c r="C20" s="19">
        <f>C14/C13</f>
        <v>0.53381077997218973</v>
      </c>
      <c r="D20" s="16">
        <f t="shared" si="2"/>
        <v>2.6690538998609483</v>
      </c>
      <c r="E20" s="44"/>
    </row>
    <row r="21" spans="1:5" x14ac:dyDescent="0.3">
      <c r="A21" s="18" t="s">
        <v>21</v>
      </c>
      <c r="B21" s="23">
        <v>4000000</v>
      </c>
      <c r="C21" s="23">
        <v>1479371</v>
      </c>
      <c r="D21" s="16">
        <f t="shared" si="2"/>
        <v>0.36984275</v>
      </c>
      <c r="E21" s="44"/>
    </row>
    <row r="22" spans="1:5" x14ac:dyDescent="0.3">
      <c r="A22" s="18" t="s">
        <v>17</v>
      </c>
      <c r="B22" s="20">
        <f>B12*1000/B21</f>
        <v>575</v>
      </c>
      <c r="C22" s="14">
        <f>C12*1000/C21</f>
        <v>548.88370124870642</v>
      </c>
      <c r="D22" s="16">
        <f>C22/B22</f>
        <v>0.95458034999775032</v>
      </c>
      <c r="E22" s="44"/>
    </row>
    <row r="23" spans="1:5" x14ac:dyDescent="0.3">
      <c r="A23" s="21">
        <v>0.25</v>
      </c>
      <c r="B23" s="17"/>
      <c r="C23" s="23">
        <v>2298450</v>
      </c>
      <c r="D23" s="16"/>
      <c r="E23" s="44"/>
    </row>
    <row r="24" spans="1:5" x14ac:dyDescent="0.3">
      <c r="A24" s="21">
        <v>0.5</v>
      </c>
      <c r="B24" s="17"/>
      <c r="C24" s="23">
        <v>1709436</v>
      </c>
      <c r="D24" s="16"/>
      <c r="E24" s="44"/>
    </row>
    <row r="25" spans="1:5" x14ac:dyDescent="0.3">
      <c r="A25" s="21">
        <v>0.75</v>
      </c>
      <c r="B25" s="17"/>
      <c r="C25" s="23">
        <v>1549995</v>
      </c>
      <c r="D25" s="16"/>
      <c r="E25" s="44"/>
    </row>
    <row r="26" spans="1:5" x14ac:dyDescent="0.3">
      <c r="A26" s="21">
        <v>1</v>
      </c>
      <c r="B26" s="22"/>
      <c r="C26" s="23">
        <v>1465621</v>
      </c>
      <c r="D26" s="16"/>
      <c r="E26" s="44"/>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t="s">
        <v>22</v>
      </c>
      <c r="E29" s="25"/>
    </row>
    <row r="30" spans="1:5" x14ac:dyDescent="0.3">
      <c r="A30" s="1" t="s">
        <v>0</v>
      </c>
      <c r="B30" s="36" t="s">
        <v>26</v>
      </c>
      <c r="C30" s="37"/>
    </row>
    <row r="31" spans="1:5" x14ac:dyDescent="0.3">
      <c r="A31" s="3" t="s">
        <v>1</v>
      </c>
      <c r="B31" s="38">
        <v>43234</v>
      </c>
      <c r="C31" s="38"/>
      <c r="D31" s="2" t="s">
        <v>22</v>
      </c>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43248</v>
      </c>
      <c r="C35" s="42"/>
      <c r="D35" s="2" t="s">
        <v>22</v>
      </c>
    </row>
    <row r="36" spans="1:5" ht="15" thickBot="1" x14ac:dyDescent="0.35">
      <c r="A36" s="4" t="s">
        <v>5</v>
      </c>
      <c r="B36" s="32">
        <f>(B35-B32)*-1</f>
        <v>186</v>
      </c>
      <c r="C36" s="5">
        <f>B36/B33</f>
        <v>0.92537313432835822</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26822</v>
      </c>
      <c r="D41" s="16">
        <f>C41/B41</f>
        <v>2.5399621212121214E-2</v>
      </c>
      <c r="E41" s="44" t="s">
        <v>36</v>
      </c>
    </row>
    <row r="42" spans="1:5" x14ac:dyDescent="0.3">
      <c r="A42" s="13" t="s">
        <v>12</v>
      </c>
      <c r="B42" s="23">
        <v>6600000</v>
      </c>
      <c r="C42" s="23">
        <v>184311</v>
      </c>
      <c r="D42" s="16">
        <f>C42/B42</f>
        <v>2.7925909090909092E-2</v>
      </c>
      <c r="E42" s="44"/>
    </row>
    <row r="43" spans="1:5" x14ac:dyDescent="0.3">
      <c r="A43" s="18" t="s">
        <v>18</v>
      </c>
      <c r="B43" s="23">
        <v>5940000</v>
      </c>
      <c r="C43" s="18">
        <v>170233</v>
      </c>
      <c r="D43" s="16">
        <f>C43/B43</f>
        <v>2.865875420875421E-2</v>
      </c>
      <c r="E43" s="44"/>
    </row>
    <row r="44" spans="1:5" x14ac:dyDescent="0.3">
      <c r="A44" s="13" t="s">
        <v>13</v>
      </c>
      <c r="B44" s="23">
        <v>3300</v>
      </c>
      <c r="C44" s="23">
        <v>266</v>
      </c>
      <c r="D44" s="16">
        <f t="shared" ref="D44" si="3">C44/B44</f>
        <v>8.0606060606060612E-2</v>
      </c>
      <c r="E44" s="44"/>
    </row>
    <row r="45" spans="1:5" x14ac:dyDescent="0.3">
      <c r="A45" s="18" t="s">
        <v>14</v>
      </c>
      <c r="B45" s="19">
        <f>B44/B42</f>
        <v>5.0000000000000001E-4</v>
      </c>
      <c r="C45" s="19">
        <f>C44/C42</f>
        <v>1.4432128304875998E-3</v>
      </c>
      <c r="D45" s="16">
        <f>C45/B45</f>
        <v>2.8864256609751995</v>
      </c>
      <c r="E45" s="44"/>
    </row>
    <row r="46" spans="1:5" x14ac:dyDescent="0.3">
      <c r="A46" s="13" t="s">
        <v>15</v>
      </c>
      <c r="B46" s="20">
        <f>(B41/B42)*1000</f>
        <v>160</v>
      </c>
      <c r="C46" s="20">
        <f>C41/C42*1000</f>
        <v>145.52576894488121</v>
      </c>
      <c r="D46" s="16">
        <f t="shared" ref="D46:D50" si="4">C46/B46</f>
        <v>0.90953605590550757</v>
      </c>
      <c r="E46" s="44"/>
    </row>
    <row r="47" spans="1:5" x14ac:dyDescent="0.3">
      <c r="A47" s="18" t="s">
        <v>19</v>
      </c>
      <c r="B47" s="14">
        <f>B41/B43</f>
        <v>0.17777777777777778</v>
      </c>
      <c r="C47" s="14">
        <f>C41/C43</f>
        <v>0.15756051999318582</v>
      </c>
      <c r="D47" s="16">
        <f t="shared" si="4"/>
        <v>0.88627792496167024</v>
      </c>
      <c r="E47" s="44"/>
    </row>
    <row r="48" spans="1:5" x14ac:dyDescent="0.3">
      <c r="A48" s="13" t="s">
        <v>16</v>
      </c>
      <c r="B48" s="20">
        <f>B41/B44</f>
        <v>320</v>
      </c>
      <c r="C48" s="14">
        <f>C41/C44</f>
        <v>100.83458646616542</v>
      </c>
      <c r="D48" s="16">
        <f t="shared" si="4"/>
        <v>0.31510808270676693</v>
      </c>
      <c r="E48" s="44"/>
    </row>
    <row r="49" spans="1:6" x14ac:dyDescent="0.3">
      <c r="A49" s="18" t="s">
        <v>20</v>
      </c>
      <c r="B49" s="19">
        <f>B43/B42</f>
        <v>0.9</v>
      </c>
      <c r="C49" s="19">
        <f>C43/C42</f>
        <v>0.92361823222705097</v>
      </c>
      <c r="D49" s="16">
        <f>C49/B49</f>
        <v>1.0262424802522789</v>
      </c>
      <c r="E49" s="44"/>
    </row>
    <row r="50" spans="1:6" x14ac:dyDescent="0.3">
      <c r="A50" s="18" t="s">
        <v>21</v>
      </c>
      <c r="B50" s="23">
        <v>2200000</v>
      </c>
      <c r="C50" s="23">
        <v>109143</v>
      </c>
      <c r="D50" s="16">
        <f t="shared" si="4"/>
        <v>4.9610454545454548E-2</v>
      </c>
      <c r="E50" s="44"/>
    </row>
    <row r="51" spans="1:6" x14ac:dyDescent="0.3">
      <c r="A51" s="18" t="s">
        <v>17</v>
      </c>
      <c r="B51" s="20">
        <f>B41*1000/B50</f>
        <v>480</v>
      </c>
      <c r="C51" s="14">
        <f>C41*1000/C50</f>
        <v>245.7509872369277</v>
      </c>
      <c r="D51" s="16">
        <f>C51/B51</f>
        <v>0.51198122341026608</v>
      </c>
      <c r="E51" s="44"/>
      <c r="F51" s="2" t="s">
        <v>22</v>
      </c>
    </row>
    <row r="52" spans="1:6" x14ac:dyDescent="0.3">
      <c r="A52" s="21">
        <v>0.25</v>
      </c>
      <c r="B52" s="17"/>
      <c r="C52" s="23">
        <v>180551</v>
      </c>
      <c r="D52" s="16"/>
      <c r="E52" s="44"/>
    </row>
    <row r="53" spans="1:6" x14ac:dyDescent="0.3">
      <c r="A53" s="21">
        <v>0.5</v>
      </c>
      <c r="B53" s="17"/>
      <c r="C53" s="23">
        <v>176835</v>
      </c>
      <c r="D53" s="16"/>
      <c r="E53" s="44"/>
    </row>
    <row r="54" spans="1:6" x14ac:dyDescent="0.3">
      <c r="A54" s="21">
        <v>0.75</v>
      </c>
      <c r="B54" s="17"/>
      <c r="C54" s="23">
        <v>172700</v>
      </c>
      <c r="D54" s="16"/>
      <c r="E54" s="44"/>
    </row>
    <row r="55" spans="1:6" x14ac:dyDescent="0.3">
      <c r="A55" s="21">
        <v>1</v>
      </c>
      <c r="B55" s="22"/>
      <c r="C55" s="23">
        <v>170233</v>
      </c>
      <c r="D55" s="16"/>
      <c r="E55" s="44"/>
    </row>
    <row r="56" spans="1:6" x14ac:dyDescent="0.3">
      <c r="A56" s="26"/>
      <c r="B56" s="27"/>
      <c r="C56" s="28"/>
      <c r="D56" s="24" t="s">
        <v>22</v>
      </c>
      <c r="E56" s="25"/>
    </row>
    <row r="57" spans="1:6" x14ac:dyDescent="0.3">
      <c r="A57" s="26"/>
      <c r="B57" s="27"/>
      <c r="C57" s="28"/>
      <c r="D57" s="24"/>
      <c r="E57" s="25" t="s">
        <v>22</v>
      </c>
    </row>
    <row r="58" spans="1:6" ht="15" thickBot="1" x14ac:dyDescent="0.35">
      <c r="A58" s="26"/>
      <c r="B58" s="27"/>
      <c r="C58" s="28" t="s">
        <v>22</v>
      </c>
      <c r="D58" s="24"/>
      <c r="E58" s="25"/>
    </row>
    <row r="59" spans="1:6" x14ac:dyDescent="0.3">
      <c r="A59" s="1" t="s">
        <v>0</v>
      </c>
      <c r="B59" s="36" t="s">
        <v>27</v>
      </c>
      <c r="C59" s="37"/>
      <c r="D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43248</v>
      </c>
      <c r="C64" s="42"/>
    </row>
    <row r="65" spans="1:5" ht="15" thickBot="1" x14ac:dyDescent="0.35">
      <c r="A65" s="4" t="s">
        <v>5</v>
      </c>
      <c r="B65" s="32">
        <f>(B64-B61)*-1</f>
        <v>186</v>
      </c>
      <c r="C65" s="5">
        <f>B65/B62</f>
        <v>0.92537313432835822</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69671.679999999993</v>
      </c>
      <c r="D70" s="16">
        <f t="shared" ref="D70" si="5">C70/B70</f>
        <v>0.13398399999999999</v>
      </c>
      <c r="E70" s="44" t="s">
        <v>37</v>
      </c>
    </row>
    <row r="71" spans="1:5" x14ac:dyDescent="0.3">
      <c r="A71" s="13" t="s">
        <v>12</v>
      </c>
      <c r="B71" s="23">
        <v>4000000</v>
      </c>
      <c r="C71" s="23">
        <v>535971</v>
      </c>
      <c r="D71" s="16">
        <f>C71/B71</f>
        <v>0.13399274999999999</v>
      </c>
      <c r="E71" s="44"/>
    </row>
    <row r="72" spans="1:5" ht="15" customHeight="1" x14ac:dyDescent="0.3">
      <c r="A72" s="18" t="s">
        <v>18</v>
      </c>
      <c r="B72" s="23">
        <v>520000</v>
      </c>
      <c r="C72" s="18">
        <v>17896</v>
      </c>
      <c r="D72" s="16">
        <f>C72/B72</f>
        <v>3.4415384615384619E-2</v>
      </c>
      <c r="E72" s="44"/>
    </row>
    <row r="73" spans="1:5" ht="15" customHeight="1" x14ac:dyDescent="0.3">
      <c r="A73" s="13" t="s">
        <v>13</v>
      </c>
      <c r="B73" s="23">
        <v>8000</v>
      </c>
      <c r="C73" s="23">
        <v>500</v>
      </c>
      <c r="D73" s="16">
        <f t="shared" ref="D73" si="6">C73/B73</f>
        <v>6.25E-2</v>
      </c>
      <c r="E73" s="44"/>
    </row>
    <row r="74" spans="1:5" ht="15" customHeight="1" x14ac:dyDescent="0.3">
      <c r="A74" s="18" t="s">
        <v>14</v>
      </c>
      <c r="B74" s="19">
        <f>B73/B71</f>
        <v>2E-3</v>
      </c>
      <c r="C74" s="19">
        <f>C73/C71</f>
        <v>9.3288629422114252E-4</v>
      </c>
      <c r="D74" s="16">
        <f>C74/B74</f>
        <v>0.46644314711057128</v>
      </c>
      <c r="E74" s="44"/>
    </row>
    <row r="75" spans="1:5" x14ac:dyDescent="0.3">
      <c r="A75" s="13" t="s">
        <v>15</v>
      </c>
      <c r="B75" s="20">
        <f>B70/B71*1000</f>
        <v>130</v>
      </c>
      <c r="C75" s="20">
        <f>C70/C71*1000</f>
        <v>129.99151073472257</v>
      </c>
      <c r="D75" s="16">
        <f t="shared" ref="D75:D79" si="7">C75/B75</f>
        <v>0.99993469795940437</v>
      </c>
      <c r="E75" s="44"/>
    </row>
    <row r="76" spans="1:5" x14ac:dyDescent="0.3">
      <c r="A76" s="18" t="s">
        <v>19</v>
      </c>
      <c r="B76" s="14">
        <f>B70/B72</f>
        <v>1</v>
      </c>
      <c r="C76" s="14">
        <f>C70/C72</f>
        <v>3.8931426016987034</v>
      </c>
      <c r="D76" s="16">
        <f t="shared" si="7"/>
        <v>3.8931426016987034</v>
      </c>
      <c r="E76" s="44"/>
    </row>
    <row r="77" spans="1:5" x14ac:dyDescent="0.3">
      <c r="A77" s="18" t="s">
        <v>16</v>
      </c>
      <c r="B77" s="20">
        <f>B70/B73</f>
        <v>65</v>
      </c>
      <c r="C77" s="14">
        <f>C70/C73</f>
        <v>139.34335999999999</v>
      </c>
      <c r="D77" s="16">
        <f t="shared" si="7"/>
        <v>2.1437439999999999</v>
      </c>
      <c r="E77" s="44"/>
    </row>
    <row r="78" spans="1:5" x14ac:dyDescent="0.3">
      <c r="A78" s="18" t="s">
        <v>20</v>
      </c>
      <c r="B78" s="19">
        <f>B72/B71</f>
        <v>0.13</v>
      </c>
      <c r="C78" s="19">
        <f>C72/C71</f>
        <v>3.3389866242763133E-2</v>
      </c>
      <c r="D78" s="16">
        <f t="shared" si="7"/>
        <v>0.25684512494433176</v>
      </c>
      <c r="E78" s="44"/>
    </row>
    <row r="79" spans="1:5" x14ac:dyDescent="0.3">
      <c r="A79" s="18" t="s">
        <v>21</v>
      </c>
      <c r="B79" s="23">
        <v>1142857</v>
      </c>
      <c r="C79" s="23">
        <v>436867</v>
      </c>
      <c r="D79" s="16">
        <f t="shared" si="7"/>
        <v>0.38225867278233411</v>
      </c>
      <c r="E79" s="44"/>
    </row>
    <row r="80" spans="1:5" x14ac:dyDescent="0.3">
      <c r="A80" s="18" t="s">
        <v>17</v>
      </c>
      <c r="B80" s="20">
        <f>B70*1000/B79</f>
        <v>455.00005687500709</v>
      </c>
      <c r="C80" s="14">
        <f>C70*1000/C79</f>
        <v>159.48029949618532</v>
      </c>
      <c r="D80" s="16">
        <f>C80/B80</f>
        <v>0.35050610892559975</v>
      </c>
      <c r="E80" s="44"/>
    </row>
    <row r="81" spans="1:5" x14ac:dyDescent="0.3">
      <c r="A81" s="21">
        <v>0.25</v>
      </c>
      <c r="B81" s="17"/>
      <c r="C81" s="23">
        <v>105014</v>
      </c>
      <c r="D81" s="16"/>
      <c r="E81" s="44"/>
    </row>
    <row r="82" spans="1:5" x14ac:dyDescent="0.3">
      <c r="A82" s="21">
        <v>0.5</v>
      </c>
      <c r="B82" s="17"/>
      <c r="C82" s="23">
        <v>41175</v>
      </c>
      <c r="D82" s="16"/>
      <c r="E82" s="44"/>
    </row>
    <row r="83" spans="1:5" x14ac:dyDescent="0.3">
      <c r="A83" s="21">
        <v>0.75</v>
      </c>
      <c r="B83" s="17"/>
      <c r="C83" s="23">
        <v>30079</v>
      </c>
      <c r="D83" s="16"/>
      <c r="E83" s="44"/>
    </row>
    <row r="84" spans="1:5" x14ac:dyDescent="0.3">
      <c r="A84" s="21">
        <v>1</v>
      </c>
      <c r="B84" s="22"/>
      <c r="C84" s="23">
        <v>17896</v>
      </c>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12854.34</v>
      </c>
      <c r="D89" s="16">
        <f>C89/B89</f>
        <v>1.5999925317401045E-2</v>
      </c>
      <c r="E89" s="44" t="s">
        <v>37</v>
      </c>
    </row>
    <row r="90" spans="1:5" x14ac:dyDescent="0.3">
      <c r="A90" s="13" t="s">
        <v>12</v>
      </c>
      <c r="B90" s="23">
        <v>6180000</v>
      </c>
      <c r="C90" s="23">
        <v>98886</v>
      </c>
      <c r="D90" s="16">
        <f>C90/B90</f>
        <v>1.6000970873786408E-2</v>
      </c>
      <c r="E90" s="44"/>
    </row>
    <row r="91" spans="1:5" x14ac:dyDescent="0.3">
      <c r="A91" s="18" t="s">
        <v>18</v>
      </c>
      <c r="B91" s="23">
        <v>2163000</v>
      </c>
      <c r="C91" s="18">
        <v>16666</v>
      </c>
      <c r="D91" s="16">
        <f>C91/B91</f>
        <v>7.7050392972723069E-3</v>
      </c>
      <c r="E91" s="44"/>
    </row>
    <row r="92" spans="1:5" x14ac:dyDescent="0.3">
      <c r="A92" s="13" t="s">
        <v>13</v>
      </c>
      <c r="B92" s="23">
        <v>12360</v>
      </c>
      <c r="C92" s="23">
        <v>90</v>
      </c>
      <c r="D92" s="16">
        <f t="shared" ref="D92" si="8">C92/B92</f>
        <v>7.2815533980582527E-3</v>
      </c>
      <c r="E92" s="44"/>
    </row>
    <row r="93" spans="1:5" x14ac:dyDescent="0.3">
      <c r="A93" s="18" t="s">
        <v>14</v>
      </c>
      <c r="B93" s="19">
        <f>B92/B90</f>
        <v>2E-3</v>
      </c>
      <c r="C93" s="19">
        <f>C92/C90</f>
        <v>9.1013894787937623E-4</v>
      </c>
      <c r="D93" s="16">
        <f>C93/B93</f>
        <v>0.45506947393968811</v>
      </c>
      <c r="E93" s="44"/>
    </row>
    <row r="94" spans="1:5" x14ac:dyDescent="0.3">
      <c r="A94" s="13" t="s">
        <v>15</v>
      </c>
      <c r="B94" s="20">
        <f>B89/B90*1000</f>
        <v>130</v>
      </c>
      <c r="C94" s="20">
        <f>C89/C90*1000</f>
        <v>129.99150536981981</v>
      </c>
      <c r="D94" s="16">
        <f t="shared" ref="D94:D98" si="9">C94/B94</f>
        <v>0.99993465669092163</v>
      </c>
      <c r="E94" s="44"/>
    </row>
    <row r="95" spans="1:5" x14ac:dyDescent="0.3">
      <c r="A95" s="18" t="s">
        <v>19</v>
      </c>
      <c r="B95" s="14">
        <f>B89/B91</f>
        <v>0.37142857142857144</v>
      </c>
      <c r="C95" s="14">
        <f>C89/C91</f>
        <v>0.77129125165006596</v>
      </c>
      <c r="D95" s="16">
        <f t="shared" si="9"/>
        <v>2.0765533698271006</v>
      </c>
      <c r="E95" s="44"/>
    </row>
    <row r="96" spans="1:5" x14ac:dyDescent="0.3">
      <c r="A96" s="18" t="s">
        <v>16</v>
      </c>
      <c r="B96" s="20">
        <f>B89/B92</f>
        <v>65</v>
      </c>
      <c r="C96" s="14">
        <f>C89/C92</f>
        <v>142.82599999999999</v>
      </c>
      <c r="D96" s="16">
        <f t="shared" si="9"/>
        <v>2.1973230769230767</v>
      </c>
      <c r="E96" s="44"/>
    </row>
    <row r="97" spans="1:5" x14ac:dyDescent="0.3">
      <c r="A97" s="18" t="s">
        <v>20</v>
      </c>
      <c r="B97" s="19">
        <f>B91/B90</f>
        <v>0.35</v>
      </c>
      <c r="C97" s="19">
        <f>C91/C90</f>
        <v>0.16853750783730762</v>
      </c>
      <c r="D97" s="16">
        <f t="shared" si="9"/>
        <v>0.4815357366780218</v>
      </c>
      <c r="E97" s="44"/>
    </row>
    <row r="98" spans="1:5" x14ac:dyDescent="0.3">
      <c r="A98" s="18" t="s">
        <v>21</v>
      </c>
      <c r="B98" s="23">
        <v>1545000</v>
      </c>
      <c r="C98" s="23">
        <v>42850</v>
      </c>
      <c r="D98" s="16">
        <f t="shared" si="9"/>
        <v>2.7734627831715212E-2</v>
      </c>
      <c r="E98" s="44"/>
    </row>
    <row r="99" spans="1:5" x14ac:dyDescent="0.3">
      <c r="A99" s="18" t="s">
        <v>17</v>
      </c>
      <c r="B99" s="20">
        <f>B89*1000/B98</f>
        <v>520</v>
      </c>
      <c r="C99" s="14">
        <f>C89*1000/C98</f>
        <v>299.9845974329055</v>
      </c>
      <c r="D99" s="16">
        <f>C99/B99</f>
        <v>0.57689345660174141</v>
      </c>
      <c r="E99" s="44"/>
    </row>
    <row r="100" spans="1:5" ht="15" customHeight="1" x14ac:dyDescent="0.3">
      <c r="A100" s="21">
        <v>0.25</v>
      </c>
      <c r="B100" s="17"/>
      <c r="C100" s="23">
        <v>37196</v>
      </c>
      <c r="D100" s="16"/>
      <c r="E100" s="44"/>
    </row>
    <row r="101" spans="1:5" x14ac:dyDescent="0.3">
      <c r="A101" s="21">
        <v>0.5</v>
      </c>
      <c r="B101" s="17"/>
      <c r="C101" s="23">
        <v>19216</v>
      </c>
      <c r="D101" s="16"/>
      <c r="E101" s="44"/>
    </row>
    <row r="102" spans="1:5" x14ac:dyDescent="0.3">
      <c r="A102" s="21">
        <v>0.75</v>
      </c>
      <c r="B102" s="17"/>
      <c r="C102" s="23">
        <v>15560</v>
      </c>
      <c r="D102" s="16"/>
      <c r="E102" s="44"/>
    </row>
    <row r="103" spans="1:5" x14ac:dyDescent="0.3">
      <c r="A103" s="21">
        <v>1</v>
      </c>
      <c r="B103" s="22"/>
      <c r="C103" s="23">
        <v>16666</v>
      </c>
      <c r="D103" s="16"/>
      <c r="E103" s="44"/>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D29" sqref="D2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43255</v>
      </c>
      <c r="C6" s="42"/>
    </row>
    <row r="7" spans="1:5" ht="15" thickBot="1" x14ac:dyDescent="0.35">
      <c r="A7" s="4" t="s">
        <v>5</v>
      </c>
      <c r="B7" s="33">
        <f>(B6-B3)*-1</f>
        <v>179</v>
      </c>
      <c r="C7" s="5">
        <f>B7/B4</f>
        <v>0.86057692307692313</v>
      </c>
    </row>
    <row r="8" spans="1:5" x14ac:dyDescent="0.3">
      <c r="A8" s="6"/>
      <c r="E8" s="2" t="s">
        <v>22</v>
      </c>
    </row>
    <row r="9" spans="1:5" x14ac:dyDescent="0.3">
      <c r="D9" s="7"/>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900466.76</v>
      </c>
      <c r="D12" s="16">
        <f t="shared" ref="D12" si="0">C12/B12</f>
        <v>0.39150728695652176</v>
      </c>
      <c r="E12" s="44" t="s">
        <v>40</v>
      </c>
    </row>
    <row r="13" spans="1:5" x14ac:dyDescent="0.3">
      <c r="A13" s="13" t="s">
        <v>12</v>
      </c>
      <c r="B13" s="23">
        <v>10000000</v>
      </c>
      <c r="C13" s="23">
        <v>3094288</v>
      </c>
      <c r="D13" s="16">
        <f>C13/B13</f>
        <v>0.3094288</v>
      </c>
      <c r="E13" s="44"/>
    </row>
    <row r="14" spans="1:5" x14ac:dyDescent="0.3">
      <c r="A14" s="18" t="s">
        <v>18</v>
      </c>
      <c r="B14" s="23">
        <v>2000000</v>
      </c>
      <c r="C14" s="18">
        <v>1676889</v>
      </c>
      <c r="D14" s="16">
        <f>C14/B14</f>
        <v>0.83844450000000004</v>
      </c>
      <c r="E14" s="44"/>
    </row>
    <row r="15" spans="1:5" x14ac:dyDescent="0.3">
      <c r="A15" s="13" t="s">
        <v>13</v>
      </c>
      <c r="B15" s="23">
        <v>50000</v>
      </c>
      <c r="C15" s="23">
        <v>5036</v>
      </c>
      <c r="D15" s="16">
        <f t="shared" ref="D15" si="1">C15/B15</f>
        <v>0.10072</v>
      </c>
      <c r="E15" s="44"/>
    </row>
    <row r="16" spans="1:5" x14ac:dyDescent="0.3">
      <c r="A16" s="18" t="s">
        <v>14</v>
      </c>
      <c r="B16" s="19">
        <f>B15/B13</f>
        <v>5.0000000000000001E-3</v>
      </c>
      <c r="C16" s="19">
        <f>C15/C13</f>
        <v>1.6275149565909831E-3</v>
      </c>
      <c r="D16" s="16">
        <f>C16/B16</f>
        <v>0.3255029913181966</v>
      </c>
      <c r="E16" s="44"/>
    </row>
    <row r="17" spans="1:5" x14ac:dyDescent="0.3">
      <c r="A17" s="13" t="s">
        <v>15</v>
      </c>
      <c r="B17" s="20">
        <f>(B12/B13)*1000</f>
        <v>230</v>
      </c>
      <c r="C17" s="20">
        <f>C12/C13*1000</f>
        <v>291.00935659511981</v>
      </c>
      <c r="D17" s="16">
        <f t="shared" ref="D17:D21" si="2">C17/B17</f>
        <v>1.2652580721526949</v>
      </c>
      <c r="E17" s="44"/>
    </row>
    <row r="18" spans="1:5" x14ac:dyDescent="0.3">
      <c r="A18" s="18" t="s">
        <v>19</v>
      </c>
      <c r="B18" s="14">
        <v>1.1499999999999999</v>
      </c>
      <c r="C18" s="14">
        <f>C12/C14</f>
        <v>0.53698650298260653</v>
      </c>
      <c r="D18" s="16">
        <f t="shared" si="2"/>
        <v>0.46694478520226657</v>
      </c>
      <c r="E18" s="44"/>
    </row>
    <row r="19" spans="1:5" x14ac:dyDescent="0.3">
      <c r="A19" s="13" t="s">
        <v>16</v>
      </c>
      <c r="B19" s="20">
        <f>B12/B15</f>
        <v>46</v>
      </c>
      <c r="C19" s="14">
        <f>C12/C15</f>
        <v>178.80594916600478</v>
      </c>
      <c r="D19" s="16">
        <f t="shared" si="2"/>
        <v>3.8870858514348865</v>
      </c>
      <c r="E19" s="44"/>
    </row>
    <row r="20" spans="1:5" x14ac:dyDescent="0.3">
      <c r="A20" s="18" t="s">
        <v>20</v>
      </c>
      <c r="B20" s="19">
        <f>B14/B13</f>
        <v>0.2</v>
      </c>
      <c r="C20" s="19">
        <f>C14/C13</f>
        <v>0.54193048610859751</v>
      </c>
      <c r="D20" s="16">
        <f t="shared" si="2"/>
        <v>2.7096524305429872</v>
      </c>
      <c r="E20" s="44"/>
    </row>
    <row r="21" spans="1:5" x14ac:dyDescent="0.3">
      <c r="A21" s="18" t="s">
        <v>21</v>
      </c>
      <c r="B21" s="23">
        <v>4000000</v>
      </c>
      <c r="C21" s="23">
        <v>1683780</v>
      </c>
      <c r="D21" s="16">
        <f t="shared" si="2"/>
        <v>0.42094500000000001</v>
      </c>
      <c r="E21" s="44"/>
    </row>
    <row r="22" spans="1:5" x14ac:dyDescent="0.3">
      <c r="A22" s="18" t="s">
        <v>17</v>
      </c>
      <c r="B22" s="20">
        <f>B12*1000/B21</f>
        <v>575</v>
      </c>
      <c r="C22" s="14">
        <f>C12*1000/C21</f>
        <v>534.78884414828542</v>
      </c>
      <c r="D22" s="16">
        <f>C22/B22</f>
        <v>0.93006755504049643</v>
      </c>
      <c r="E22" s="44"/>
    </row>
    <row r="23" spans="1:5" x14ac:dyDescent="0.3">
      <c r="A23" s="21">
        <v>0.25</v>
      </c>
      <c r="B23" s="17"/>
      <c r="C23" s="23">
        <v>2620425</v>
      </c>
      <c r="D23" s="16"/>
      <c r="E23" s="44"/>
    </row>
    <row r="24" spans="1:5" x14ac:dyDescent="0.3">
      <c r="A24" s="21">
        <v>0.5</v>
      </c>
      <c r="B24" s="17"/>
      <c r="C24" s="23">
        <v>1963356</v>
      </c>
      <c r="D24" s="16"/>
      <c r="E24" s="44"/>
    </row>
    <row r="25" spans="1:5" x14ac:dyDescent="0.3">
      <c r="A25" s="21">
        <v>0.75</v>
      </c>
      <c r="B25" s="17"/>
      <c r="C25" s="23">
        <v>1783728</v>
      </c>
      <c r="D25" s="16"/>
      <c r="E25" s="44"/>
    </row>
    <row r="26" spans="1:5" x14ac:dyDescent="0.3">
      <c r="A26" s="21">
        <v>1</v>
      </c>
      <c r="B26" s="22"/>
      <c r="C26" s="23">
        <v>1688979</v>
      </c>
      <c r="D26" s="16"/>
      <c r="E26" s="44"/>
    </row>
    <row r="27" spans="1:5" x14ac:dyDescent="0.3">
      <c r="A27" s="26"/>
      <c r="B27" s="27"/>
      <c r="C27" s="28"/>
      <c r="D27" s="24"/>
      <c r="E27" s="25"/>
    </row>
    <row r="28" spans="1:5" x14ac:dyDescent="0.3">
      <c r="A28" s="26"/>
      <c r="B28" s="27"/>
      <c r="C28" s="28"/>
      <c r="D28" s="24"/>
      <c r="E28" s="25"/>
    </row>
    <row r="29" spans="1:5" ht="15" thickBot="1" x14ac:dyDescent="0.35">
      <c r="A29" s="26"/>
      <c r="B29" s="27"/>
      <c r="C29" s="28"/>
      <c r="D29" s="24" t="s">
        <v>22</v>
      </c>
      <c r="E29" s="25"/>
    </row>
    <row r="30" spans="1:5" x14ac:dyDescent="0.3">
      <c r="A30" s="1" t="s">
        <v>0</v>
      </c>
      <c r="B30" s="36" t="s">
        <v>26</v>
      </c>
      <c r="C30" s="37"/>
    </row>
    <row r="31" spans="1:5" x14ac:dyDescent="0.3">
      <c r="A31" s="3" t="s">
        <v>1</v>
      </c>
      <c r="B31" s="38">
        <v>43234</v>
      </c>
      <c r="C31" s="38"/>
      <c r="D31" s="2" t="s">
        <v>22</v>
      </c>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43255</v>
      </c>
      <c r="C35" s="42"/>
      <c r="D35" s="2" t="s">
        <v>22</v>
      </c>
    </row>
    <row r="36" spans="1:5" ht="15" thickBot="1" x14ac:dyDescent="0.35">
      <c r="A36" s="4" t="s">
        <v>5</v>
      </c>
      <c r="B36" s="33">
        <f>(B35-B32)*-1</f>
        <v>179</v>
      </c>
      <c r="C36" s="5">
        <f>B36/B33</f>
        <v>0.89054726368159209</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52853.67</v>
      </c>
      <c r="D41" s="16">
        <f>C41/B41</f>
        <v>5.0050823863636365E-2</v>
      </c>
      <c r="E41" s="44" t="s">
        <v>36</v>
      </c>
    </row>
    <row r="42" spans="1:5" x14ac:dyDescent="0.3">
      <c r="A42" s="13" t="s">
        <v>12</v>
      </c>
      <c r="B42" s="23">
        <v>6600000</v>
      </c>
      <c r="C42" s="23">
        <v>357982</v>
      </c>
      <c r="D42" s="16">
        <f>C42/B42</f>
        <v>5.4239696969696972E-2</v>
      </c>
      <c r="E42" s="44"/>
    </row>
    <row r="43" spans="1:5" x14ac:dyDescent="0.3">
      <c r="A43" s="18" t="s">
        <v>18</v>
      </c>
      <c r="B43" s="23">
        <v>5940000</v>
      </c>
      <c r="C43" s="18">
        <v>330540</v>
      </c>
      <c r="D43" s="16">
        <f>C43/B43</f>
        <v>5.5646464646464645E-2</v>
      </c>
      <c r="E43" s="44"/>
    </row>
    <row r="44" spans="1:5" x14ac:dyDescent="0.3">
      <c r="A44" s="13" t="s">
        <v>13</v>
      </c>
      <c r="B44" s="23">
        <v>3300</v>
      </c>
      <c r="C44" s="23">
        <v>666</v>
      </c>
      <c r="D44" s="16">
        <f t="shared" ref="D44" si="3">C44/B44</f>
        <v>0.20181818181818181</v>
      </c>
      <c r="E44" s="44"/>
    </row>
    <row r="45" spans="1:5" x14ac:dyDescent="0.3">
      <c r="A45" s="18" t="s">
        <v>14</v>
      </c>
      <c r="B45" s="19">
        <f>B44/B42</f>
        <v>5.0000000000000001E-4</v>
      </c>
      <c r="C45" s="19">
        <f>C44/C42</f>
        <v>1.8604287366403897E-3</v>
      </c>
      <c r="D45" s="16">
        <f>C45/B45</f>
        <v>3.7208574732807791</v>
      </c>
      <c r="E45" s="44"/>
    </row>
    <row r="46" spans="1:5" x14ac:dyDescent="0.3">
      <c r="A46" s="13" t="s">
        <v>15</v>
      </c>
      <c r="B46" s="20">
        <f>(B41/B42)*1000</f>
        <v>160</v>
      </c>
      <c r="C46" s="20">
        <f>C41/C42*1000</f>
        <v>147.64337313049259</v>
      </c>
      <c r="D46" s="16">
        <f t="shared" ref="D46:D50" si="4">C46/B46</f>
        <v>0.92277108206557867</v>
      </c>
      <c r="E46" s="44"/>
    </row>
    <row r="47" spans="1:5" x14ac:dyDescent="0.3">
      <c r="A47" s="18" t="s">
        <v>19</v>
      </c>
      <c r="B47" s="14">
        <f>B41/B43</f>
        <v>0.17777777777777778</v>
      </c>
      <c r="C47" s="14">
        <f>C41/C43</f>
        <v>0.15990098021419494</v>
      </c>
      <c r="D47" s="16">
        <f t="shared" si="4"/>
        <v>0.89944301370484647</v>
      </c>
      <c r="E47" s="44"/>
    </row>
    <row r="48" spans="1:5" x14ac:dyDescent="0.3">
      <c r="A48" s="13" t="s">
        <v>16</v>
      </c>
      <c r="B48" s="20">
        <f>B41/B44</f>
        <v>320</v>
      </c>
      <c r="C48" s="14">
        <f>C41/C44</f>
        <v>79.359864864864861</v>
      </c>
      <c r="D48" s="16">
        <f t="shared" si="4"/>
        <v>0.2479995777027027</v>
      </c>
      <c r="E48" s="44"/>
    </row>
    <row r="49" spans="1:6" x14ac:dyDescent="0.3">
      <c r="A49" s="18" t="s">
        <v>20</v>
      </c>
      <c r="B49" s="19">
        <f>B43/B42</f>
        <v>0.9</v>
      </c>
      <c r="C49" s="19">
        <f>C43/C42</f>
        <v>0.92334251442809978</v>
      </c>
      <c r="D49" s="16">
        <f>C49/B49</f>
        <v>1.0259361271423331</v>
      </c>
      <c r="E49" s="44"/>
    </row>
    <row r="50" spans="1:6" x14ac:dyDescent="0.3">
      <c r="A50" s="18" t="s">
        <v>21</v>
      </c>
      <c r="B50" s="23">
        <v>2200000</v>
      </c>
      <c r="C50" s="23">
        <v>219746</v>
      </c>
      <c r="D50" s="16">
        <f t="shared" si="4"/>
        <v>9.9884545454545448E-2</v>
      </c>
      <c r="E50" s="44"/>
    </row>
    <row r="51" spans="1:6" x14ac:dyDescent="0.3">
      <c r="A51" s="18" t="s">
        <v>17</v>
      </c>
      <c r="B51" s="20">
        <f>B41*1000/B50</f>
        <v>480</v>
      </c>
      <c r="C51" s="14">
        <f>C41*1000/C50</f>
        <v>240.52164772055008</v>
      </c>
      <c r="D51" s="16">
        <f>C51/B51</f>
        <v>0.50108676608447933</v>
      </c>
      <c r="E51" s="44"/>
      <c r="F51" s="2" t="s">
        <v>22</v>
      </c>
    </row>
    <row r="52" spans="1:6" x14ac:dyDescent="0.3">
      <c r="A52" s="21">
        <v>0.25</v>
      </c>
      <c r="B52" s="17"/>
      <c r="C52" s="23">
        <v>350041</v>
      </c>
      <c r="D52" s="16"/>
      <c r="E52" s="44"/>
    </row>
    <row r="53" spans="1:6" x14ac:dyDescent="0.3">
      <c r="A53" s="21">
        <v>0.5</v>
      </c>
      <c r="B53" s="17"/>
      <c r="C53" s="23">
        <v>342952</v>
      </c>
      <c r="D53" s="16"/>
      <c r="E53" s="44"/>
    </row>
    <row r="54" spans="1:6" x14ac:dyDescent="0.3">
      <c r="A54" s="21">
        <v>0.75</v>
      </c>
      <c r="B54" s="17"/>
      <c r="C54" s="23">
        <v>335157</v>
      </c>
      <c r="D54" s="16"/>
      <c r="E54" s="44"/>
    </row>
    <row r="55" spans="1:6" x14ac:dyDescent="0.3">
      <c r="A55" s="21">
        <v>1</v>
      </c>
      <c r="B55" s="22"/>
      <c r="C55" s="23">
        <v>330540</v>
      </c>
      <c r="D55" s="16"/>
      <c r="E55" s="44"/>
    </row>
    <row r="56" spans="1:6" x14ac:dyDescent="0.3">
      <c r="A56" s="26"/>
      <c r="B56" s="27"/>
      <c r="C56" s="28"/>
      <c r="D56" s="24" t="s">
        <v>22</v>
      </c>
      <c r="E56" s="25"/>
    </row>
    <row r="57" spans="1:6" x14ac:dyDescent="0.3">
      <c r="A57" s="26"/>
      <c r="B57" s="27"/>
      <c r="C57" s="28"/>
      <c r="D57" s="24"/>
      <c r="E57" s="25" t="s">
        <v>22</v>
      </c>
    </row>
    <row r="58" spans="1:6" ht="15" thickBot="1" x14ac:dyDescent="0.35">
      <c r="A58" s="26"/>
      <c r="B58" s="27"/>
      <c r="C58" s="28" t="s">
        <v>22</v>
      </c>
      <c r="D58" s="24"/>
      <c r="E58" s="25"/>
    </row>
    <row r="59" spans="1:6" x14ac:dyDescent="0.3">
      <c r="A59" s="1" t="s">
        <v>0</v>
      </c>
      <c r="B59" s="36" t="s">
        <v>27</v>
      </c>
      <c r="C59" s="37"/>
      <c r="D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43248</v>
      </c>
      <c r="C64" s="42"/>
    </row>
    <row r="65" spans="1:5" ht="15" thickBot="1" x14ac:dyDescent="0.35">
      <c r="A65" s="4" t="s">
        <v>5</v>
      </c>
      <c r="B65" s="33">
        <f>(B64-B61)*-1</f>
        <v>186</v>
      </c>
      <c r="C65" s="5">
        <f>B65/B62</f>
        <v>0.92537313432835822</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101192.39</v>
      </c>
      <c r="D70" s="16">
        <f t="shared" ref="D70" si="5">C70/B70</f>
        <v>0.19460074999999999</v>
      </c>
      <c r="E70" s="44" t="s">
        <v>39</v>
      </c>
    </row>
    <row r="71" spans="1:5" x14ac:dyDescent="0.3">
      <c r="A71" s="13" t="s">
        <v>12</v>
      </c>
      <c r="B71" s="23">
        <v>4000000</v>
      </c>
      <c r="C71" s="23">
        <v>778454</v>
      </c>
      <c r="D71" s="16">
        <f>C71/B71</f>
        <v>0.19461349999999999</v>
      </c>
      <c r="E71" s="44"/>
    </row>
    <row r="72" spans="1:5" ht="15" customHeight="1" x14ac:dyDescent="0.3">
      <c r="A72" s="18" t="s">
        <v>18</v>
      </c>
      <c r="B72" s="23">
        <v>520000</v>
      </c>
      <c r="C72" s="18">
        <v>49970</v>
      </c>
      <c r="D72" s="16">
        <f>C72/B72</f>
        <v>9.6096153846153845E-2</v>
      </c>
      <c r="E72" s="44"/>
    </row>
    <row r="73" spans="1:5" ht="15" customHeight="1" x14ac:dyDescent="0.3">
      <c r="A73" s="13" t="s">
        <v>13</v>
      </c>
      <c r="B73" s="23">
        <v>8000</v>
      </c>
      <c r="C73" s="23">
        <v>865</v>
      </c>
      <c r="D73" s="16">
        <f t="shared" ref="D73" si="6">C73/B73</f>
        <v>0.108125</v>
      </c>
      <c r="E73" s="44"/>
    </row>
    <row r="74" spans="1:5" ht="15" customHeight="1" x14ac:dyDescent="0.3">
      <c r="A74" s="18" t="s">
        <v>14</v>
      </c>
      <c r="B74" s="19">
        <f>B73/B71</f>
        <v>2E-3</v>
      </c>
      <c r="C74" s="19">
        <f>C73/C71</f>
        <v>1.1111767683125784E-3</v>
      </c>
      <c r="D74" s="16">
        <f>C74/B74</f>
        <v>0.55558838415628919</v>
      </c>
      <c r="E74" s="44"/>
    </row>
    <row r="75" spans="1:5" x14ac:dyDescent="0.3">
      <c r="A75" s="13" t="s">
        <v>15</v>
      </c>
      <c r="B75" s="20">
        <f>B70/B71*1000</f>
        <v>130</v>
      </c>
      <c r="C75" s="20">
        <f>C70/C71*1000</f>
        <v>129.99148311910531</v>
      </c>
      <c r="D75" s="16">
        <f t="shared" ref="D75:D79" si="7">C75/B75</f>
        <v>0.99993448553157926</v>
      </c>
      <c r="E75" s="44"/>
    </row>
    <row r="76" spans="1:5" x14ac:dyDescent="0.3">
      <c r="A76" s="18" t="s">
        <v>19</v>
      </c>
      <c r="B76" s="14">
        <f>B70/B72</f>
        <v>1</v>
      </c>
      <c r="C76" s="14">
        <f>C70/C72</f>
        <v>2.0250628377026216</v>
      </c>
      <c r="D76" s="16">
        <f t="shared" si="7"/>
        <v>2.0250628377026216</v>
      </c>
      <c r="E76" s="44"/>
    </row>
    <row r="77" spans="1:5" x14ac:dyDescent="0.3">
      <c r="A77" s="18" t="s">
        <v>16</v>
      </c>
      <c r="B77" s="20">
        <f>B70/B73</f>
        <v>65</v>
      </c>
      <c r="C77" s="14">
        <f>C70/C73</f>
        <v>116.98542196531791</v>
      </c>
      <c r="D77" s="16">
        <f t="shared" si="7"/>
        <v>1.7997757225433524</v>
      </c>
      <c r="E77" s="44"/>
    </row>
    <row r="78" spans="1:5" x14ac:dyDescent="0.3">
      <c r="A78" s="18" t="s">
        <v>20</v>
      </c>
      <c r="B78" s="19">
        <f>B72/B71</f>
        <v>0.13</v>
      </c>
      <c r="C78" s="19">
        <f>C72/C71</f>
        <v>6.4191333078126647E-2</v>
      </c>
      <c r="D78" s="16">
        <f t="shared" si="7"/>
        <v>0.49377948521635878</v>
      </c>
      <c r="E78" s="44"/>
    </row>
    <row r="79" spans="1:5" x14ac:dyDescent="0.3">
      <c r="A79" s="18" t="s">
        <v>21</v>
      </c>
      <c r="B79" s="23">
        <v>1142857</v>
      </c>
      <c r="C79" s="23">
        <v>584163</v>
      </c>
      <c r="D79" s="16">
        <f t="shared" si="7"/>
        <v>0.51114268889283609</v>
      </c>
      <c r="E79" s="44"/>
    </row>
    <row r="80" spans="1:5" x14ac:dyDescent="0.3">
      <c r="A80" s="18" t="s">
        <v>17</v>
      </c>
      <c r="B80" s="20">
        <f>B70*1000/B79</f>
        <v>455.00005687500709</v>
      </c>
      <c r="C80" s="14">
        <f>C70*1000/C79</f>
        <v>173.22629129198529</v>
      </c>
      <c r="D80" s="16">
        <f>C80/B80</f>
        <v>0.38071707612900857</v>
      </c>
      <c r="E80" s="44"/>
    </row>
    <row r="81" spans="1:5" x14ac:dyDescent="0.3">
      <c r="A81" s="21">
        <v>0.25</v>
      </c>
      <c r="B81" s="17"/>
      <c r="C81" s="23">
        <v>188663</v>
      </c>
      <c r="D81" s="16"/>
      <c r="E81" s="44"/>
    </row>
    <row r="82" spans="1:5" x14ac:dyDescent="0.3">
      <c r="A82" s="21">
        <v>0.5</v>
      </c>
      <c r="B82" s="17"/>
      <c r="C82" s="23">
        <v>104037</v>
      </c>
      <c r="D82" s="16"/>
      <c r="E82" s="44"/>
    </row>
    <row r="83" spans="1:5" x14ac:dyDescent="0.3">
      <c r="A83" s="21">
        <v>0.75</v>
      </c>
      <c r="B83" s="17"/>
      <c r="C83" s="23">
        <v>81810</v>
      </c>
      <c r="D83" s="16"/>
      <c r="E83" s="44"/>
    </row>
    <row r="84" spans="1:5" x14ac:dyDescent="0.3">
      <c r="A84" s="21">
        <v>1</v>
      </c>
      <c r="B84" s="22"/>
      <c r="C84" s="18">
        <v>49970</v>
      </c>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15349.27</v>
      </c>
      <c r="D89" s="16">
        <f>C89/B89</f>
        <v>1.9105389594224545E-2</v>
      </c>
      <c r="E89" s="44" t="s">
        <v>38</v>
      </c>
    </row>
    <row r="90" spans="1:5" x14ac:dyDescent="0.3">
      <c r="A90" s="13" t="s">
        <v>12</v>
      </c>
      <c r="B90" s="23">
        <v>6180000</v>
      </c>
      <c r="C90" s="23">
        <v>118079</v>
      </c>
      <c r="D90" s="16">
        <f>C90/B90</f>
        <v>1.9106634304207119E-2</v>
      </c>
      <c r="E90" s="44"/>
    </row>
    <row r="91" spans="1:5" x14ac:dyDescent="0.3">
      <c r="A91" s="18" t="s">
        <v>18</v>
      </c>
      <c r="B91" s="23">
        <v>2163000</v>
      </c>
      <c r="C91" s="18">
        <v>22873</v>
      </c>
      <c r="D91" s="16">
        <f>C91/B91</f>
        <v>1.0574664817383264E-2</v>
      </c>
      <c r="E91" s="44"/>
    </row>
    <row r="92" spans="1:5" x14ac:dyDescent="0.3">
      <c r="A92" s="13" t="s">
        <v>13</v>
      </c>
      <c r="B92" s="23">
        <v>12360</v>
      </c>
      <c r="C92" s="23">
        <v>97</v>
      </c>
      <c r="D92" s="16">
        <f t="shared" ref="D92" si="8">C92/B92</f>
        <v>7.8478964401294503E-3</v>
      </c>
      <c r="E92" s="44"/>
    </row>
    <row r="93" spans="1:5" x14ac:dyDescent="0.3">
      <c r="A93" s="18" t="s">
        <v>14</v>
      </c>
      <c r="B93" s="19">
        <f>B92/B90</f>
        <v>2E-3</v>
      </c>
      <c r="C93" s="19">
        <f>C92/C90</f>
        <v>8.2148392178118038E-4</v>
      </c>
      <c r="D93" s="16">
        <f>C93/B93</f>
        <v>0.41074196089059017</v>
      </c>
      <c r="E93" s="44"/>
    </row>
    <row r="94" spans="1:5" x14ac:dyDescent="0.3">
      <c r="A94" s="13" t="s">
        <v>15</v>
      </c>
      <c r="B94" s="20">
        <f>B89/B90*1000</f>
        <v>130</v>
      </c>
      <c r="C94" s="20">
        <f>C89/C90*1000</f>
        <v>129.99153109358988</v>
      </c>
      <c r="D94" s="16">
        <f t="shared" ref="D94:D98" si="9">C94/B94</f>
        <v>0.999934854566076</v>
      </c>
      <c r="E94" s="44"/>
    </row>
    <row r="95" spans="1:5" x14ac:dyDescent="0.3">
      <c r="A95" s="18" t="s">
        <v>19</v>
      </c>
      <c r="B95" s="14">
        <f>B89/B91</f>
        <v>0.37142857142857144</v>
      </c>
      <c r="C95" s="14">
        <f>C89/C91</f>
        <v>0.67106501114851569</v>
      </c>
      <c r="D95" s="16">
        <f t="shared" si="9"/>
        <v>1.806713491553696</v>
      </c>
      <c r="E95" s="44"/>
    </row>
    <row r="96" spans="1:5" x14ac:dyDescent="0.3">
      <c r="A96" s="18" t="s">
        <v>16</v>
      </c>
      <c r="B96" s="20">
        <f>B89/B92</f>
        <v>65</v>
      </c>
      <c r="C96" s="14">
        <f>C89/C92</f>
        <v>158.23989690721649</v>
      </c>
      <c r="D96" s="16">
        <f t="shared" si="9"/>
        <v>2.4344599524187154</v>
      </c>
      <c r="E96" s="44"/>
    </row>
    <row r="97" spans="1:5" x14ac:dyDescent="0.3">
      <c r="A97" s="18" t="s">
        <v>20</v>
      </c>
      <c r="B97" s="19">
        <f>B91/B90</f>
        <v>0.35</v>
      </c>
      <c r="C97" s="19">
        <f>C91/C90</f>
        <v>0.19370929631856637</v>
      </c>
      <c r="D97" s="16">
        <f t="shared" si="9"/>
        <v>0.55345513233876109</v>
      </c>
      <c r="E97" s="44"/>
    </row>
    <row r="98" spans="1:5" x14ac:dyDescent="0.3">
      <c r="A98" s="18" t="s">
        <v>21</v>
      </c>
      <c r="B98" s="23">
        <v>1545000</v>
      </c>
      <c r="C98" s="23">
        <v>48071</v>
      </c>
      <c r="D98" s="16">
        <f t="shared" si="9"/>
        <v>3.1113915857605177E-2</v>
      </c>
      <c r="E98" s="44"/>
    </row>
    <row r="99" spans="1:5" x14ac:dyDescent="0.3">
      <c r="A99" s="18" t="s">
        <v>17</v>
      </c>
      <c r="B99" s="20">
        <f>B89*1000/B98</f>
        <v>520</v>
      </c>
      <c r="C99" s="14">
        <f>C89*1000/C98</f>
        <v>319.30415427180628</v>
      </c>
      <c r="D99" s="16">
        <f>C99/B99</f>
        <v>0.61404645052270435</v>
      </c>
      <c r="E99" s="44"/>
    </row>
    <row r="100" spans="1:5" ht="15" customHeight="1" x14ac:dyDescent="0.3">
      <c r="A100" s="21">
        <v>0.25</v>
      </c>
      <c r="B100" s="17"/>
      <c r="C100" s="23">
        <v>43351</v>
      </c>
      <c r="D100" s="16"/>
      <c r="E100" s="44"/>
    </row>
    <row r="101" spans="1:5" x14ac:dyDescent="0.3">
      <c r="A101" s="21">
        <v>0.5</v>
      </c>
      <c r="B101" s="17"/>
      <c r="C101" s="23">
        <v>24013</v>
      </c>
      <c r="D101" s="16"/>
      <c r="E101" s="44"/>
    </row>
    <row r="102" spans="1:5" x14ac:dyDescent="0.3">
      <c r="A102" s="21">
        <v>0.75</v>
      </c>
      <c r="B102" s="17"/>
      <c r="C102" s="23">
        <v>23905</v>
      </c>
      <c r="D102" s="16"/>
      <c r="E102" s="44"/>
    </row>
    <row r="103" spans="1:5" x14ac:dyDescent="0.3">
      <c r="A103" s="21">
        <v>1</v>
      </c>
      <c r="B103" s="22"/>
      <c r="C103" s="18">
        <v>22873</v>
      </c>
      <c r="D103" s="16"/>
      <c r="E103" s="44"/>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opLeftCell="A31" zoomScale="80" zoomScaleNormal="80" workbookViewId="0">
      <selection activeCell="E59" sqref="E59"/>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43264</v>
      </c>
      <c r="C6" s="42"/>
      <c r="E6" s="2" t="s">
        <v>22</v>
      </c>
    </row>
    <row r="7" spans="1:5" ht="15" thickBot="1" x14ac:dyDescent="0.35">
      <c r="A7" s="4" t="s">
        <v>5</v>
      </c>
      <c r="B7" s="34">
        <f>(B6-B3)*-1</f>
        <v>170</v>
      </c>
      <c r="C7" s="5">
        <f>B7/B4</f>
        <v>0.81730769230769229</v>
      </c>
      <c r="E7" s="2" t="s">
        <v>22</v>
      </c>
    </row>
    <row r="8" spans="1:5" x14ac:dyDescent="0.3">
      <c r="A8" s="6"/>
      <c r="D8" s="2" t="s">
        <v>22</v>
      </c>
      <c r="E8" s="2" t="s">
        <v>22</v>
      </c>
    </row>
    <row r="9" spans="1:5" x14ac:dyDescent="0.3">
      <c r="D9" s="7"/>
      <c r="E9" s="2" t="s">
        <v>22</v>
      </c>
    </row>
    <row r="10" spans="1:5" x14ac:dyDescent="0.3">
      <c r="A10" s="10" t="s">
        <v>23</v>
      </c>
      <c r="B10" s="8"/>
      <c r="C10" s="8"/>
      <c r="D10" s="9"/>
      <c r="E10" s="8"/>
    </row>
    <row r="11" spans="1:5" x14ac:dyDescent="0.3">
      <c r="A11" s="11" t="s">
        <v>6</v>
      </c>
      <c r="B11" s="11" t="s">
        <v>7</v>
      </c>
      <c r="C11" s="12" t="s">
        <v>8</v>
      </c>
      <c r="D11" s="12" t="s">
        <v>9</v>
      </c>
      <c r="E11" s="12" t="s">
        <v>10</v>
      </c>
    </row>
    <row r="12" spans="1:5" x14ac:dyDescent="0.3">
      <c r="A12" s="13" t="s">
        <v>11</v>
      </c>
      <c r="B12" s="15">
        <v>2300000</v>
      </c>
      <c r="C12" s="15">
        <v>1056904.98</v>
      </c>
      <c r="D12" s="16">
        <f t="shared" ref="D12" si="0">C12/B12</f>
        <v>0.45952390434782608</v>
      </c>
      <c r="E12" s="44" t="s">
        <v>42</v>
      </c>
    </row>
    <row r="13" spans="1:5" x14ac:dyDescent="0.3">
      <c r="A13" s="13" t="s">
        <v>12</v>
      </c>
      <c r="B13" s="23">
        <v>10000000</v>
      </c>
      <c r="C13" s="23">
        <v>3714669</v>
      </c>
      <c r="D13" s="16">
        <f>C13/B13</f>
        <v>0.37146689999999999</v>
      </c>
      <c r="E13" s="44"/>
    </row>
    <row r="14" spans="1:5" x14ac:dyDescent="0.3">
      <c r="A14" s="18" t="s">
        <v>18</v>
      </c>
      <c r="B14" s="23">
        <v>2000000</v>
      </c>
      <c r="C14" s="18">
        <v>2023609</v>
      </c>
      <c r="D14" s="16">
        <f>C14/B14</f>
        <v>1.0118045</v>
      </c>
      <c r="E14" s="44"/>
    </row>
    <row r="15" spans="1:5" x14ac:dyDescent="0.3">
      <c r="A15" s="13" t="s">
        <v>13</v>
      </c>
      <c r="B15" s="23">
        <v>50000</v>
      </c>
      <c r="C15" s="23">
        <v>6012</v>
      </c>
      <c r="D15" s="16">
        <f t="shared" ref="D15" si="1">C15/B15</f>
        <v>0.12024</v>
      </c>
      <c r="E15" s="44"/>
    </row>
    <row r="16" spans="1:5" x14ac:dyDescent="0.3">
      <c r="A16" s="18" t="s">
        <v>14</v>
      </c>
      <c r="B16" s="19">
        <f>B15/B13</f>
        <v>5.0000000000000001E-3</v>
      </c>
      <c r="C16" s="19">
        <f>C15/C13</f>
        <v>1.6184483731928739E-3</v>
      </c>
      <c r="D16" s="16">
        <f>C16/B16</f>
        <v>0.32368967463857479</v>
      </c>
      <c r="E16" s="44"/>
    </row>
    <row r="17" spans="1:5" x14ac:dyDescent="0.3">
      <c r="A17" s="13" t="s">
        <v>15</v>
      </c>
      <c r="B17" s="20">
        <f>(B12/B13)*1000</f>
        <v>230</v>
      </c>
      <c r="C17" s="20">
        <f>C12/C13*1000</f>
        <v>284.5219802894955</v>
      </c>
      <c r="D17" s="16">
        <f t="shared" ref="D17:D21" si="2">C17/B17</f>
        <v>1.2370520882151979</v>
      </c>
      <c r="E17" s="44"/>
    </row>
    <row r="18" spans="1:5" x14ac:dyDescent="0.3">
      <c r="A18" s="18" t="s">
        <v>19</v>
      </c>
      <c r="B18" s="14">
        <v>1.1499999999999999</v>
      </c>
      <c r="C18" s="14">
        <f>C12/C14</f>
        <v>0.52228715132221692</v>
      </c>
      <c r="D18" s="16">
        <f t="shared" si="2"/>
        <v>0.45416274028018866</v>
      </c>
      <c r="E18" s="44"/>
    </row>
    <row r="19" spans="1:5" x14ac:dyDescent="0.3">
      <c r="A19" s="13" t="s">
        <v>16</v>
      </c>
      <c r="B19" s="20">
        <f>B12/B15</f>
        <v>46</v>
      </c>
      <c r="C19" s="14">
        <f>C12/C15</f>
        <v>175.79923153692616</v>
      </c>
      <c r="D19" s="16">
        <f t="shared" si="2"/>
        <v>3.8217224247157859</v>
      </c>
      <c r="E19" s="44"/>
    </row>
    <row r="20" spans="1:5" x14ac:dyDescent="0.3">
      <c r="A20" s="18" t="s">
        <v>20</v>
      </c>
      <c r="B20" s="19">
        <f>B14/B13</f>
        <v>0.2</v>
      </c>
      <c r="C20" s="19">
        <f>C14/C13</f>
        <v>0.54476159248643685</v>
      </c>
      <c r="D20" s="16">
        <f t="shared" si="2"/>
        <v>2.723807962432184</v>
      </c>
      <c r="E20" s="44"/>
    </row>
    <row r="21" spans="1:5" x14ac:dyDescent="0.3">
      <c r="A21" s="18" t="s">
        <v>21</v>
      </c>
      <c r="B21" s="23">
        <v>4000000</v>
      </c>
      <c r="C21" s="23">
        <v>1934630</v>
      </c>
      <c r="D21" s="16">
        <f t="shared" si="2"/>
        <v>0.48365750000000002</v>
      </c>
      <c r="E21" s="44"/>
    </row>
    <row r="22" spans="1:5" x14ac:dyDescent="0.3">
      <c r="A22" s="18" t="s">
        <v>17</v>
      </c>
      <c r="B22" s="20">
        <f>B12*1000/B21</f>
        <v>575</v>
      </c>
      <c r="C22" s="14">
        <f>C12*1000/C21</f>
        <v>546.30858613791781</v>
      </c>
      <c r="D22" s="16">
        <f>C22/B22</f>
        <v>0.95010188893550929</v>
      </c>
      <c r="E22" s="44"/>
    </row>
    <row r="23" spans="1:5" x14ac:dyDescent="0.3">
      <c r="A23" s="21">
        <v>0.25</v>
      </c>
      <c r="B23" s="17"/>
      <c r="C23" s="23">
        <v>3150462</v>
      </c>
      <c r="D23" s="16"/>
      <c r="E23" s="44"/>
    </row>
    <row r="24" spans="1:5" x14ac:dyDescent="0.3">
      <c r="A24" s="21">
        <v>0.5</v>
      </c>
      <c r="B24" s="17"/>
      <c r="C24" s="23">
        <v>2366410</v>
      </c>
      <c r="D24" s="16"/>
      <c r="E24" s="44"/>
    </row>
    <row r="25" spans="1:5" x14ac:dyDescent="0.3">
      <c r="A25" s="21">
        <v>0.75</v>
      </c>
      <c r="B25" s="17"/>
      <c r="C25" s="23">
        <v>2151460</v>
      </c>
      <c r="D25" s="16"/>
      <c r="E25" s="44"/>
    </row>
    <row r="26" spans="1:5" x14ac:dyDescent="0.3">
      <c r="A26" s="21">
        <v>1</v>
      </c>
      <c r="B26" s="22"/>
      <c r="C26" s="23">
        <v>2038052</v>
      </c>
      <c r="D26" s="16"/>
      <c r="E26" s="44"/>
    </row>
    <row r="27" spans="1:5" x14ac:dyDescent="0.3">
      <c r="A27" s="26"/>
      <c r="B27" s="27"/>
      <c r="C27" s="28"/>
      <c r="D27" s="24"/>
      <c r="E27" s="25"/>
    </row>
    <row r="28" spans="1:5" x14ac:dyDescent="0.3">
      <c r="A28" s="26"/>
      <c r="B28" s="27"/>
      <c r="C28" s="28"/>
      <c r="D28" s="24" t="s">
        <v>22</v>
      </c>
      <c r="E28" s="25"/>
    </row>
    <row r="29" spans="1:5" ht="15" thickBot="1" x14ac:dyDescent="0.35">
      <c r="A29" s="26"/>
      <c r="B29" s="27"/>
      <c r="C29" s="28"/>
      <c r="D29" s="24" t="s">
        <v>22</v>
      </c>
      <c r="E29" s="25"/>
    </row>
    <row r="30" spans="1:5" x14ac:dyDescent="0.3">
      <c r="A30" s="1" t="s">
        <v>0</v>
      </c>
      <c r="B30" s="36" t="s">
        <v>26</v>
      </c>
      <c r="C30" s="37"/>
      <c r="E30" s="2" t="s">
        <v>22</v>
      </c>
    </row>
    <row r="31" spans="1:5" x14ac:dyDescent="0.3">
      <c r="A31" s="3" t="s">
        <v>1</v>
      </c>
      <c r="B31" s="38">
        <v>43234</v>
      </c>
      <c r="C31" s="38"/>
      <c r="D31" s="2" t="s">
        <v>22</v>
      </c>
      <c r="E31" s="2" t="s">
        <v>22</v>
      </c>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43264</v>
      </c>
      <c r="C35" s="42"/>
      <c r="D35" s="2" t="s">
        <v>22</v>
      </c>
    </row>
    <row r="36" spans="1:5" ht="15" thickBot="1" x14ac:dyDescent="0.35">
      <c r="A36" s="4" t="s">
        <v>5</v>
      </c>
      <c r="B36" s="34">
        <f>(B35-B32)*-1</f>
        <v>170</v>
      </c>
      <c r="C36" s="5">
        <f>B36/B33</f>
        <v>0.845771144278607</v>
      </c>
      <c r="D36" s="2" t="s">
        <v>22</v>
      </c>
      <c r="E36" s="2" t="s">
        <v>22</v>
      </c>
    </row>
    <row r="37" spans="1:5" x14ac:dyDescent="0.3">
      <c r="A37" s="6"/>
      <c r="E37" s="2" t="s">
        <v>22</v>
      </c>
    </row>
    <row r="38" spans="1:5" x14ac:dyDescent="0.3">
      <c r="D38" s="7"/>
    </row>
    <row r="39" spans="1:5" x14ac:dyDescent="0.3">
      <c r="A39" s="10" t="s">
        <v>24</v>
      </c>
      <c r="B39" s="8"/>
      <c r="C39" s="8" t="s">
        <v>22</v>
      </c>
      <c r="D39" s="9"/>
      <c r="E39" s="8"/>
    </row>
    <row r="40" spans="1:5" x14ac:dyDescent="0.3">
      <c r="A40" s="11" t="s">
        <v>6</v>
      </c>
      <c r="B40" s="11" t="s">
        <v>7</v>
      </c>
      <c r="C40" s="12" t="s">
        <v>8</v>
      </c>
      <c r="D40" s="12" t="s">
        <v>9</v>
      </c>
      <c r="E40" s="12" t="s">
        <v>10</v>
      </c>
    </row>
    <row r="41" spans="1:5" ht="15" customHeight="1" x14ac:dyDescent="0.3">
      <c r="A41" s="13" t="s">
        <v>11</v>
      </c>
      <c r="B41" s="15">
        <v>1056000</v>
      </c>
      <c r="C41" s="15">
        <v>82216.95</v>
      </c>
      <c r="D41" s="16">
        <f>C41/B41</f>
        <v>7.7856960227272731E-2</v>
      </c>
      <c r="E41" s="44" t="s">
        <v>41</v>
      </c>
    </row>
    <row r="42" spans="1:5" x14ac:dyDescent="0.3">
      <c r="A42" s="13" t="s">
        <v>12</v>
      </c>
      <c r="B42" s="23">
        <v>6600000</v>
      </c>
      <c r="C42" s="23">
        <v>554389</v>
      </c>
      <c r="D42" s="16">
        <f>C42/B42</f>
        <v>8.3998333333333328E-2</v>
      </c>
      <c r="E42" s="44"/>
    </row>
    <row r="43" spans="1:5" x14ac:dyDescent="0.3">
      <c r="A43" s="18" t="s">
        <v>18</v>
      </c>
      <c r="B43" s="23">
        <v>5940000</v>
      </c>
      <c r="C43" s="18">
        <v>510625</v>
      </c>
      <c r="D43" s="16">
        <f>C43/B43</f>
        <v>8.5963804713804715E-2</v>
      </c>
      <c r="E43" s="44"/>
    </row>
    <row r="44" spans="1:5" x14ac:dyDescent="0.3">
      <c r="A44" s="13" t="s">
        <v>13</v>
      </c>
      <c r="B44" s="23">
        <v>3300</v>
      </c>
      <c r="C44" s="23">
        <v>1169</v>
      </c>
      <c r="D44" s="16">
        <f t="shared" ref="D44" si="3">C44/B44</f>
        <v>0.35424242424242425</v>
      </c>
      <c r="E44" s="44"/>
    </row>
    <row r="45" spans="1:5" x14ac:dyDescent="0.3">
      <c r="A45" s="18" t="s">
        <v>14</v>
      </c>
      <c r="B45" s="19">
        <f>B44/B42</f>
        <v>5.0000000000000001E-4</v>
      </c>
      <c r="C45" s="19">
        <f>C44/C42</f>
        <v>2.1086276964369785E-3</v>
      </c>
      <c r="D45" s="16">
        <f>C45/B45</f>
        <v>4.2172553928739571</v>
      </c>
      <c r="E45" s="44"/>
    </row>
    <row r="46" spans="1:5" x14ac:dyDescent="0.3">
      <c r="A46" s="13" t="s">
        <v>15</v>
      </c>
      <c r="B46" s="20">
        <f>(B41/B42)*1000</f>
        <v>160</v>
      </c>
      <c r="C46" s="20">
        <f>C41/C42*1000</f>
        <v>148.30191435977264</v>
      </c>
      <c r="D46" s="16">
        <f t="shared" ref="D46:D50" si="4">C46/B46</f>
        <v>0.92688696474857901</v>
      </c>
      <c r="E46" s="44"/>
    </row>
    <row r="47" spans="1:5" x14ac:dyDescent="0.3">
      <c r="A47" s="18" t="s">
        <v>19</v>
      </c>
      <c r="B47" s="14">
        <f>B41/B43</f>
        <v>0.17777777777777778</v>
      </c>
      <c r="C47" s="14">
        <f>C41/C43</f>
        <v>0.16101238678090574</v>
      </c>
      <c r="D47" s="16">
        <f t="shared" si="4"/>
        <v>0.90569467564259476</v>
      </c>
      <c r="E47" s="44"/>
    </row>
    <row r="48" spans="1:5" x14ac:dyDescent="0.3">
      <c r="A48" s="13" t="s">
        <v>16</v>
      </c>
      <c r="B48" s="20">
        <f>B41/B44</f>
        <v>320</v>
      </c>
      <c r="C48" s="14">
        <f>C41/C44</f>
        <v>70.331009409751928</v>
      </c>
      <c r="D48" s="16">
        <f t="shared" si="4"/>
        <v>0.21978440440547478</v>
      </c>
      <c r="E48" s="44"/>
    </row>
    <row r="49" spans="1:6" x14ac:dyDescent="0.3">
      <c r="A49" s="18" t="s">
        <v>20</v>
      </c>
      <c r="B49" s="19">
        <f>B43/B42</f>
        <v>0.9</v>
      </c>
      <c r="C49" s="19">
        <f>C43/C42</f>
        <v>0.92105903977171266</v>
      </c>
      <c r="D49" s="16">
        <f>C49/B49</f>
        <v>1.0233989330796807</v>
      </c>
      <c r="E49" s="44"/>
    </row>
    <row r="50" spans="1:6" x14ac:dyDescent="0.3">
      <c r="A50" s="18" t="s">
        <v>21</v>
      </c>
      <c r="B50" s="23">
        <v>2200000</v>
      </c>
      <c r="C50" s="23">
        <v>322274</v>
      </c>
      <c r="D50" s="16">
        <f t="shared" si="4"/>
        <v>0.14648818181818182</v>
      </c>
      <c r="E50" s="44"/>
    </row>
    <row r="51" spans="1:6" x14ac:dyDescent="0.3">
      <c r="A51" s="18" t="s">
        <v>17</v>
      </c>
      <c r="B51" s="20">
        <f>B41*1000/B50</f>
        <v>480</v>
      </c>
      <c r="C51" s="14">
        <f>C41*1000/C50</f>
        <v>255.11505737353929</v>
      </c>
      <c r="D51" s="16">
        <f>C51/B51</f>
        <v>0.53148970286154018</v>
      </c>
      <c r="E51" s="44"/>
      <c r="F51" s="2" t="s">
        <v>22</v>
      </c>
    </row>
    <row r="52" spans="1:6" x14ac:dyDescent="0.3">
      <c r="A52" s="21">
        <v>0.25</v>
      </c>
      <c r="B52" s="17"/>
      <c r="C52" s="23">
        <v>541316</v>
      </c>
      <c r="D52" s="16"/>
      <c r="E52" s="44"/>
    </row>
    <row r="53" spans="1:6" x14ac:dyDescent="0.3">
      <c r="A53" s="21">
        <v>0.5</v>
      </c>
      <c r="B53" s="17"/>
      <c r="C53" s="23">
        <v>530148</v>
      </c>
      <c r="D53" s="16"/>
      <c r="E53" s="44"/>
    </row>
    <row r="54" spans="1:6" x14ac:dyDescent="0.3">
      <c r="A54" s="21">
        <v>0.75</v>
      </c>
      <c r="B54" s="17"/>
      <c r="C54" s="23">
        <v>517929</v>
      </c>
      <c r="D54" s="16"/>
      <c r="E54" s="44"/>
    </row>
    <row r="55" spans="1:6" x14ac:dyDescent="0.3">
      <c r="A55" s="21">
        <v>1</v>
      </c>
      <c r="B55" s="22"/>
      <c r="C55" s="23">
        <v>510625</v>
      </c>
      <c r="D55" s="16"/>
      <c r="E55" s="44"/>
    </row>
    <row r="56" spans="1:6" x14ac:dyDescent="0.3">
      <c r="A56" s="26"/>
      <c r="B56" s="27"/>
      <c r="C56" s="28"/>
      <c r="D56" s="24" t="s">
        <v>22</v>
      </c>
      <c r="E56" s="25"/>
    </row>
    <row r="57" spans="1:6" x14ac:dyDescent="0.3">
      <c r="A57" s="26"/>
      <c r="B57" s="27"/>
      <c r="C57" s="28"/>
      <c r="D57" s="24" t="s">
        <v>22</v>
      </c>
      <c r="E57" s="25" t="s">
        <v>22</v>
      </c>
    </row>
    <row r="58" spans="1:6" ht="15" thickBot="1" x14ac:dyDescent="0.35">
      <c r="A58" s="26"/>
      <c r="B58" s="27"/>
      <c r="C58" s="28" t="s">
        <v>22</v>
      </c>
      <c r="D58" s="24" t="s">
        <v>22</v>
      </c>
      <c r="E58" s="25"/>
    </row>
    <row r="59" spans="1:6" x14ac:dyDescent="0.3">
      <c r="A59" s="1" t="s">
        <v>0</v>
      </c>
      <c r="B59" s="36" t="s">
        <v>27</v>
      </c>
      <c r="C59" s="37"/>
      <c r="D59" s="2" t="s">
        <v>22</v>
      </c>
      <c r="E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43233</v>
      </c>
      <c r="C64" s="42"/>
    </row>
    <row r="65" spans="1:5" ht="15" thickBot="1" x14ac:dyDescent="0.35">
      <c r="A65" s="4" t="s">
        <v>5</v>
      </c>
      <c r="B65" s="34">
        <f>(B64-B61)*-1</f>
        <v>201</v>
      </c>
      <c r="C65" s="5">
        <f>B65/B62</f>
        <v>1</v>
      </c>
    </row>
    <row r="66" spans="1:5" x14ac:dyDescent="0.3">
      <c r="A66" s="6"/>
    </row>
    <row r="67" spans="1:5" x14ac:dyDescent="0.3">
      <c r="D67" s="7"/>
    </row>
    <row r="68" spans="1:5" x14ac:dyDescent="0.3">
      <c r="A68" s="10" t="s">
        <v>28</v>
      </c>
      <c r="B68" s="8"/>
      <c r="C68" s="8"/>
      <c r="D68" s="9"/>
      <c r="E68" s="8"/>
    </row>
    <row r="69" spans="1:5" x14ac:dyDescent="0.3">
      <c r="A69" s="11" t="s">
        <v>6</v>
      </c>
      <c r="B69" s="11" t="s">
        <v>7</v>
      </c>
      <c r="C69" s="12" t="s">
        <v>8</v>
      </c>
      <c r="D69" s="12" t="s">
        <v>9</v>
      </c>
      <c r="E69" s="12" t="s">
        <v>10</v>
      </c>
    </row>
    <row r="70" spans="1:5" x14ac:dyDescent="0.3">
      <c r="A70" s="13" t="s">
        <v>11</v>
      </c>
      <c r="B70" s="15">
        <v>520000</v>
      </c>
      <c r="C70" s="15">
        <v>155998.59</v>
      </c>
      <c r="D70" s="16">
        <f t="shared" ref="D70" si="5">C70/B70</f>
        <v>0.29999728846153845</v>
      </c>
      <c r="E70" s="44" t="s">
        <v>44</v>
      </c>
    </row>
    <row r="71" spans="1:5" x14ac:dyDescent="0.3">
      <c r="A71" s="13" t="s">
        <v>12</v>
      </c>
      <c r="B71" s="23">
        <v>4000000</v>
      </c>
      <c r="C71" s="23">
        <v>1212367</v>
      </c>
      <c r="D71" s="16">
        <f>C71/B71</f>
        <v>0.30309174999999999</v>
      </c>
      <c r="E71" s="44"/>
    </row>
    <row r="72" spans="1:5" ht="15" customHeight="1" x14ac:dyDescent="0.3">
      <c r="A72" s="18" t="s">
        <v>18</v>
      </c>
      <c r="B72" s="23">
        <v>520000</v>
      </c>
      <c r="C72" s="18">
        <v>128404</v>
      </c>
      <c r="D72" s="16">
        <f>C72/B72</f>
        <v>0.24693076923076923</v>
      </c>
      <c r="E72" s="44"/>
    </row>
    <row r="73" spans="1:5" ht="15" customHeight="1" x14ac:dyDescent="0.3">
      <c r="A73" s="13" t="s">
        <v>13</v>
      </c>
      <c r="B73" s="23">
        <v>8000</v>
      </c>
      <c r="C73" s="23">
        <v>2619</v>
      </c>
      <c r="D73" s="16">
        <f t="shared" ref="D73" si="6">C73/B73</f>
        <v>0.32737500000000003</v>
      </c>
      <c r="E73" s="44"/>
    </row>
    <row r="74" spans="1:5" ht="15" customHeight="1" x14ac:dyDescent="0.3">
      <c r="A74" s="18" t="s">
        <v>14</v>
      </c>
      <c r="B74" s="19">
        <f>B73/B71</f>
        <v>2E-3</v>
      </c>
      <c r="C74" s="19">
        <f>C73/C71</f>
        <v>2.1602369579508517E-3</v>
      </c>
      <c r="D74" s="16">
        <f>C74/B74</f>
        <v>1.0801184789754259</v>
      </c>
      <c r="E74" s="44"/>
    </row>
    <row r="75" spans="1:5" x14ac:dyDescent="0.3">
      <c r="A75" s="13" t="s">
        <v>15</v>
      </c>
      <c r="B75" s="20">
        <f>B70/B71*1000</f>
        <v>130</v>
      </c>
      <c r="C75" s="20">
        <f>C70/C71*1000</f>
        <v>128.67274513410541</v>
      </c>
      <c r="D75" s="16">
        <f t="shared" ref="D75:D79" si="7">C75/B75</f>
        <v>0.98979034718542624</v>
      </c>
      <c r="E75" s="44"/>
    </row>
    <row r="76" spans="1:5" x14ac:dyDescent="0.3">
      <c r="A76" s="18" t="s">
        <v>19</v>
      </c>
      <c r="B76" s="14">
        <f>B70/B72</f>
        <v>1</v>
      </c>
      <c r="C76" s="14">
        <f>C70/C72</f>
        <v>1.2149044422292141</v>
      </c>
      <c r="D76" s="16">
        <f t="shared" si="7"/>
        <v>1.2149044422292141</v>
      </c>
      <c r="E76" s="44"/>
    </row>
    <row r="77" spans="1:5" x14ac:dyDescent="0.3">
      <c r="A77" s="18" t="s">
        <v>16</v>
      </c>
      <c r="B77" s="20">
        <f>B70/B73</f>
        <v>65</v>
      </c>
      <c r="C77" s="14">
        <f>C70/C73</f>
        <v>59.56418098510882</v>
      </c>
      <c r="D77" s="16">
        <f t="shared" si="7"/>
        <v>0.91637201515552036</v>
      </c>
      <c r="E77" s="44"/>
    </row>
    <row r="78" spans="1:5" x14ac:dyDescent="0.3">
      <c r="A78" s="18" t="s">
        <v>20</v>
      </c>
      <c r="B78" s="19">
        <f>B72/B71</f>
        <v>0.13</v>
      </c>
      <c r="C78" s="19">
        <f>C72/C71</f>
        <v>0.10591182372994316</v>
      </c>
      <c r="D78" s="16">
        <f t="shared" si="7"/>
        <v>0.81470633638417811</v>
      </c>
      <c r="E78" s="44"/>
    </row>
    <row r="79" spans="1:5" x14ac:dyDescent="0.3">
      <c r="A79" s="18" t="s">
        <v>21</v>
      </c>
      <c r="B79" s="23">
        <v>1142857</v>
      </c>
      <c r="C79" s="23">
        <v>850245</v>
      </c>
      <c r="D79" s="16">
        <f t="shared" si="7"/>
        <v>0.74396446799555849</v>
      </c>
      <c r="E79" s="44"/>
    </row>
    <row r="80" spans="1:5" x14ac:dyDescent="0.3">
      <c r="A80" s="18" t="s">
        <v>17</v>
      </c>
      <c r="B80" s="20">
        <f>B70*1000/B79</f>
        <v>455.00005687500709</v>
      </c>
      <c r="C80" s="14">
        <f>C70*1000/C79</f>
        <v>183.47486900834465</v>
      </c>
      <c r="D80" s="16">
        <f>C80/B80</f>
        <v>0.40324141994282647</v>
      </c>
      <c r="E80" s="44"/>
    </row>
    <row r="81" spans="1:5" x14ac:dyDescent="0.3">
      <c r="A81" s="21">
        <v>0.25</v>
      </c>
      <c r="B81" s="17"/>
      <c r="C81" s="23">
        <v>364606</v>
      </c>
      <c r="D81" s="16"/>
      <c r="E81" s="44"/>
    </row>
    <row r="82" spans="1:5" x14ac:dyDescent="0.3">
      <c r="A82" s="21">
        <v>0.5</v>
      </c>
      <c r="B82" s="17"/>
      <c r="C82" s="23">
        <v>243810</v>
      </c>
      <c r="D82" s="16"/>
      <c r="E82" s="44"/>
    </row>
    <row r="83" spans="1:5" x14ac:dyDescent="0.3">
      <c r="A83" s="21">
        <v>0.75</v>
      </c>
      <c r="B83" s="17"/>
      <c r="C83" s="23">
        <v>198424</v>
      </c>
      <c r="D83" s="16"/>
      <c r="E83" s="44"/>
    </row>
    <row r="84" spans="1:5" x14ac:dyDescent="0.3">
      <c r="A84" s="21">
        <v>1</v>
      </c>
      <c r="B84" s="22"/>
      <c r="C84" s="18">
        <v>128404</v>
      </c>
      <c r="D84" s="16"/>
      <c r="E84" s="44"/>
    </row>
    <row r="85" spans="1:5" x14ac:dyDescent="0.3">
      <c r="A85" s="26"/>
      <c r="B85" s="27"/>
      <c r="C85" s="28"/>
      <c r="D85" s="24"/>
      <c r="E85" s="25"/>
    </row>
    <row r="86" spans="1:5" x14ac:dyDescent="0.3">
      <c r="A86" s="26"/>
      <c r="B86" s="27"/>
      <c r="C86" s="28"/>
      <c r="D86" s="24"/>
      <c r="E86" s="25"/>
    </row>
    <row r="87" spans="1:5" x14ac:dyDescent="0.3">
      <c r="A87" s="10" t="s">
        <v>29</v>
      </c>
      <c r="B87" s="8"/>
      <c r="C87" s="8" t="s">
        <v>22</v>
      </c>
      <c r="D87" s="9"/>
      <c r="E87" s="8"/>
    </row>
    <row r="88" spans="1:5" x14ac:dyDescent="0.3">
      <c r="A88" s="11" t="s">
        <v>6</v>
      </c>
      <c r="B88" s="11" t="s">
        <v>7</v>
      </c>
      <c r="C88" s="12" t="s">
        <v>8</v>
      </c>
      <c r="D88" s="12" t="s">
        <v>9</v>
      </c>
      <c r="E88" s="12" t="s">
        <v>10</v>
      </c>
    </row>
    <row r="89" spans="1:5" ht="15" customHeight="1" x14ac:dyDescent="0.3">
      <c r="A89" s="13" t="s">
        <v>11</v>
      </c>
      <c r="B89" s="15">
        <v>803400</v>
      </c>
      <c r="C89" s="15">
        <v>72063.78</v>
      </c>
      <c r="D89" s="16">
        <f>C89/B89</f>
        <v>8.9698506348020915E-2</v>
      </c>
      <c r="E89" s="44" t="s">
        <v>43</v>
      </c>
    </row>
    <row r="90" spans="1:5" x14ac:dyDescent="0.3">
      <c r="A90" s="13" t="s">
        <v>12</v>
      </c>
      <c r="B90" s="23">
        <v>6180000</v>
      </c>
      <c r="C90" s="23">
        <v>556792</v>
      </c>
      <c r="D90" s="16">
        <f>C90/B90</f>
        <v>9.0095792880258901E-2</v>
      </c>
      <c r="E90" s="44"/>
    </row>
    <row r="91" spans="1:5" x14ac:dyDescent="0.3">
      <c r="A91" s="18" t="s">
        <v>18</v>
      </c>
      <c r="B91" s="23">
        <v>2163000</v>
      </c>
      <c r="C91" s="18">
        <v>126718</v>
      </c>
      <c r="D91" s="16">
        <f>C91/B91</f>
        <v>5.8584373555247343E-2</v>
      </c>
      <c r="E91" s="44"/>
    </row>
    <row r="92" spans="1:5" x14ac:dyDescent="0.3">
      <c r="A92" s="13" t="s">
        <v>13</v>
      </c>
      <c r="B92" s="23">
        <v>12360</v>
      </c>
      <c r="C92" s="23">
        <v>753</v>
      </c>
      <c r="D92" s="16">
        <f t="shared" ref="D92" si="8">C92/B92</f>
        <v>6.0922330097087377E-2</v>
      </c>
      <c r="E92" s="44"/>
    </row>
    <row r="93" spans="1:5" x14ac:dyDescent="0.3">
      <c r="A93" s="18" t="s">
        <v>14</v>
      </c>
      <c r="B93" s="19">
        <f>B92/B90</f>
        <v>2E-3</v>
      </c>
      <c r="C93" s="19">
        <f>C92/C90</f>
        <v>1.3523901205477089E-3</v>
      </c>
      <c r="D93" s="16">
        <f>C93/B93</f>
        <v>0.67619506027385445</v>
      </c>
      <c r="E93" s="44"/>
    </row>
    <row r="94" spans="1:5" x14ac:dyDescent="0.3">
      <c r="A94" s="13" t="s">
        <v>15</v>
      </c>
      <c r="B94" s="20">
        <f>B89/B90*1000</f>
        <v>130</v>
      </c>
      <c r="C94" s="14">
        <f>C89/C90*1000</f>
        <v>129.42675182114687</v>
      </c>
      <c r="D94" s="16">
        <f t="shared" ref="D94:D98" si="9">C94/B94</f>
        <v>0.99559039862420662</v>
      </c>
      <c r="E94" s="44"/>
    </row>
    <row r="95" spans="1:5" x14ac:dyDescent="0.3">
      <c r="A95" s="18" t="s">
        <v>19</v>
      </c>
      <c r="B95" s="14">
        <f>B89/B91</f>
        <v>0.37142857142857144</v>
      </c>
      <c r="C95" s="14">
        <f>C89/C91</f>
        <v>0.56869410817721233</v>
      </c>
      <c r="D95" s="16">
        <f t="shared" si="9"/>
        <v>1.5310995220155716</v>
      </c>
      <c r="E95" s="44"/>
    </row>
    <row r="96" spans="1:5" x14ac:dyDescent="0.3">
      <c r="A96" s="18" t="s">
        <v>16</v>
      </c>
      <c r="B96" s="20">
        <f>B89/B92</f>
        <v>65</v>
      </c>
      <c r="C96" s="14">
        <f>C89/C92</f>
        <v>95.702231075697213</v>
      </c>
      <c r="D96" s="16">
        <f t="shared" si="9"/>
        <v>1.4723420165491878</v>
      </c>
      <c r="E96" s="44"/>
    </row>
    <row r="97" spans="1:5" x14ac:dyDescent="0.3">
      <c r="A97" s="18" t="s">
        <v>20</v>
      </c>
      <c r="B97" s="19">
        <f>B91/B90</f>
        <v>0.35</v>
      </c>
      <c r="C97" s="19">
        <f>C91/C90</f>
        <v>0.22758588485466746</v>
      </c>
      <c r="D97" s="16">
        <f t="shared" si="9"/>
        <v>0.65024538529904996</v>
      </c>
      <c r="E97" s="44"/>
    </row>
    <row r="98" spans="1:5" x14ac:dyDescent="0.3">
      <c r="A98" s="18" t="s">
        <v>21</v>
      </c>
      <c r="B98" s="23">
        <v>1545000</v>
      </c>
      <c r="C98" s="23">
        <v>171368</v>
      </c>
      <c r="D98" s="16">
        <f t="shared" si="9"/>
        <v>0.11091779935275081</v>
      </c>
      <c r="E98" s="44"/>
    </row>
    <row r="99" spans="1:5" x14ac:dyDescent="0.3">
      <c r="A99" s="18" t="s">
        <v>17</v>
      </c>
      <c r="B99" s="20">
        <f>B89*1000/B98</f>
        <v>520</v>
      </c>
      <c r="C99" s="14">
        <f>C89*1000/C98</f>
        <v>420.5206339573316</v>
      </c>
      <c r="D99" s="16">
        <f>C99/B99</f>
        <v>0.80869352684102225</v>
      </c>
      <c r="E99" s="44"/>
    </row>
    <row r="100" spans="1:5" ht="15" customHeight="1" x14ac:dyDescent="0.3">
      <c r="A100" s="21">
        <v>0.25</v>
      </c>
      <c r="B100" s="17"/>
      <c r="C100" s="23">
        <v>200703</v>
      </c>
      <c r="D100" s="16"/>
      <c r="E100" s="44"/>
    </row>
    <row r="101" spans="1:5" x14ac:dyDescent="0.3">
      <c r="A101" s="21">
        <v>0.5</v>
      </c>
      <c r="B101" s="17"/>
      <c r="C101" s="23">
        <v>115239</v>
      </c>
      <c r="D101" s="16"/>
      <c r="E101" s="44"/>
    </row>
    <row r="102" spans="1:5" x14ac:dyDescent="0.3">
      <c r="A102" s="21">
        <v>0.75</v>
      </c>
      <c r="B102" s="17"/>
      <c r="C102" s="23">
        <v>97920</v>
      </c>
      <c r="D102" s="16"/>
      <c r="E102" s="44"/>
    </row>
    <row r="103" spans="1:5" x14ac:dyDescent="0.3">
      <c r="A103" s="21">
        <v>1</v>
      </c>
      <c r="B103" s="22"/>
      <c r="C103" s="18">
        <v>126718</v>
      </c>
      <c r="D103" s="16"/>
      <c r="E103" s="44"/>
    </row>
    <row r="104" spans="1:5" x14ac:dyDescent="0.3">
      <c r="A104" s="26"/>
      <c r="B104" s="27"/>
      <c r="C104" s="28"/>
      <c r="D104" s="24"/>
      <c r="E104" s="25"/>
    </row>
    <row r="105" spans="1:5" x14ac:dyDescent="0.3">
      <c r="A105" s="26"/>
      <c r="B105" s="27"/>
      <c r="C105" s="28"/>
      <c r="D105" s="24"/>
      <c r="E105" s="25"/>
    </row>
  </sheetData>
  <mergeCells count="19">
    <mergeCell ref="E41:E55"/>
    <mergeCell ref="B1:C1"/>
    <mergeCell ref="B2:C2"/>
    <mergeCell ref="B3:C3"/>
    <mergeCell ref="B4:C4"/>
    <mergeCell ref="B6:C6"/>
    <mergeCell ref="E12:E26"/>
    <mergeCell ref="B30:C30"/>
    <mergeCell ref="B31:C31"/>
    <mergeCell ref="B32:C32"/>
    <mergeCell ref="B33:C33"/>
    <mergeCell ref="B35:C35"/>
    <mergeCell ref="E89:E103"/>
    <mergeCell ref="B59:C59"/>
    <mergeCell ref="B60:C60"/>
    <mergeCell ref="B61:C61"/>
    <mergeCell ref="B62:C62"/>
    <mergeCell ref="B64:C64"/>
    <mergeCell ref="E70:E8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5"/>
  <sheetViews>
    <sheetView tabSelected="1" zoomScale="80" zoomScaleNormal="80" workbookViewId="0">
      <selection activeCell="A87" sqref="A87"/>
    </sheetView>
  </sheetViews>
  <sheetFormatPr defaultColWidth="9.109375" defaultRowHeight="14.4" x14ac:dyDescent="0.3"/>
  <cols>
    <col min="1" max="1" width="26.6640625" style="2" bestFit="1" customWidth="1"/>
    <col min="2" max="3" width="33.6640625" style="2" customWidth="1"/>
    <col min="4" max="4" width="22.5546875" style="2" customWidth="1"/>
    <col min="5" max="5" width="96.5546875" style="2" bestFit="1" customWidth="1"/>
    <col min="6" max="16384" width="9.109375" style="2"/>
  </cols>
  <sheetData>
    <row r="1" spans="1:5" x14ac:dyDescent="0.3">
      <c r="A1" s="1" t="s">
        <v>0</v>
      </c>
      <c r="B1" s="36" t="s">
        <v>25</v>
      </c>
      <c r="C1" s="37"/>
    </row>
    <row r="2" spans="1:5" x14ac:dyDescent="0.3">
      <c r="A2" s="3" t="s">
        <v>1</v>
      </c>
      <c r="B2" s="38">
        <v>43227</v>
      </c>
      <c r="C2" s="38"/>
    </row>
    <row r="3" spans="1:5" x14ac:dyDescent="0.3">
      <c r="A3" s="3" t="s">
        <v>2</v>
      </c>
      <c r="B3" s="38">
        <v>43434</v>
      </c>
      <c r="C3" s="38"/>
    </row>
    <row r="4" spans="1:5" ht="15" thickBot="1" x14ac:dyDescent="0.35">
      <c r="A4" s="4" t="s">
        <v>3</v>
      </c>
      <c r="B4" s="39">
        <f>B3-B2+1</f>
        <v>208</v>
      </c>
      <c r="C4" s="40"/>
      <c r="E4" s="2" t="s">
        <v>22</v>
      </c>
    </row>
    <row r="5" spans="1:5" ht="15" thickBot="1" x14ac:dyDescent="0.35">
      <c r="E5" s="2" t="s">
        <v>22</v>
      </c>
    </row>
    <row r="6" spans="1:5" x14ac:dyDescent="0.3">
      <c r="A6" s="1" t="s">
        <v>4</v>
      </c>
      <c r="B6" s="41">
        <v>43269</v>
      </c>
      <c r="C6" s="42"/>
      <c r="E6" s="2" t="s">
        <v>22</v>
      </c>
    </row>
    <row r="7" spans="1:5" ht="15" thickBot="1" x14ac:dyDescent="0.35">
      <c r="A7" s="4" t="s">
        <v>5</v>
      </c>
      <c r="B7" s="35">
        <f>(B6-B3)*-1</f>
        <v>165</v>
      </c>
      <c r="C7" s="5">
        <f>B7/B4</f>
        <v>0.79326923076923073</v>
      </c>
      <c r="D7" s="2" t="s">
        <v>22</v>
      </c>
      <c r="E7" s="2" t="s">
        <v>22</v>
      </c>
    </row>
    <row r="8" spans="1:5" x14ac:dyDescent="0.3">
      <c r="A8" s="6"/>
      <c r="D8" s="2" t="s">
        <v>22</v>
      </c>
      <c r="E8" s="2" t="s">
        <v>22</v>
      </c>
    </row>
    <row r="9" spans="1:5" x14ac:dyDescent="0.3">
      <c r="D9" s="7"/>
      <c r="E9" s="2" t="s">
        <v>22</v>
      </c>
    </row>
    <row r="10" spans="1:5" x14ac:dyDescent="0.3">
      <c r="A10" s="45" t="s">
        <v>54</v>
      </c>
      <c r="B10" s="8"/>
      <c r="C10" s="8"/>
      <c r="D10" s="9"/>
      <c r="E10" s="8"/>
    </row>
    <row r="11" spans="1:5" x14ac:dyDescent="0.3">
      <c r="A11" s="11" t="s">
        <v>6</v>
      </c>
      <c r="B11" s="11" t="s">
        <v>7</v>
      </c>
      <c r="C11" s="12" t="s">
        <v>8</v>
      </c>
      <c r="D11" s="12" t="s">
        <v>9</v>
      </c>
      <c r="E11" s="12" t="s">
        <v>10</v>
      </c>
    </row>
    <row r="12" spans="1:5" x14ac:dyDescent="0.3">
      <c r="A12" s="18" t="s">
        <v>49</v>
      </c>
      <c r="B12" s="15">
        <v>2300000</v>
      </c>
      <c r="C12" s="15">
        <v>1148000</v>
      </c>
      <c r="D12" s="16">
        <f t="shared" ref="D12" si="0">C12/B12</f>
        <v>0.49913043478260871</v>
      </c>
      <c r="E12" s="44" t="s">
        <v>45</v>
      </c>
    </row>
    <row r="13" spans="1:5" x14ac:dyDescent="0.3">
      <c r="A13" s="18" t="s">
        <v>50</v>
      </c>
      <c r="B13" s="23">
        <v>12000000</v>
      </c>
      <c r="C13" s="23">
        <v>4017392</v>
      </c>
      <c r="D13" s="16">
        <f>C13/B13</f>
        <v>0.33478266666666667</v>
      </c>
      <c r="E13" s="44"/>
    </row>
    <row r="14" spans="1:5" x14ac:dyDescent="0.3">
      <c r="A14" s="18" t="s">
        <v>53</v>
      </c>
      <c r="B14" s="23">
        <v>2000000</v>
      </c>
      <c r="C14" s="18">
        <v>2187430</v>
      </c>
      <c r="D14" s="16">
        <f>C14/B14</f>
        <v>1.093715</v>
      </c>
      <c r="E14" s="44"/>
    </row>
    <row r="15" spans="1:5" x14ac:dyDescent="0.3">
      <c r="A15" s="18" t="s">
        <v>51</v>
      </c>
      <c r="B15" s="23">
        <v>50000</v>
      </c>
      <c r="C15" s="23">
        <v>6532</v>
      </c>
      <c r="D15" s="16">
        <f t="shared" ref="D15" si="1">C15/B15</f>
        <v>0.13064000000000001</v>
      </c>
      <c r="E15" s="44"/>
    </row>
    <row r="16" spans="1:5" x14ac:dyDescent="0.3">
      <c r="A16" s="18" t="s">
        <v>14</v>
      </c>
      <c r="B16" s="19">
        <f>B15/B13</f>
        <v>4.1666666666666666E-3</v>
      </c>
      <c r="C16" s="19">
        <f>C15/C13</f>
        <v>1.6259304543843368E-3</v>
      </c>
      <c r="D16" s="16">
        <f>C16/B16</f>
        <v>0.39022330905224084</v>
      </c>
      <c r="E16" s="44"/>
    </row>
    <row r="17" spans="1:5" x14ac:dyDescent="0.3">
      <c r="A17" s="18" t="s">
        <v>15</v>
      </c>
      <c r="B17" s="20">
        <f>(B12/B13)*1000</f>
        <v>191.66666666666669</v>
      </c>
      <c r="C17" s="20">
        <f>C12/C13*1000</f>
        <v>285.75752627575304</v>
      </c>
      <c r="D17" s="16">
        <f t="shared" ref="D17:D21" si="2">C17/B17</f>
        <v>1.4909088327430591</v>
      </c>
      <c r="E17" s="44"/>
    </row>
    <row r="18" spans="1:5" x14ac:dyDescent="0.3">
      <c r="A18" s="18" t="s">
        <v>19</v>
      </c>
      <c r="B18" s="14">
        <v>1.1499999999999999</v>
      </c>
      <c r="C18" s="14">
        <f>C12/C14</f>
        <v>0.52481679413741245</v>
      </c>
      <c r="D18" s="16">
        <f t="shared" si="2"/>
        <v>0.45636242968470653</v>
      </c>
      <c r="E18" s="44"/>
    </row>
    <row r="19" spans="1:5" x14ac:dyDescent="0.3">
      <c r="A19" s="13" t="s">
        <v>16</v>
      </c>
      <c r="B19" s="20">
        <f>B12/B15</f>
        <v>46</v>
      </c>
      <c r="C19" s="14">
        <f>C12/C15</f>
        <v>175.75015309246785</v>
      </c>
      <c r="D19" s="16">
        <f t="shared" si="2"/>
        <v>3.8206555020101707</v>
      </c>
      <c r="E19" s="44"/>
    </row>
    <row r="20" spans="1:5" x14ac:dyDescent="0.3">
      <c r="A20" s="18" t="s">
        <v>20</v>
      </c>
      <c r="B20" s="19">
        <f>B14/B13</f>
        <v>0.16666666666666666</v>
      </c>
      <c r="C20" s="19">
        <f>C14/C13</f>
        <v>0.54449005723115895</v>
      </c>
      <c r="D20" s="16">
        <f t="shared" si="2"/>
        <v>3.2669403433869539</v>
      </c>
      <c r="E20" s="44"/>
    </row>
    <row r="21" spans="1:5" x14ac:dyDescent="0.3">
      <c r="A21" s="18" t="s">
        <v>52</v>
      </c>
      <c r="B21" s="23">
        <v>4000000</v>
      </c>
      <c r="C21" s="23">
        <v>2022865</v>
      </c>
      <c r="D21" s="16">
        <f t="shared" si="2"/>
        <v>0.50571624999999998</v>
      </c>
      <c r="E21" s="44"/>
    </row>
    <row r="22" spans="1:5" x14ac:dyDescent="0.3">
      <c r="A22" s="18" t="s">
        <v>17</v>
      </c>
      <c r="B22" s="20">
        <f>B12*1000/B21</f>
        <v>575</v>
      </c>
      <c r="C22" s="14">
        <f>C12*1000/C21</f>
        <v>567.51191997488706</v>
      </c>
      <c r="D22" s="16">
        <f>C22/B22</f>
        <v>0.98697725213023835</v>
      </c>
      <c r="E22" s="44"/>
    </row>
    <row r="23" spans="1:5" x14ac:dyDescent="0.3">
      <c r="A23" s="21">
        <v>0.25</v>
      </c>
      <c r="B23" s="17"/>
      <c r="C23" s="23">
        <v>3406370</v>
      </c>
      <c r="D23" s="16"/>
      <c r="E23" s="44"/>
    </row>
    <row r="24" spans="1:5" x14ac:dyDescent="0.3">
      <c r="A24" s="21">
        <v>0.5</v>
      </c>
      <c r="B24" s="17"/>
      <c r="C24" s="23">
        <v>2557891</v>
      </c>
      <c r="D24" s="16"/>
      <c r="E24" s="44"/>
    </row>
    <row r="25" spans="1:5" x14ac:dyDescent="0.3">
      <c r="A25" s="21">
        <v>0.75</v>
      </c>
      <c r="B25" s="17"/>
      <c r="C25" s="23">
        <v>2325388</v>
      </c>
      <c r="D25" s="16"/>
      <c r="E25" s="44"/>
    </row>
    <row r="26" spans="1:5" x14ac:dyDescent="0.3">
      <c r="A26" s="21">
        <v>1</v>
      </c>
      <c r="B26" s="22"/>
      <c r="C26" s="23">
        <v>2202793</v>
      </c>
      <c r="D26" s="16"/>
      <c r="E26" s="44"/>
    </row>
    <row r="27" spans="1:5" x14ac:dyDescent="0.3">
      <c r="A27" s="26"/>
      <c r="B27" s="27"/>
      <c r="C27" s="28"/>
      <c r="D27" s="24"/>
      <c r="E27" s="25"/>
    </row>
    <row r="28" spans="1:5" x14ac:dyDescent="0.3">
      <c r="A28" s="26"/>
      <c r="B28" s="27"/>
      <c r="C28" s="28"/>
      <c r="D28" s="24" t="s">
        <v>22</v>
      </c>
      <c r="E28" s="25" t="s">
        <v>22</v>
      </c>
    </row>
    <row r="29" spans="1:5" ht="15" thickBot="1" x14ac:dyDescent="0.35">
      <c r="A29" s="26"/>
      <c r="B29" s="27"/>
      <c r="C29" s="28"/>
      <c r="D29" s="24" t="s">
        <v>22</v>
      </c>
      <c r="E29" s="25"/>
    </row>
    <row r="30" spans="1:5" x14ac:dyDescent="0.3">
      <c r="A30" s="1" t="s">
        <v>0</v>
      </c>
      <c r="B30" s="36" t="s">
        <v>26</v>
      </c>
      <c r="C30" s="37"/>
      <c r="E30" s="2" t="s">
        <v>22</v>
      </c>
    </row>
    <row r="31" spans="1:5" x14ac:dyDescent="0.3">
      <c r="A31" s="3" t="s">
        <v>1</v>
      </c>
      <c r="B31" s="38">
        <v>43234</v>
      </c>
      <c r="C31" s="38"/>
      <c r="D31" s="2" t="s">
        <v>22</v>
      </c>
      <c r="E31" s="2" t="s">
        <v>22</v>
      </c>
    </row>
    <row r="32" spans="1:5" x14ac:dyDescent="0.3">
      <c r="A32" s="3" t="s">
        <v>2</v>
      </c>
      <c r="B32" s="38">
        <v>43434</v>
      </c>
      <c r="C32" s="38"/>
    </row>
    <row r="33" spans="1:5" ht="15" thickBot="1" x14ac:dyDescent="0.35">
      <c r="A33" s="4" t="s">
        <v>3</v>
      </c>
      <c r="B33" s="39">
        <f>B32-B31+1</f>
        <v>201</v>
      </c>
      <c r="C33" s="40"/>
      <c r="E33" s="2" t="s">
        <v>22</v>
      </c>
    </row>
    <row r="34" spans="1:5" ht="15" thickBot="1" x14ac:dyDescent="0.35">
      <c r="E34" s="2" t="s">
        <v>22</v>
      </c>
    </row>
    <row r="35" spans="1:5" x14ac:dyDescent="0.3">
      <c r="A35" s="1" t="s">
        <v>4</v>
      </c>
      <c r="B35" s="41">
        <v>43269</v>
      </c>
      <c r="C35" s="42"/>
      <c r="D35" s="2" t="s">
        <v>22</v>
      </c>
    </row>
    <row r="36" spans="1:5" ht="15" thickBot="1" x14ac:dyDescent="0.35">
      <c r="A36" s="4" t="s">
        <v>5</v>
      </c>
      <c r="B36" s="35">
        <f>(B35-B32)*-1</f>
        <v>165</v>
      </c>
      <c r="C36" s="5">
        <f>B36/B33</f>
        <v>0.82089552238805974</v>
      </c>
      <c r="D36" s="2" t="s">
        <v>22</v>
      </c>
      <c r="E36" s="2" t="s">
        <v>22</v>
      </c>
    </row>
    <row r="37" spans="1:5" x14ac:dyDescent="0.3">
      <c r="A37" s="6"/>
      <c r="E37" s="2" t="s">
        <v>22</v>
      </c>
    </row>
    <row r="38" spans="1:5" x14ac:dyDescent="0.3">
      <c r="D38" s="7"/>
    </row>
    <row r="39" spans="1:5" x14ac:dyDescent="0.3">
      <c r="A39" s="45" t="s">
        <v>55</v>
      </c>
      <c r="B39" s="8"/>
      <c r="C39" s="8" t="s">
        <v>22</v>
      </c>
      <c r="D39" s="9"/>
      <c r="E39" s="8"/>
    </row>
    <row r="40" spans="1:5" x14ac:dyDescent="0.3">
      <c r="A40" s="11" t="s">
        <v>6</v>
      </c>
      <c r="B40" s="11" t="s">
        <v>7</v>
      </c>
      <c r="C40" s="12" t="s">
        <v>8</v>
      </c>
      <c r="D40" s="12" t="s">
        <v>9</v>
      </c>
      <c r="E40" s="12" t="s">
        <v>10</v>
      </c>
    </row>
    <row r="41" spans="1:5" ht="15" customHeight="1" x14ac:dyDescent="0.3">
      <c r="A41" s="18" t="s">
        <v>49</v>
      </c>
      <c r="B41" s="15">
        <v>1056000</v>
      </c>
      <c r="C41" s="15">
        <v>210537.32</v>
      </c>
      <c r="D41" s="16">
        <f>C41/B41</f>
        <v>0.19937246212121212</v>
      </c>
      <c r="E41" s="44" t="s">
        <v>47</v>
      </c>
    </row>
    <row r="42" spans="1:5" x14ac:dyDescent="0.3">
      <c r="A42" s="18" t="s">
        <v>50</v>
      </c>
      <c r="B42" s="23">
        <v>6600000</v>
      </c>
      <c r="C42" s="23">
        <v>1336418</v>
      </c>
      <c r="D42" s="16">
        <f>C42/B42</f>
        <v>0.20248757575757576</v>
      </c>
      <c r="E42" s="44"/>
    </row>
    <row r="43" spans="1:5" x14ac:dyDescent="0.3">
      <c r="A43" s="18" t="s">
        <v>53</v>
      </c>
      <c r="B43" s="23">
        <v>5940000</v>
      </c>
      <c r="C43" s="18">
        <v>1221529</v>
      </c>
      <c r="D43" s="16">
        <f>C43/B43</f>
        <v>0.2056446127946128</v>
      </c>
      <c r="E43" s="44"/>
    </row>
    <row r="44" spans="1:5" x14ac:dyDescent="0.3">
      <c r="A44" s="18" t="s">
        <v>51</v>
      </c>
      <c r="B44" s="23">
        <v>3300</v>
      </c>
      <c r="C44" s="23">
        <v>3265</v>
      </c>
      <c r="D44" s="16">
        <f t="shared" ref="D44" si="3">C44/B44</f>
        <v>0.98939393939393938</v>
      </c>
      <c r="E44" s="44"/>
    </row>
    <row r="45" spans="1:5" x14ac:dyDescent="0.3">
      <c r="A45" s="18" t="s">
        <v>14</v>
      </c>
      <c r="B45" s="19">
        <f>B44/B42</f>
        <v>5.0000000000000001E-4</v>
      </c>
      <c r="C45" s="19">
        <f>C44/C42</f>
        <v>2.4430978930244877E-3</v>
      </c>
      <c r="D45" s="16">
        <f>C45/B45</f>
        <v>4.8861957860489751</v>
      </c>
      <c r="E45" s="44"/>
    </row>
    <row r="46" spans="1:5" x14ac:dyDescent="0.3">
      <c r="A46" s="18" t="s">
        <v>15</v>
      </c>
      <c r="B46" s="20">
        <f>(B41/B42)*1000</f>
        <v>160</v>
      </c>
      <c r="C46" s="20">
        <f>C41/C42*1000</f>
        <v>157.53852462328405</v>
      </c>
      <c r="D46" s="16">
        <f t="shared" ref="D46:D50" si="4">C46/B46</f>
        <v>0.98461577889552532</v>
      </c>
      <c r="E46" s="44"/>
    </row>
    <row r="47" spans="1:5" x14ac:dyDescent="0.3">
      <c r="A47" s="18" t="s">
        <v>19</v>
      </c>
      <c r="B47" s="14">
        <f>B41/B43</f>
        <v>0.17777777777777778</v>
      </c>
      <c r="C47" s="14">
        <f>C41/C43</f>
        <v>0.1723555642150125</v>
      </c>
      <c r="D47" s="16">
        <f t="shared" si="4"/>
        <v>0.96950004870944528</v>
      </c>
      <c r="E47" s="44"/>
    </row>
    <row r="48" spans="1:5" x14ac:dyDescent="0.3">
      <c r="A48" s="13" t="s">
        <v>16</v>
      </c>
      <c r="B48" s="20">
        <f>B41/B44</f>
        <v>320</v>
      </c>
      <c r="C48" s="14">
        <f>C41/C44</f>
        <v>64.483099540581932</v>
      </c>
      <c r="D48" s="16">
        <f t="shared" si="4"/>
        <v>0.20150968606431854</v>
      </c>
      <c r="E48" s="44"/>
    </row>
    <row r="49" spans="1:6" x14ac:dyDescent="0.3">
      <c r="A49" s="18" t="s">
        <v>20</v>
      </c>
      <c r="B49" s="19">
        <f>B43/B42</f>
        <v>0.9</v>
      </c>
      <c r="C49" s="19">
        <f>C43/C42</f>
        <v>0.9140321366518559</v>
      </c>
      <c r="D49" s="16">
        <f>C49/B49</f>
        <v>1.0155912629465065</v>
      </c>
      <c r="E49" s="44"/>
    </row>
    <row r="50" spans="1:6" x14ac:dyDescent="0.3">
      <c r="A50" s="18" t="s">
        <v>52</v>
      </c>
      <c r="B50" s="23">
        <v>2200000</v>
      </c>
      <c r="C50" s="23">
        <v>869372</v>
      </c>
      <c r="D50" s="16">
        <f t="shared" si="4"/>
        <v>0.39516909090909091</v>
      </c>
      <c r="E50" s="44"/>
    </row>
    <row r="51" spans="1:6" x14ac:dyDescent="0.3">
      <c r="A51" s="18" t="s">
        <v>17</v>
      </c>
      <c r="B51" s="20">
        <f>B41*1000/B50</f>
        <v>480</v>
      </c>
      <c r="C51" s="14">
        <f>C41*1000/C50</f>
        <v>242.17172855808562</v>
      </c>
      <c r="D51" s="16">
        <f>C51/B51</f>
        <v>0.5045244344960117</v>
      </c>
      <c r="E51" s="44"/>
      <c r="F51" s="2" t="s">
        <v>22</v>
      </c>
    </row>
    <row r="52" spans="1:6" x14ac:dyDescent="0.3">
      <c r="A52" s="21">
        <v>0.25</v>
      </c>
      <c r="B52" s="17"/>
      <c r="C52" s="23">
        <v>1302139</v>
      </c>
      <c r="D52" s="16"/>
      <c r="E52" s="44"/>
    </row>
    <row r="53" spans="1:6" x14ac:dyDescent="0.3">
      <c r="A53" s="21">
        <v>0.5</v>
      </c>
      <c r="B53" s="17"/>
      <c r="C53" s="23">
        <v>1271488</v>
      </c>
      <c r="D53" s="16"/>
      <c r="E53" s="44"/>
    </row>
    <row r="54" spans="1:6" x14ac:dyDescent="0.3">
      <c r="A54" s="21">
        <v>0.75</v>
      </c>
      <c r="B54" s="17"/>
      <c r="C54" s="23">
        <v>1238688</v>
      </c>
      <c r="D54" s="16"/>
      <c r="E54" s="44"/>
    </row>
    <row r="55" spans="1:6" x14ac:dyDescent="0.3">
      <c r="A55" s="21">
        <v>1</v>
      </c>
      <c r="B55" s="22"/>
      <c r="C55" s="23">
        <v>1220113</v>
      </c>
      <c r="D55" s="16"/>
      <c r="E55" s="44"/>
    </row>
    <row r="56" spans="1:6" x14ac:dyDescent="0.3">
      <c r="A56" s="26"/>
      <c r="B56" s="27"/>
      <c r="C56" s="28"/>
      <c r="D56" s="24" t="s">
        <v>22</v>
      </c>
      <c r="E56" s="25" t="s">
        <v>22</v>
      </c>
    </row>
    <row r="57" spans="1:6" x14ac:dyDescent="0.3">
      <c r="A57" s="26"/>
      <c r="B57" s="27"/>
      <c r="C57" s="28"/>
      <c r="D57" s="24" t="s">
        <v>22</v>
      </c>
      <c r="E57" s="25" t="s">
        <v>22</v>
      </c>
    </row>
    <row r="58" spans="1:6" ht="15" thickBot="1" x14ac:dyDescent="0.35">
      <c r="A58" s="26"/>
      <c r="B58" s="27"/>
      <c r="C58" s="28" t="s">
        <v>22</v>
      </c>
      <c r="D58" s="24" t="s">
        <v>22</v>
      </c>
      <c r="E58" s="25" t="s">
        <v>22</v>
      </c>
    </row>
    <row r="59" spans="1:6" x14ac:dyDescent="0.3">
      <c r="A59" s="1" t="s">
        <v>0</v>
      </c>
      <c r="B59" s="36" t="s">
        <v>27</v>
      </c>
      <c r="C59" s="37"/>
      <c r="D59" s="2" t="s">
        <v>22</v>
      </c>
      <c r="E59" s="2" t="s">
        <v>22</v>
      </c>
    </row>
    <row r="60" spans="1:6" x14ac:dyDescent="0.3">
      <c r="A60" s="3" t="s">
        <v>1</v>
      </c>
      <c r="B60" s="38">
        <v>43234</v>
      </c>
      <c r="C60" s="38"/>
    </row>
    <row r="61" spans="1:6" ht="15" customHeight="1" x14ac:dyDescent="0.3">
      <c r="A61" s="3" t="s">
        <v>2</v>
      </c>
      <c r="B61" s="38">
        <v>43434</v>
      </c>
      <c r="C61" s="38"/>
      <c r="E61" s="2" t="s">
        <v>22</v>
      </c>
    </row>
    <row r="62" spans="1:6" ht="15" thickBot="1" x14ac:dyDescent="0.35">
      <c r="A62" s="4" t="s">
        <v>3</v>
      </c>
      <c r="B62" s="39">
        <f>B61-B60+1</f>
        <v>201</v>
      </c>
      <c r="C62" s="40"/>
    </row>
    <row r="63" spans="1:6" ht="15" thickBot="1" x14ac:dyDescent="0.35">
      <c r="E63" s="2" t="s">
        <v>22</v>
      </c>
    </row>
    <row r="64" spans="1:6" x14ac:dyDescent="0.3">
      <c r="A64" s="1" t="s">
        <v>4</v>
      </c>
      <c r="B64" s="41">
        <v>43238</v>
      </c>
      <c r="C64" s="42"/>
    </row>
    <row r="65" spans="1:5" ht="15" thickBot="1" x14ac:dyDescent="0.35">
      <c r="A65" s="4" t="s">
        <v>5</v>
      </c>
      <c r="B65" s="35">
        <f>(B64-B61)*-1</f>
        <v>196</v>
      </c>
      <c r="C65" s="5">
        <f>B65/B62</f>
        <v>0.97512437810945274</v>
      </c>
    </row>
    <row r="66" spans="1:5" x14ac:dyDescent="0.3">
      <c r="A66" s="6"/>
    </row>
    <row r="67" spans="1:5" x14ac:dyDescent="0.3">
      <c r="D67" s="7"/>
    </row>
    <row r="68" spans="1:5" x14ac:dyDescent="0.3">
      <c r="A68" s="45" t="s">
        <v>56</v>
      </c>
      <c r="B68" s="8"/>
      <c r="C68" s="8"/>
      <c r="D68" s="9"/>
      <c r="E68" s="8"/>
    </row>
    <row r="69" spans="1:5" x14ac:dyDescent="0.3">
      <c r="A69" s="11" t="s">
        <v>6</v>
      </c>
      <c r="B69" s="11" t="s">
        <v>7</v>
      </c>
      <c r="C69" s="12" t="s">
        <v>8</v>
      </c>
      <c r="D69" s="12" t="s">
        <v>9</v>
      </c>
      <c r="E69" s="12" t="s">
        <v>10</v>
      </c>
    </row>
    <row r="70" spans="1:5" x14ac:dyDescent="0.3">
      <c r="A70" s="18" t="s">
        <v>49</v>
      </c>
      <c r="B70" s="15">
        <v>520000</v>
      </c>
      <c r="C70" s="15">
        <v>172259.03</v>
      </c>
      <c r="D70" s="16">
        <f t="shared" ref="D70" si="5">C70/B70</f>
        <v>0.33126736538461538</v>
      </c>
      <c r="E70" s="44" t="s">
        <v>46</v>
      </c>
    </row>
    <row r="71" spans="1:5" x14ac:dyDescent="0.3">
      <c r="A71" s="18" t="s">
        <v>50</v>
      </c>
      <c r="B71" s="23">
        <v>4000000</v>
      </c>
      <c r="C71" s="23">
        <v>1320059</v>
      </c>
      <c r="D71" s="16">
        <f>C71/B71</f>
        <v>0.33001475000000002</v>
      </c>
      <c r="E71" s="44"/>
    </row>
    <row r="72" spans="1:5" ht="15" customHeight="1" x14ac:dyDescent="0.3">
      <c r="A72" s="18" t="s">
        <v>53</v>
      </c>
      <c r="B72" s="23">
        <v>520000</v>
      </c>
      <c r="C72" s="18">
        <v>147633</v>
      </c>
      <c r="D72" s="16">
        <f>C72/B72</f>
        <v>0.2839096153846154</v>
      </c>
      <c r="E72" s="44"/>
    </row>
    <row r="73" spans="1:5" ht="15" customHeight="1" x14ac:dyDescent="0.3">
      <c r="A73" s="18" t="s">
        <v>51</v>
      </c>
      <c r="B73" s="23">
        <v>8000</v>
      </c>
      <c r="C73" s="23">
        <v>3047</v>
      </c>
      <c r="D73" s="16">
        <f t="shared" ref="D73" si="6">C73/B73</f>
        <v>0.38087500000000002</v>
      </c>
      <c r="E73" s="44"/>
    </row>
    <row r="74" spans="1:5" ht="15" customHeight="1" x14ac:dyDescent="0.3">
      <c r="A74" s="18" t="s">
        <v>14</v>
      </c>
      <c r="B74" s="19">
        <f>B73/B71</f>
        <v>2E-3</v>
      </c>
      <c r="C74" s="19">
        <f>C73/C71</f>
        <v>2.3082301624397093E-3</v>
      </c>
      <c r="D74" s="16">
        <f>C74/B74</f>
        <v>1.1541150812198546</v>
      </c>
      <c r="E74" s="44"/>
    </row>
    <row r="75" spans="1:5" x14ac:dyDescent="0.3">
      <c r="A75" s="18" t="s">
        <v>15</v>
      </c>
      <c r="B75" s="20">
        <f>B70/B71*1000</f>
        <v>130</v>
      </c>
      <c r="C75" s="20">
        <f>C70/C71*1000</f>
        <v>130.49343249051748</v>
      </c>
      <c r="D75" s="16">
        <f t="shared" ref="D75:D79" si="7">C75/B75</f>
        <v>1.0037956345424421</v>
      </c>
      <c r="E75" s="44"/>
    </row>
    <row r="76" spans="1:5" x14ac:dyDescent="0.3">
      <c r="A76" s="18" t="s">
        <v>19</v>
      </c>
      <c r="B76" s="14">
        <f>B70/B72</f>
        <v>1</v>
      </c>
      <c r="C76" s="14">
        <f>C70/C72</f>
        <v>1.166805727716703</v>
      </c>
      <c r="D76" s="16">
        <f t="shared" si="7"/>
        <v>1.166805727716703</v>
      </c>
      <c r="E76" s="44"/>
    </row>
    <row r="77" spans="1:5" x14ac:dyDescent="0.3">
      <c r="A77" s="13" t="s">
        <v>16</v>
      </c>
      <c r="B77" s="20">
        <f>B70/B73</f>
        <v>65</v>
      </c>
      <c r="C77" s="14">
        <f>C70/C73</f>
        <v>56.533977682966849</v>
      </c>
      <c r="D77" s="16">
        <f t="shared" si="7"/>
        <v>0.86975350281487462</v>
      </c>
      <c r="E77" s="44"/>
    </row>
    <row r="78" spans="1:5" x14ac:dyDescent="0.3">
      <c r="A78" s="18" t="s">
        <v>20</v>
      </c>
      <c r="B78" s="19">
        <f>B72/B71</f>
        <v>0.13</v>
      </c>
      <c r="C78" s="19">
        <f>C72/C71</f>
        <v>0.11183818299030573</v>
      </c>
      <c r="D78" s="16">
        <f t="shared" si="7"/>
        <v>0.86029371531004406</v>
      </c>
      <c r="E78" s="44"/>
    </row>
    <row r="79" spans="1:5" x14ac:dyDescent="0.3">
      <c r="A79" s="18" t="s">
        <v>52</v>
      </c>
      <c r="B79" s="23">
        <v>1142857</v>
      </c>
      <c r="C79" s="23">
        <v>906475</v>
      </c>
      <c r="D79" s="16">
        <f t="shared" si="7"/>
        <v>0.79316572414571551</v>
      </c>
      <c r="E79" s="44"/>
    </row>
    <row r="80" spans="1:5" x14ac:dyDescent="0.3">
      <c r="A80" s="18" t="s">
        <v>17</v>
      </c>
      <c r="B80" s="20">
        <f>B70*1000/B79</f>
        <v>455.00005687500709</v>
      </c>
      <c r="C80" s="14">
        <f>C70*1000/C79</f>
        <v>190.03174935877988</v>
      </c>
      <c r="D80" s="16">
        <f>C80/B80</f>
        <v>0.41765214418639829</v>
      </c>
      <c r="E80" s="44"/>
    </row>
    <row r="81" spans="1:5" x14ac:dyDescent="0.3">
      <c r="A81" s="21">
        <v>0.25</v>
      </c>
      <c r="B81" s="17"/>
      <c r="C81" s="23">
        <v>408075</v>
      </c>
      <c r="D81" s="16"/>
      <c r="E81" s="44"/>
    </row>
    <row r="82" spans="1:5" x14ac:dyDescent="0.3">
      <c r="A82" s="21">
        <v>0.5</v>
      </c>
      <c r="B82" s="17"/>
      <c r="C82" s="23">
        <v>278307</v>
      </c>
      <c r="D82" s="16"/>
      <c r="E82" s="44"/>
    </row>
    <row r="83" spans="1:5" x14ac:dyDescent="0.3">
      <c r="A83" s="21">
        <v>0.75</v>
      </c>
      <c r="B83" s="17"/>
      <c r="C83" s="23">
        <v>227034</v>
      </c>
      <c r="D83" s="16"/>
      <c r="E83" s="44"/>
    </row>
    <row r="84" spans="1:5" x14ac:dyDescent="0.3">
      <c r="A84" s="21">
        <v>1</v>
      </c>
      <c r="B84" s="22"/>
      <c r="C84" s="18">
        <v>147633</v>
      </c>
      <c r="D84" s="16"/>
      <c r="E84" s="44"/>
    </row>
    <row r="85" spans="1:5" x14ac:dyDescent="0.3">
      <c r="A85" s="26"/>
      <c r="B85" s="27"/>
      <c r="C85" s="28"/>
      <c r="D85" s="24"/>
      <c r="E85" s="25"/>
    </row>
    <row r="86" spans="1:5" x14ac:dyDescent="0.3">
      <c r="A86" s="26"/>
      <c r="B86" s="27"/>
      <c r="C86" s="28"/>
      <c r="D86" s="24"/>
      <c r="E86" s="25"/>
    </row>
    <row r="87" spans="1:5" x14ac:dyDescent="0.3">
      <c r="A87" s="45" t="s">
        <v>57</v>
      </c>
      <c r="B87" s="8"/>
      <c r="C87" s="8" t="s">
        <v>22</v>
      </c>
      <c r="D87" s="9"/>
      <c r="E87" s="8"/>
    </row>
    <row r="88" spans="1:5" x14ac:dyDescent="0.3">
      <c r="A88" s="11" t="s">
        <v>6</v>
      </c>
      <c r="B88" s="11" t="s">
        <v>7</v>
      </c>
      <c r="C88" s="12" t="s">
        <v>8</v>
      </c>
      <c r="D88" s="12" t="s">
        <v>9</v>
      </c>
      <c r="E88" s="12" t="s">
        <v>10</v>
      </c>
    </row>
    <row r="89" spans="1:5" ht="15" customHeight="1" x14ac:dyDescent="0.3">
      <c r="A89" s="18" t="s">
        <v>49</v>
      </c>
      <c r="B89" s="15">
        <v>803400</v>
      </c>
      <c r="C89" s="15">
        <v>95897.64</v>
      </c>
      <c r="D89" s="16">
        <f>C89/B89</f>
        <v>0.11936474981329351</v>
      </c>
      <c r="E89" s="44" t="s">
        <v>48</v>
      </c>
    </row>
    <row r="90" spans="1:5" x14ac:dyDescent="0.3">
      <c r="A90" s="18" t="s">
        <v>50</v>
      </c>
      <c r="B90" s="23">
        <v>6180000</v>
      </c>
      <c r="C90" s="23">
        <v>735433</v>
      </c>
      <c r="D90" s="16">
        <f>C90/B90</f>
        <v>0.11900210355987055</v>
      </c>
      <c r="E90" s="44"/>
    </row>
    <row r="91" spans="1:5" x14ac:dyDescent="0.3">
      <c r="A91" s="18" t="s">
        <v>53</v>
      </c>
      <c r="B91" s="23">
        <v>2163000</v>
      </c>
      <c r="C91" s="18">
        <v>173276</v>
      </c>
      <c r="D91" s="16">
        <f>C91/B91</f>
        <v>8.0109107720758202E-2</v>
      </c>
      <c r="E91" s="44"/>
    </row>
    <row r="92" spans="1:5" x14ac:dyDescent="0.3">
      <c r="A92" s="18" t="s">
        <v>51</v>
      </c>
      <c r="B92" s="23">
        <v>12360</v>
      </c>
      <c r="C92" s="23">
        <v>1074</v>
      </c>
      <c r="D92" s="16">
        <f t="shared" ref="D92" si="8">C92/B92</f>
        <v>8.689320388349514E-2</v>
      </c>
      <c r="E92" s="44"/>
    </row>
    <row r="93" spans="1:5" x14ac:dyDescent="0.3">
      <c r="A93" s="18" t="s">
        <v>14</v>
      </c>
      <c r="B93" s="19">
        <f>B92/B90</f>
        <v>2E-3</v>
      </c>
      <c r="C93" s="19">
        <f>C92/C90</f>
        <v>1.4603641664162473E-3</v>
      </c>
      <c r="D93" s="16">
        <f>C93/B93</f>
        <v>0.73018208320812361</v>
      </c>
      <c r="E93" s="44"/>
    </row>
    <row r="94" spans="1:5" x14ac:dyDescent="0.3">
      <c r="A94" s="18" t="s">
        <v>15</v>
      </c>
      <c r="B94" s="20">
        <f>B89/B90*1000</f>
        <v>130</v>
      </c>
      <c r="C94" s="20">
        <f>C89/C90*1000</f>
        <v>130.39616117307762</v>
      </c>
      <c r="D94" s="16">
        <f t="shared" ref="D94:D98" si="9">C94/B94</f>
        <v>1.0030473936390585</v>
      </c>
      <c r="E94" s="44"/>
    </row>
    <row r="95" spans="1:5" x14ac:dyDescent="0.3">
      <c r="A95" s="18" t="s">
        <v>19</v>
      </c>
      <c r="B95" s="14">
        <f>B89/B91</f>
        <v>0.37142857142857144</v>
      </c>
      <c r="C95" s="14">
        <f>C89/C91</f>
        <v>0.55343867586971074</v>
      </c>
      <c r="D95" s="16">
        <f t="shared" si="9"/>
        <v>1.4900272042646059</v>
      </c>
      <c r="E95" s="44"/>
    </row>
    <row r="96" spans="1:5" x14ac:dyDescent="0.3">
      <c r="A96" s="13" t="s">
        <v>16</v>
      </c>
      <c r="B96" s="20">
        <f>B89/B92</f>
        <v>65</v>
      </c>
      <c r="C96" s="14">
        <f>C89/C92</f>
        <v>89.290167597765361</v>
      </c>
      <c r="D96" s="16">
        <f t="shared" si="9"/>
        <v>1.3736948861194671</v>
      </c>
      <c r="E96" s="44"/>
    </row>
    <row r="97" spans="1:5" x14ac:dyDescent="0.3">
      <c r="A97" s="18" t="s">
        <v>20</v>
      </c>
      <c r="B97" s="19">
        <f>B91/B90</f>
        <v>0.35</v>
      </c>
      <c r="C97" s="19">
        <f>C91/C90</f>
        <v>0.23561085782117475</v>
      </c>
      <c r="D97" s="16">
        <f t="shared" si="9"/>
        <v>0.6731738794890707</v>
      </c>
      <c r="E97" s="44"/>
    </row>
    <row r="98" spans="1:5" x14ac:dyDescent="0.3">
      <c r="A98" s="18" t="s">
        <v>52</v>
      </c>
      <c r="B98" s="23">
        <v>1545000</v>
      </c>
      <c r="C98" s="23">
        <v>214951</v>
      </c>
      <c r="D98" s="16">
        <f t="shared" si="9"/>
        <v>0.13912686084142395</v>
      </c>
      <c r="E98" s="44"/>
    </row>
    <row r="99" spans="1:5" x14ac:dyDescent="0.3">
      <c r="A99" s="18" t="s">
        <v>17</v>
      </c>
      <c r="B99" s="20">
        <f>B89*1000/B98</f>
        <v>520</v>
      </c>
      <c r="C99" s="14">
        <f>C89*1000/C98</f>
        <v>446.13721266707296</v>
      </c>
      <c r="D99" s="16">
        <f>C99/B99</f>
        <v>0.85795617820590953</v>
      </c>
      <c r="E99" s="44"/>
    </row>
    <row r="100" spans="1:5" ht="15" customHeight="1" x14ac:dyDescent="0.3">
      <c r="A100" s="21">
        <v>0.25</v>
      </c>
      <c r="B100" s="17"/>
      <c r="C100" s="23">
        <v>264555</v>
      </c>
      <c r="D100" s="16"/>
      <c r="E100" s="44"/>
    </row>
    <row r="101" spans="1:5" x14ac:dyDescent="0.3">
      <c r="A101" s="21">
        <v>0.5</v>
      </c>
      <c r="B101" s="17"/>
      <c r="C101" s="23">
        <v>154735</v>
      </c>
      <c r="D101" s="16"/>
      <c r="E101" s="44"/>
    </row>
    <row r="102" spans="1:5" x14ac:dyDescent="0.3">
      <c r="A102" s="21">
        <v>0.75</v>
      </c>
      <c r="B102" s="17"/>
      <c r="C102" s="23">
        <v>132021</v>
      </c>
      <c r="D102" s="16"/>
      <c r="E102" s="44"/>
    </row>
    <row r="103" spans="1:5" x14ac:dyDescent="0.3">
      <c r="A103" s="21">
        <v>1</v>
      </c>
      <c r="B103" s="22"/>
      <c r="C103" s="18">
        <v>173276</v>
      </c>
      <c r="D103" s="16"/>
      <c r="E103" s="44"/>
    </row>
    <row r="104" spans="1:5" x14ac:dyDescent="0.3">
      <c r="A104" s="26"/>
      <c r="B104" s="27"/>
      <c r="C104" s="28"/>
      <c r="D104" s="24"/>
      <c r="E104" s="25"/>
    </row>
    <row r="105" spans="1:5" x14ac:dyDescent="0.3">
      <c r="A105" s="26"/>
      <c r="B105" s="27"/>
      <c r="C105" s="28"/>
      <c r="D105" s="24"/>
      <c r="E105" s="25"/>
    </row>
  </sheetData>
  <mergeCells count="19">
    <mergeCell ref="E89:E103"/>
    <mergeCell ref="B59:C59"/>
    <mergeCell ref="B60:C60"/>
    <mergeCell ref="B61:C61"/>
    <mergeCell ref="B62:C62"/>
    <mergeCell ref="B64:C64"/>
    <mergeCell ref="E70:E84"/>
    <mergeCell ref="E41:E55"/>
    <mergeCell ref="B1:C1"/>
    <mergeCell ref="B2:C2"/>
    <mergeCell ref="B3:C3"/>
    <mergeCell ref="B4:C4"/>
    <mergeCell ref="B6:C6"/>
    <mergeCell ref="E12:E26"/>
    <mergeCell ref="B30:C30"/>
    <mergeCell ref="B31:C31"/>
    <mergeCell ref="B32:C32"/>
    <mergeCell ref="B33:C33"/>
    <mergeCell ref="B35:C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07.05.18 - 13.05.18</vt:lpstr>
      <vt:lpstr>07.05.18 - 20.05.18</vt:lpstr>
      <vt:lpstr>07.05.18 - 27.05.18</vt:lpstr>
      <vt:lpstr>07.05.2018 - 03.06.2018</vt:lpstr>
      <vt:lpstr>07.05.2018 - 12.06.2018</vt:lpstr>
      <vt:lpstr>6</vt:lpstr>
    </vt:vector>
  </TitlesOfParts>
  <Company>Dentsu Aegis Network Russia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Hudyashov</dc:creator>
  <cp:lastModifiedBy>Zavalishin Sergey</cp:lastModifiedBy>
  <dcterms:created xsi:type="dcterms:W3CDTF">2017-02-13T09:12:42Z</dcterms:created>
  <dcterms:modified xsi:type="dcterms:W3CDTF">2018-07-23T12:43:12Z</dcterms:modified>
</cp:coreProperties>
</file>