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vens0-my.sharepoint.com/personal/rdavis2_stevens_edu/Documents/junior_year/ssw345-modeling_and_simulation/HW/softwareExecutionModeling/"/>
    </mc:Choice>
  </mc:AlternateContent>
  <xr:revisionPtr revIDLastSave="72" documentId="8_{7433BD0D-002C-4A3A-B0C8-F436AE7493CE}" xr6:coauthVersionLast="47" xr6:coauthVersionMax="47" xr10:uidLastSave="{A2CF6B1C-6974-7244-AD0F-1D997DCC4709}"/>
  <bookViews>
    <workbookView xWindow="900" yWindow="500" windowWidth="27900" windowHeight="17500" activeTab="2" xr2:uid="{E6B6092C-0BC8-462B-A167-39153943AD0A}"/>
  </bookViews>
  <sheets>
    <sheet name="5.1" sheetId="1" r:id="rId1"/>
    <sheet name="5.2" sheetId="2" r:id="rId2"/>
    <sheet name="5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C5" i="3"/>
  <c r="D5" i="3"/>
  <c r="D14" i="3" s="1"/>
  <c r="E5" i="3"/>
  <c r="F5" i="3"/>
  <c r="G5" i="3"/>
  <c r="H5" i="3"/>
  <c r="B5" i="3"/>
  <c r="L3" i="2"/>
  <c r="L4" i="2"/>
  <c r="L2" i="2"/>
  <c r="C5" i="2"/>
  <c r="D5" i="2"/>
  <c r="E5" i="2"/>
  <c r="F5" i="2"/>
  <c r="G5" i="2"/>
  <c r="H5" i="2"/>
  <c r="I5" i="2"/>
  <c r="B5" i="2"/>
  <c r="G11" i="1"/>
  <c r="G10" i="1"/>
  <c r="G12" i="1"/>
  <c r="I5" i="1"/>
  <c r="J5" i="1"/>
  <c r="K5" i="1"/>
  <c r="L5" i="1"/>
  <c r="M5" i="1"/>
  <c r="N5" i="1"/>
  <c r="O5" i="1"/>
  <c r="P5" i="1"/>
  <c r="H5" i="1"/>
  <c r="G5" i="1"/>
  <c r="C9" i="1"/>
  <c r="D9" i="1"/>
  <c r="B9" i="1"/>
</calcChain>
</file>

<file path=xl/sharedStrings.xml><?xml version="1.0" encoding="utf-8"?>
<sst xmlns="http://schemas.openxmlformats.org/spreadsheetml/2006/main" count="98" uniqueCount="65">
  <si>
    <t>P0</t>
  </si>
  <si>
    <t>openPage()</t>
  </si>
  <si>
    <t>getCriteria()</t>
  </si>
  <si>
    <t>search()</t>
  </si>
  <si>
    <t>closePage()</t>
  </si>
  <si>
    <t>displayItem()</t>
  </si>
  <si>
    <t>getItem()</t>
  </si>
  <si>
    <t>processing step</t>
  </si>
  <si>
    <t>1x CPU (Kinst)</t>
  </si>
  <si>
    <t>1x Disk (I/O)</t>
  </si>
  <si>
    <t>1x Net (Msg)</t>
  </si>
  <si>
    <t>TOTALS</t>
  </si>
  <si>
    <t>Overhead Matrix</t>
  </si>
  <si>
    <t>Hardware</t>
  </si>
  <si>
    <t>device</t>
  </si>
  <si>
    <t>quantity</t>
  </si>
  <si>
    <t>service unit</t>
  </si>
  <si>
    <t>CPU</t>
  </si>
  <si>
    <t>Disk</t>
  </si>
  <si>
    <t>Network</t>
  </si>
  <si>
    <t>Kinstructions</t>
  </si>
  <si>
    <t>I/O Operations</t>
  </si>
  <si>
    <t>Messages</t>
  </si>
  <si>
    <t>Software</t>
  </si>
  <si>
    <t>Work</t>
  </si>
  <si>
    <t>DB</t>
  </si>
  <si>
    <t>Msg</t>
  </si>
  <si>
    <t>time</t>
  </si>
  <si>
    <t>service time</t>
  </si>
  <si>
    <t>work</t>
  </si>
  <si>
    <t>db</t>
  </si>
  <si>
    <t>msg</t>
  </si>
  <si>
    <t>P1</t>
  </si>
  <si>
    <t>P3</t>
  </si>
  <si>
    <t>P5</t>
  </si>
  <si>
    <t>P6</t>
  </si>
  <si>
    <t>P7</t>
  </si>
  <si>
    <t>P10</t>
  </si>
  <si>
    <t>P11</t>
  </si>
  <si>
    <t>P12</t>
  </si>
  <si>
    <t>execution time</t>
  </si>
  <si>
    <t xml:space="preserve">Best demand time: </t>
  </si>
  <si>
    <t>Worst Demand Time</t>
  </si>
  <si>
    <t>Average demand time</t>
  </si>
  <si>
    <t>P13</t>
  </si>
  <si>
    <t>hardware</t>
  </si>
  <si>
    <t>Delay</t>
  </si>
  <si>
    <t>Visits</t>
  </si>
  <si>
    <t>initialize</t>
  </si>
  <si>
    <t>case block</t>
  </si>
  <si>
    <t>updateMirrorNY</t>
  </si>
  <si>
    <t>UpdateMirrorLA</t>
  </si>
  <si>
    <t>QueryMirrorNY</t>
  </si>
  <si>
    <t>queryMirrorLA</t>
  </si>
  <si>
    <t>writeMirrorNY</t>
  </si>
  <si>
    <t>writeMirrorLA</t>
  </si>
  <si>
    <t>keywordSearch()</t>
  </si>
  <si>
    <t>authorNameSearch()</t>
  </si>
  <si>
    <t>ibsnSearch()</t>
  </si>
  <si>
    <t>getBooks()</t>
  </si>
  <si>
    <t>displayResults()</t>
  </si>
  <si>
    <t>I/O</t>
  </si>
  <si>
    <t>worst case:</t>
  </si>
  <si>
    <t>best case:</t>
  </si>
  <si>
    <t>average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</si>
</sst>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1206-7D1D-42E0-BBC0-80352FB2E567}">
  <dimension ref="A1:P23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4.33203125" bestFit="1" customWidth="1"/>
    <col min="2" max="2" width="12.6640625" bestFit="1" customWidth="1"/>
    <col min="3" max="3" width="13.5" bestFit="1" customWidth="1"/>
    <col min="4" max="4" width="11.1640625" bestFit="1" customWidth="1"/>
    <col min="6" max="6" width="19.1640625" bestFit="1" customWidth="1"/>
    <col min="7" max="7" width="8.1640625" customWidth="1"/>
  </cols>
  <sheetData>
    <row r="1" spans="1:16" x14ac:dyDescent="0.2">
      <c r="A1" t="s">
        <v>0</v>
      </c>
      <c r="G1" t="s">
        <v>0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44</v>
      </c>
    </row>
    <row r="2" spans="1:16" x14ac:dyDescent="0.2">
      <c r="A2" t="s">
        <v>7</v>
      </c>
      <c r="B2" t="s">
        <v>8</v>
      </c>
      <c r="C2" t="s">
        <v>9</v>
      </c>
      <c r="D2" t="s">
        <v>10</v>
      </c>
      <c r="F2" t="s">
        <v>29</v>
      </c>
      <c r="H2">
        <v>4</v>
      </c>
      <c r="I2">
        <v>0</v>
      </c>
      <c r="J2">
        <v>1</v>
      </c>
      <c r="K2">
        <v>0</v>
      </c>
      <c r="L2">
        <v>0</v>
      </c>
      <c r="M2">
        <v>10</v>
      </c>
      <c r="N2">
        <v>0</v>
      </c>
      <c r="O2">
        <v>3</v>
      </c>
      <c r="P2">
        <v>8</v>
      </c>
    </row>
    <row r="3" spans="1:16" x14ac:dyDescent="0.2">
      <c r="A3" t="s">
        <v>1</v>
      </c>
      <c r="B3">
        <v>100</v>
      </c>
      <c r="C3">
        <v>2</v>
      </c>
      <c r="D3">
        <v>100</v>
      </c>
      <c r="F3" t="s">
        <v>30</v>
      </c>
      <c r="H3">
        <v>0</v>
      </c>
      <c r="I3">
        <v>0</v>
      </c>
      <c r="J3">
        <v>2</v>
      </c>
      <c r="K3">
        <v>0</v>
      </c>
      <c r="L3">
        <v>1</v>
      </c>
      <c r="M3">
        <v>1</v>
      </c>
      <c r="N3">
        <v>0</v>
      </c>
      <c r="O3">
        <v>2</v>
      </c>
      <c r="P3">
        <v>3</v>
      </c>
    </row>
    <row r="4" spans="1:16" x14ac:dyDescent="0.2">
      <c r="A4" t="s">
        <v>2</v>
      </c>
      <c r="B4">
        <v>200</v>
      </c>
      <c r="C4">
        <v>0</v>
      </c>
      <c r="D4">
        <v>2</v>
      </c>
      <c r="F4" t="s">
        <v>31</v>
      </c>
      <c r="H4">
        <v>1</v>
      </c>
      <c r="I4">
        <v>2</v>
      </c>
      <c r="J4">
        <v>3</v>
      </c>
      <c r="K4">
        <v>1</v>
      </c>
      <c r="L4">
        <v>0</v>
      </c>
      <c r="M4">
        <v>1</v>
      </c>
      <c r="N4">
        <v>1</v>
      </c>
      <c r="O4">
        <v>4</v>
      </c>
      <c r="P4">
        <v>1</v>
      </c>
    </row>
    <row r="5" spans="1:16" x14ac:dyDescent="0.2">
      <c r="A5" t="s">
        <v>3</v>
      </c>
      <c r="B5">
        <v>200</v>
      </c>
      <c r="C5">
        <v>10</v>
      </c>
      <c r="D5">
        <v>2</v>
      </c>
      <c r="F5" t="s">
        <v>40</v>
      </c>
      <c r="G5">
        <f>($B$23*$B$16*B9)+(C9*C16*C23)+(D9*D16*D23)</f>
        <v>3.2324999999999999</v>
      </c>
      <c r="H5">
        <f>($B$23*(3*($B$19*H2+H3*$B$20+H4*$B$21)))+($C$23*(2*(H2*$C$19+H3*$C$20+$C$21*H4)))+($D$23*(1*(H2*$D$19+H3*$D$20+H4*$D$21)))</f>
        <v>0.49300000000000005</v>
      </c>
      <c r="I5">
        <f t="shared" ref="I5:P5" si="0">($B$23*(3*($B$19*I2+I3*$B$20+I4*$B$21)))+($C$23*(2*(I2*$C$19+I3*$C$20+$C$21*I4)))+($D$23*(1*(I2*$D$19+I3*$D$20+I4*$D$21)))</f>
        <v>2.6000000000000002E-2</v>
      </c>
      <c r="J5">
        <f t="shared" si="0"/>
        <v>13.099</v>
      </c>
      <c r="K5">
        <f t="shared" si="0"/>
        <v>1.3000000000000001E-2</v>
      </c>
      <c r="L5">
        <f t="shared" si="0"/>
        <v>6.47</v>
      </c>
      <c r="M5">
        <f t="shared" si="0"/>
        <v>7.6830000000000007</v>
      </c>
      <c r="N5">
        <f t="shared" si="0"/>
        <v>1.3000000000000001E-2</v>
      </c>
      <c r="O5">
        <f t="shared" si="0"/>
        <v>13.352</v>
      </c>
      <c r="P5">
        <f t="shared" si="0"/>
        <v>20.382999999999999</v>
      </c>
    </row>
    <row r="6" spans="1:16" x14ac:dyDescent="0.2">
      <c r="A6" t="s">
        <v>4</v>
      </c>
      <c r="B6">
        <v>20</v>
      </c>
      <c r="C6">
        <v>2</v>
      </c>
      <c r="D6">
        <v>100</v>
      </c>
    </row>
    <row r="7" spans="1:16" x14ac:dyDescent="0.2">
      <c r="A7" t="s">
        <v>5</v>
      </c>
      <c r="B7">
        <v>35</v>
      </c>
      <c r="C7">
        <v>0</v>
      </c>
      <c r="D7">
        <v>30</v>
      </c>
    </row>
    <row r="8" spans="1:16" x14ac:dyDescent="0.2">
      <c r="A8" t="s">
        <v>6</v>
      </c>
      <c r="B8">
        <v>220</v>
      </c>
      <c r="C8">
        <v>0</v>
      </c>
      <c r="D8">
        <v>10</v>
      </c>
    </row>
    <row r="9" spans="1:16" x14ac:dyDescent="0.2">
      <c r="A9" t="s">
        <v>11</v>
      </c>
      <c r="B9">
        <f>SUM(B3:B8)</f>
        <v>775</v>
      </c>
      <c r="C9">
        <f t="shared" ref="C9:D9" si="1">SUM(C3:C8)</f>
        <v>14</v>
      </c>
      <c r="D9">
        <f t="shared" si="1"/>
        <v>244</v>
      </c>
    </row>
    <row r="10" spans="1:16" x14ac:dyDescent="0.2">
      <c r="F10" t="s">
        <v>41</v>
      </c>
      <c r="G10" s="2">
        <f>MIN(SUM(G5,H5,G5,(SUM(I5,J5,G5, K5, L5)*4)), (SUM(G5,H5,G5,(SUM(I5,G5,G5)*4))), (SUM(G5,H5,G5,(SUM(I5,H5,G5)*4))), (SUM(G5,H5,G5,(SUM(I5,P5,G5)*4))))</f>
        <v>21.963999999999999</v>
      </c>
    </row>
    <row r="11" spans="1:16" x14ac:dyDescent="0.2">
      <c r="F11" t="s">
        <v>42</v>
      </c>
      <c r="G11" s="2">
        <f>MAX(SUM(G5,H5,G5,(SUM(I5,J5,G5, K5, L5)*4)), (SUM(G5,H5,G5,(SUM(I5,G5,G5)*4))), (SUM(G5,H5,G5,(SUM(I5,H5,G5)*4))), (SUM(G5,H5,G5,(SUM(I5,P5,G5)*4))))</f>
        <v>101.524</v>
      </c>
    </row>
    <row r="12" spans="1:16" x14ac:dyDescent="0.2">
      <c r="F12" t="s">
        <v>43</v>
      </c>
      <c r="G12" s="3">
        <f>SUM(G5,H5,G5,((I5+G5+J5*0.1+K5+L5+G5*0.2+0.3*H5+0.4*P5))*4)</f>
        <v>86.953999999999994</v>
      </c>
    </row>
    <row r="13" spans="1:16" x14ac:dyDescent="0.2">
      <c r="A13" s="1" t="s">
        <v>12</v>
      </c>
    </row>
    <row r="14" spans="1:16" x14ac:dyDescent="0.2">
      <c r="A14" t="s">
        <v>13</v>
      </c>
    </row>
    <row r="15" spans="1:16" x14ac:dyDescent="0.2">
      <c r="A15" t="s">
        <v>14</v>
      </c>
      <c r="B15" t="s">
        <v>17</v>
      </c>
      <c r="C15" t="s">
        <v>18</v>
      </c>
      <c r="D15" t="s">
        <v>19</v>
      </c>
    </row>
    <row r="16" spans="1:16" x14ac:dyDescent="0.2">
      <c r="A16" t="s">
        <v>15</v>
      </c>
      <c r="B16">
        <v>3</v>
      </c>
      <c r="C16">
        <v>2</v>
      </c>
      <c r="D16">
        <v>1</v>
      </c>
    </row>
    <row r="17" spans="1:4" x14ac:dyDescent="0.2">
      <c r="A17" t="s">
        <v>16</v>
      </c>
      <c r="B17" t="s">
        <v>20</v>
      </c>
      <c r="C17" t="s">
        <v>21</v>
      </c>
      <c r="D17" t="s">
        <v>22</v>
      </c>
    </row>
    <row r="18" spans="1:4" x14ac:dyDescent="0.2">
      <c r="A18" t="s">
        <v>23</v>
      </c>
    </row>
    <row r="19" spans="1:4" x14ac:dyDescent="0.2">
      <c r="A19" t="s">
        <v>24</v>
      </c>
      <c r="B19">
        <v>400</v>
      </c>
      <c r="C19">
        <v>0</v>
      </c>
      <c r="D19">
        <v>0</v>
      </c>
    </row>
    <row r="20" spans="1:4" x14ac:dyDescent="0.2">
      <c r="A20" t="s">
        <v>25</v>
      </c>
      <c r="B20">
        <v>1500</v>
      </c>
      <c r="C20">
        <v>150</v>
      </c>
      <c r="D20">
        <v>2</v>
      </c>
    </row>
    <row r="21" spans="1:4" x14ac:dyDescent="0.2">
      <c r="A21" t="s">
        <v>26</v>
      </c>
      <c r="B21">
        <v>10</v>
      </c>
      <c r="C21">
        <v>0</v>
      </c>
      <c r="D21">
        <v>1</v>
      </c>
    </row>
    <row r="22" spans="1:4" x14ac:dyDescent="0.2">
      <c r="A22" t="s">
        <v>27</v>
      </c>
    </row>
    <row r="23" spans="1:4" x14ac:dyDescent="0.2">
      <c r="A23" t="s">
        <v>28</v>
      </c>
      <c r="B23">
        <v>1E-4</v>
      </c>
      <c r="C23">
        <v>0.02</v>
      </c>
      <c r="D2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D172-5758-42C8-B2F7-EC7EF2B30578}">
  <dimension ref="A1:L19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13.1640625" bestFit="1" customWidth="1"/>
    <col min="3" max="3" width="12.1640625" customWidth="1"/>
    <col min="4" max="4" width="14.5" bestFit="1" customWidth="1"/>
    <col min="5" max="5" width="14.1640625" bestFit="1" customWidth="1"/>
    <col min="6" max="6" width="13.5" bestFit="1" customWidth="1"/>
    <col min="7" max="7" width="12.83203125" bestFit="1" customWidth="1"/>
    <col min="8" max="8" width="12.6640625" bestFit="1" customWidth="1"/>
    <col min="9" max="9" width="12.1640625" bestFit="1" customWidth="1"/>
    <col min="11" max="11" width="19.1640625" bestFit="1" customWidth="1"/>
  </cols>
  <sheetData>
    <row r="1" spans="1:12" x14ac:dyDescent="0.2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</row>
    <row r="2" spans="1:12" x14ac:dyDescent="0.2">
      <c r="A2" t="s">
        <v>29</v>
      </c>
      <c r="B2">
        <v>2</v>
      </c>
      <c r="C2">
        <v>1</v>
      </c>
      <c r="D2">
        <v>5</v>
      </c>
      <c r="E2">
        <v>4</v>
      </c>
      <c r="F2">
        <v>3</v>
      </c>
      <c r="G2">
        <v>4</v>
      </c>
      <c r="H2">
        <v>3</v>
      </c>
      <c r="I2">
        <v>4</v>
      </c>
      <c r="K2" t="s">
        <v>41</v>
      </c>
      <c r="L2" s="2">
        <f>MIN((2*SUM(B5,C5,D5)),(2*SUM(B5,C5,E5)),(2*SUM(B5,C5,F5)),(2*SUM(B5,C5,G5)),(2*SUM(B5,C5,H5)),(SUM(B5,C5,I5)))</f>
        <v>0.82499999999999996</v>
      </c>
    </row>
    <row r="3" spans="1:12" x14ac:dyDescent="0.2">
      <c r="A3" t="s">
        <v>25</v>
      </c>
      <c r="B3">
        <v>1</v>
      </c>
      <c r="C3">
        <v>0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K3" t="s">
        <v>42</v>
      </c>
      <c r="L3" s="2">
        <f>MAX((2*SUM(B5,C5,D5)),(2*SUM(B5,C5,E5)),(2*SUM(B5,C5)),(2*SUM(B5,C5)),(2*SUM(B5,C5,H5)),(SUM(B5,C5,I5)))</f>
        <v>2.4250000000000003</v>
      </c>
    </row>
    <row r="4" spans="1:12" x14ac:dyDescent="0.2">
      <c r="A4" t="s">
        <v>26</v>
      </c>
      <c r="B4">
        <v>1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K4" t="s">
        <v>43</v>
      </c>
      <c r="L4" s="2">
        <f>2*(B5+C5+0.5*0.7*D5+0.3*E5+0.1*H5+0.1*I5)</f>
        <v>1.94225</v>
      </c>
    </row>
    <row r="5" spans="1:12" x14ac:dyDescent="0.2">
      <c r="A5" t="s">
        <v>40</v>
      </c>
      <c r="B5">
        <f>($C$19*$C$12*(B2*$C$15+B3*$C$16+B4*$C$17))+($D$19*D12*(B2*$D$15+B3*$D$16+B4*$D$17))+($E$19*$E$12*(B2*$E$15+B3*$E$16+B4*$E$17))</f>
        <v>0.45250000000000001</v>
      </c>
      <c r="C5">
        <f t="shared" ref="C5:I5" si="0">($C$19*$C$12*(C2*$C$15+C3*$C$16+C4*$C$17))+($D$19*E12*(C2*$D$15+C3*$D$16+C4*$D$17))+($E$19*$E$12*(C2*$E$15+C3*$E$16+C4*$E$17))</f>
        <v>7.5000000000000006E-3</v>
      </c>
      <c r="D5">
        <f t="shared" si="0"/>
        <v>0.75250000000000006</v>
      </c>
      <c r="E5">
        <f t="shared" si="0"/>
        <v>0.58500000000000008</v>
      </c>
      <c r="F5">
        <f t="shared" si="0"/>
        <v>0.35750000000000004</v>
      </c>
      <c r="G5">
        <f t="shared" si="0"/>
        <v>0.36499999999999999</v>
      </c>
      <c r="H5">
        <f t="shared" si="0"/>
        <v>0.35750000000000004</v>
      </c>
      <c r="I5">
        <f t="shared" si="0"/>
        <v>0.36499999999999999</v>
      </c>
    </row>
    <row r="10" spans="1:12" x14ac:dyDescent="0.2">
      <c r="B10" t="s">
        <v>45</v>
      </c>
    </row>
    <row r="11" spans="1:12" x14ac:dyDescent="0.2">
      <c r="B11" t="s">
        <v>14</v>
      </c>
      <c r="C11" t="s">
        <v>17</v>
      </c>
      <c r="D11" t="s">
        <v>18</v>
      </c>
      <c r="E11" t="s">
        <v>46</v>
      </c>
      <c r="F11" t="s">
        <v>19</v>
      </c>
    </row>
    <row r="12" spans="1:12" x14ac:dyDescent="0.2">
      <c r="B12" t="s">
        <v>15</v>
      </c>
      <c r="C12">
        <v>3</v>
      </c>
      <c r="D12">
        <v>2</v>
      </c>
      <c r="E12">
        <v>1</v>
      </c>
      <c r="F12">
        <v>1</v>
      </c>
    </row>
    <row r="13" spans="1:12" x14ac:dyDescent="0.2">
      <c r="B13" t="s">
        <v>16</v>
      </c>
      <c r="C13" t="s">
        <v>20</v>
      </c>
      <c r="D13" t="s">
        <v>21</v>
      </c>
      <c r="E13" t="s">
        <v>47</v>
      </c>
      <c r="F13" t="s">
        <v>22</v>
      </c>
    </row>
    <row r="14" spans="1:12" x14ac:dyDescent="0.2">
      <c r="B14" t="s">
        <v>23</v>
      </c>
    </row>
    <row r="15" spans="1:12" x14ac:dyDescent="0.2">
      <c r="B15" t="s">
        <v>29</v>
      </c>
      <c r="C15">
        <v>25</v>
      </c>
      <c r="D15">
        <v>0</v>
      </c>
      <c r="E15">
        <v>0</v>
      </c>
      <c r="F15">
        <v>0</v>
      </c>
    </row>
    <row r="16" spans="1:12" x14ac:dyDescent="0.2">
      <c r="B16" t="s">
        <v>25</v>
      </c>
      <c r="C16">
        <v>400</v>
      </c>
      <c r="D16">
        <v>4</v>
      </c>
      <c r="E16">
        <v>2</v>
      </c>
      <c r="F16">
        <v>2</v>
      </c>
    </row>
    <row r="17" spans="2:6" x14ac:dyDescent="0.2">
      <c r="B17" t="s">
        <v>26</v>
      </c>
      <c r="C17">
        <v>25</v>
      </c>
      <c r="D17">
        <v>0</v>
      </c>
      <c r="E17">
        <v>1</v>
      </c>
      <c r="F17">
        <v>1</v>
      </c>
    </row>
    <row r="18" spans="2:6" x14ac:dyDescent="0.2">
      <c r="B18" t="s">
        <v>27</v>
      </c>
    </row>
    <row r="19" spans="2:6" x14ac:dyDescent="0.2">
      <c r="B19" t="s">
        <v>28</v>
      </c>
      <c r="C19">
        <v>1E-4</v>
      </c>
      <c r="D19">
        <v>0.02</v>
      </c>
      <c r="E19">
        <v>0.05</v>
      </c>
      <c r="F1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8DEE-5F3F-4707-9985-6394CCC91610}">
  <dimension ref="A1:H14"/>
  <sheetViews>
    <sheetView tabSelected="1" workbookViewId="0">
      <selection activeCell="I11" sqref="I11"/>
    </sheetView>
  </sheetViews>
  <sheetFormatPr baseColWidth="10" defaultRowHeight="15" x14ac:dyDescent="0.2"/>
  <cols>
    <col min="1" max="1" width="9.6640625" bestFit="1" customWidth="1"/>
    <col min="2" max="2" width="9.5" bestFit="1" customWidth="1"/>
    <col min="3" max="3" width="13.33203125" bestFit="1" customWidth="1"/>
    <col min="4" max="4" width="16.5" bestFit="1" customWidth="1"/>
    <col min="5" max="5" width="10.33203125" bestFit="1" customWidth="1"/>
    <col min="6" max="6" width="9.33203125" bestFit="1" customWidth="1"/>
    <col min="7" max="7" width="9" bestFit="1" customWidth="1"/>
    <col min="8" max="8" width="13" bestFit="1" customWidth="1"/>
  </cols>
  <sheetData>
    <row r="1" spans="1:8" x14ac:dyDescent="0.2">
      <c r="B1" t="s">
        <v>1</v>
      </c>
      <c r="C1" t="s">
        <v>56</v>
      </c>
      <c r="D1" t="s">
        <v>57</v>
      </c>
      <c r="E1" t="s">
        <v>58</v>
      </c>
      <c r="F1" t="s">
        <v>2</v>
      </c>
      <c r="G1" t="s">
        <v>59</v>
      </c>
      <c r="H1" t="s">
        <v>60</v>
      </c>
    </row>
    <row r="2" spans="1:8" x14ac:dyDescent="0.2">
      <c r="A2" t="s">
        <v>17</v>
      </c>
      <c r="B2">
        <v>30</v>
      </c>
      <c r="C2">
        <v>20000</v>
      </c>
      <c r="D2">
        <v>0</v>
      </c>
      <c r="E2">
        <v>0</v>
      </c>
      <c r="F2">
        <v>1030</v>
      </c>
      <c r="G2">
        <v>0</v>
      </c>
      <c r="H2">
        <v>30</v>
      </c>
    </row>
    <row r="3" spans="1:8" x14ac:dyDescent="0.2">
      <c r="A3" t="s">
        <v>61</v>
      </c>
      <c r="B3">
        <v>2</v>
      </c>
      <c r="C3">
        <v>0</v>
      </c>
      <c r="D3">
        <v>0</v>
      </c>
      <c r="E3">
        <v>0</v>
      </c>
      <c r="F3">
        <v>3</v>
      </c>
      <c r="G3">
        <v>0</v>
      </c>
      <c r="H3">
        <v>2</v>
      </c>
    </row>
    <row r="4" spans="1:8" x14ac:dyDescent="0.2">
      <c r="A4" t="s">
        <v>19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8" x14ac:dyDescent="0.2">
      <c r="A5" t="s">
        <v>28</v>
      </c>
      <c r="B5">
        <f>B2*$B$7*$B$8+B3*$C$7*$C$8+B4*$D$7*$D$8</f>
        <v>0.2</v>
      </c>
      <c r="C5">
        <f>C2*$B$7*$B$8+C3*$C$7*$C$8+C4*$D$7*$D$8</f>
        <v>40</v>
      </c>
      <c r="D5">
        <f>D2*$B$7*$B$8+D3*$C$7*$C$8+D4*$D$7*$D$8</f>
        <v>0</v>
      </c>
      <c r="E5">
        <f>E2*$B$7*$B$8+E3*$C$7*$C$8+E4*$D$7*$D$8</f>
        <v>0</v>
      </c>
      <c r="F5">
        <f>F2*$B$7*$B$8+F3*$C$7*$C$8+F4*$D$7*$D$8</f>
        <v>2.2200000000000002</v>
      </c>
      <c r="G5">
        <f>G2*$B$7*$B$8+G3*$C$7*$C$8+G4*$D$7*$D$8</f>
        <v>0</v>
      </c>
      <c r="H5">
        <f>H2*$B$7*$B$8+H3*$C$7*$C$8+H4*$D$7*$D$8</f>
        <v>0.2</v>
      </c>
    </row>
    <row r="6" spans="1:8" x14ac:dyDescent="0.2">
      <c r="B6" t="s">
        <v>17</v>
      </c>
      <c r="C6" t="s">
        <v>61</v>
      </c>
      <c r="D6" t="s">
        <v>19</v>
      </c>
    </row>
    <row r="7" spans="1:8" x14ac:dyDescent="0.2">
      <c r="A7" t="s">
        <v>15</v>
      </c>
      <c r="B7">
        <v>2</v>
      </c>
      <c r="C7">
        <v>1</v>
      </c>
      <c r="D7">
        <v>1</v>
      </c>
    </row>
    <row r="8" spans="1:8" x14ac:dyDescent="0.2">
      <c r="A8" t="s">
        <v>27</v>
      </c>
      <c r="B8">
        <v>1E-3</v>
      </c>
      <c r="C8">
        <v>0.02</v>
      </c>
      <c r="D8">
        <v>0.1</v>
      </c>
    </row>
    <row r="12" spans="1:8" x14ac:dyDescent="0.2">
      <c r="C12" t="s">
        <v>62</v>
      </c>
      <c r="D12" s="2">
        <f>MAX(SUM(B5,C5,F5,G5,H5), SUM(B5,D5,F5,G5,H5), SUM(B5,E5,F5,G5,H5))</f>
        <v>42.620000000000005</v>
      </c>
    </row>
    <row r="13" spans="1:8" x14ac:dyDescent="0.2">
      <c r="C13" t="s">
        <v>63</v>
      </c>
      <c r="D13" s="2">
        <f>MIN(SUM(B5,C5,F5,G5,H5), SUM(B5,D5,F5,G5,H5), SUM(B5,E5,F5,G5,H5))</f>
        <v>2.6200000000000006</v>
      </c>
    </row>
    <row r="14" spans="1:8" x14ac:dyDescent="0.2">
      <c r="C14" t="s">
        <v>64</v>
      </c>
      <c r="D14" s="2">
        <f>SUM(B5, C5*0.5, D5*0.3, 0.2*E5,F5,G5,H5)</f>
        <v>22.619999999999997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Davis</dc:creator>
  <cp:lastModifiedBy>Ryan Davis</cp:lastModifiedBy>
  <dcterms:created xsi:type="dcterms:W3CDTF">2024-10-10T19:58:53Z</dcterms:created>
  <dcterms:modified xsi:type="dcterms:W3CDTF">2024-10-11T00:05:59Z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2024-10-10T22:06:30Z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f6e30c3c-2f0b-461f-8dcd-a85b47e19fad</vt:lpwstr>
  </property>
  <property fmtid="{D5CDD505-2E9C-101B-9397-08002B2CF9AE}" pid="8" name="MSIP_Label_a73fd474-4f3c-44ed-88fb-5cc4bd2471bf_ContentBits">
    <vt:lpwstr>0</vt:lpwstr>
  </property>
</Properties>
</file>