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5-2016" sheetId="1" r:id="rId3"/>
    <sheet state="visible" name="2016-2017" sheetId="2" r:id="rId4"/>
    <sheet state="visible" name="2017-2018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wordpress info: santaslittlehoopers
SportsStatPd2
	-Lily K.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total rebounds per game
	-Lily K.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liu brooklyn
	-Lily K.</t>
      </text>
    </comment>
  </commentList>
</comments>
</file>

<file path=xl/sharedStrings.xml><?xml version="1.0" encoding="utf-8"?>
<sst xmlns="http://schemas.openxmlformats.org/spreadsheetml/2006/main" count="270" uniqueCount="159">
  <si>
    <t>Team Name</t>
  </si>
  <si>
    <t xml:space="preserve">Coach Tourney Appearances </t>
  </si>
  <si>
    <t xml:space="preserve">SRS </t>
  </si>
  <si>
    <t>FG%</t>
  </si>
  <si>
    <t>RPI</t>
  </si>
  <si>
    <t>Adj Off Efficiency</t>
  </si>
  <si>
    <t>Adj Def Efficiency</t>
  </si>
  <si>
    <t>Adj Off-Def</t>
  </si>
  <si>
    <t>Strength of Schedule</t>
  </si>
  <si>
    <t>Win %</t>
  </si>
  <si>
    <t>Coach sweet 16 appearances</t>
  </si>
  <si>
    <t>Avg. Scoring margin</t>
  </si>
  <si>
    <t>Major Conference</t>
  </si>
  <si>
    <t>Turnovers per game</t>
  </si>
  <si>
    <t xml:space="preserve">Wins Last 10 Games </t>
  </si>
  <si>
    <t>Coach Record</t>
  </si>
  <si>
    <t>Seed</t>
  </si>
  <si>
    <t>Points Allowed Per Game</t>
  </si>
  <si>
    <t>Coach final four appearance</t>
  </si>
  <si>
    <t>AP Poll</t>
  </si>
  <si>
    <t>Won a Major Conference</t>
  </si>
  <si>
    <t>Rebounds</t>
  </si>
  <si>
    <t>Arizona</t>
  </si>
  <si>
    <t>Arkansas</t>
  </si>
  <si>
    <t>Ark Little Rock</t>
  </si>
  <si>
    <t>Baylor</t>
  </si>
  <si>
    <t>Austin Peay</t>
  </si>
  <si>
    <t>Bucknell</t>
  </si>
  <si>
    <t>Butler</t>
  </si>
  <si>
    <t>Buffalo</t>
  </si>
  <si>
    <t>Cincinnati</t>
  </si>
  <si>
    <t>Creighton</t>
  </si>
  <si>
    <t>California</t>
  </si>
  <si>
    <t>Chattanooga</t>
  </si>
  <si>
    <t>Alabama</t>
  </si>
  <si>
    <t>Dayton</t>
  </si>
  <si>
    <t>Colorado</t>
  </si>
  <si>
    <t>Connecticut</t>
  </si>
  <si>
    <t>Duke</t>
  </si>
  <si>
    <t>CS Bakersfield</t>
  </si>
  <si>
    <t>ETSU</t>
  </si>
  <si>
    <t>FL Gulf Coast</t>
  </si>
  <si>
    <t>Florida</t>
  </si>
  <si>
    <t>Fairleigh Dickinson</t>
  </si>
  <si>
    <t>Florida St</t>
  </si>
  <si>
    <t>Florida Gulf Coast</t>
  </si>
  <si>
    <t>Gonzaga</t>
  </si>
  <si>
    <t>Fresno State</t>
  </si>
  <si>
    <t>Iona</t>
  </si>
  <si>
    <t>Hampton</t>
  </si>
  <si>
    <t>Iowa St</t>
  </si>
  <si>
    <t>Hawaii</t>
  </si>
  <si>
    <t>Jacksonville St</t>
  </si>
  <si>
    <t>Holy Cross</t>
  </si>
  <si>
    <t>Kansas</t>
  </si>
  <si>
    <t>Indiana</t>
  </si>
  <si>
    <t>Kansas St</t>
  </si>
  <si>
    <t>Iowa</t>
  </si>
  <si>
    <t>Kent St</t>
  </si>
  <si>
    <t>Kentucky</t>
  </si>
  <si>
    <t>Iowa State</t>
  </si>
  <si>
    <t>Louisville</t>
  </si>
  <si>
    <t>Marquette</t>
  </si>
  <si>
    <t>Maryland</t>
  </si>
  <si>
    <t>Miami FL</t>
  </si>
  <si>
    <t>Michigan</t>
  </si>
  <si>
    <t>Miami (FL)</t>
  </si>
  <si>
    <t>Michigan St</t>
  </si>
  <si>
    <t>Minnesota</t>
  </si>
  <si>
    <t>Mt St Mary's</t>
  </si>
  <si>
    <t>Michigan State</t>
  </si>
  <si>
    <t>MTSU</t>
  </si>
  <si>
    <t>North Carolina</t>
  </si>
  <si>
    <t>N Kentucky</t>
  </si>
  <si>
    <t>Northern Iowa</t>
  </si>
  <si>
    <t>NC Central</t>
  </si>
  <si>
    <t>Nevada</t>
  </si>
  <si>
    <t>Notre Dame</t>
  </si>
  <si>
    <t>New Mexico St</t>
  </si>
  <si>
    <t>Oklahoma</t>
  </si>
  <si>
    <t>New Orleans</t>
  </si>
  <si>
    <t>Oregon</t>
  </si>
  <si>
    <t>North Dakota</t>
  </si>
  <si>
    <t>Oregon State</t>
  </si>
  <si>
    <t>Northwestern</t>
  </si>
  <si>
    <t>Arizona St</t>
  </si>
  <si>
    <t>Pittsburgh</t>
  </si>
  <si>
    <t>Providence</t>
  </si>
  <si>
    <t>Oklahoma St</t>
  </si>
  <si>
    <t>Purdue</t>
  </si>
  <si>
    <t>Princeton</t>
  </si>
  <si>
    <t>Seton Hall</t>
  </si>
  <si>
    <t>SF Austin</t>
  </si>
  <si>
    <t>Rhode Island</t>
  </si>
  <si>
    <t>South Dakota State</t>
  </si>
  <si>
    <t>S Dakota St</t>
  </si>
  <si>
    <t>Auburn</t>
  </si>
  <si>
    <t>Southern</t>
  </si>
  <si>
    <t>St. Josephs</t>
  </si>
  <si>
    <t>SMU</t>
  </si>
  <si>
    <t>Stony Brook</t>
  </si>
  <si>
    <t>South Carolina</t>
  </si>
  <si>
    <t>St Mary's CA</t>
  </si>
  <si>
    <t>Syracuse</t>
  </si>
  <si>
    <t>Brooklyn</t>
  </si>
  <si>
    <t>Troy</t>
  </si>
  <si>
    <t>Temple</t>
  </si>
  <si>
    <t>TX Southern</t>
  </si>
  <si>
    <t>UC Davis</t>
  </si>
  <si>
    <t>UCLA</t>
  </si>
  <si>
    <t>Texas</t>
  </si>
  <si>
    <t>UNC Wilmington</t>
  </si>
  <si>
    <t>Texas A&amp;M</t>
  </si>
  <si>
    <t>Texas Tech</t>
  </si>
  <si>
    <t>USC</t>
  </si>
  <si>
    <t>Tulsa</t>
  </si>
  <si>
    <t>VA Commonwealth</t>
  </si>
  <si>
    <t>Vanderbilt</t>
  </si>
  <si>
    <t>UNC Asheville</t>
  </si>
  <si>
    <t>Vermont</t>
  </si>
  <si>
    <t>Villanova</t>
  </si>
  <si>
    <t>Virginia</t>
  </si>
  <si>
    <t>Utah</t>
  </si>
  <si>
    <t>Virginia Tech</t>
  </si>
  <si>
    <t>Wake Forest</t>
  </si>
  <si>
    <t>VCU</t>
  </si>
  <si>
    <t>West Virginia</t>
  </si>
  <si>
    <t>Wichita St</t>
  </si>
  <si>
    <t>Winthrop</t>
  </si>
  <si>
    <t>Weber State</t>
  </si>
  <si>
    <t>Wisconsin</t>
  </si>
  <si>
    <t>Xavier</t>
  </si>
  <si>
    <t>WI Green Bay</t>
  </si>
  <si>
    <t>Wichita State</t>
  </si>
  <si>
    <t>Yale</t>
  </si>
  <si>
    <t>Clemson</t>
  </si>
  <si>
    <t>Coll Charleston</t>
  </si>
  <si>
    <t>CS Fullerton</t>
  </si>
  <si>
    <t>Davidson</t>
  </si>
  <si>
    <t>Georgia St</t>
  </si>
  <si>
    <t>Houston</t>
  </si>
  <si>
    <t>Lipscomb</t>
  </si>
  <si>
    <t>Loyola Chicago</t>
  </si>
  <si>
    <t>Marshall</t>
  </si>
  <si>
    <t>Miami (Fla)</t>
  </si>
  <si>
    <t>Missouri</t>
  </si>
  <si>
    <t>Montana</t>
  </si>
  <si>
    <t>Murray St</t>
  </si>
  <si>
    <t>NC State</t>
  </si>
  <si>
    <t>Ohio State</t>
  </si>
  <si>
    <t>Penn</t>
  </si>
  <si>
    <t>Radford</t>
  </si>
  <si>
    <t>San Diego St</t>
  </si>
  <si>
    <t>St. Bonaventure</t>
  </si>
  <si>
    <t>TCU</t>
  </si>
  <si>
    <t>Tennessee</t>
  </si>
  <si>
    <t>UMBC</t>
  </si>
  <si>
    <t>UNC Greensboro</t>
  </si>
  <si>
    <t>Wright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</si>
</sst>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sz val="11.0"/>
      <color rgb="FF800080"/>
      <name val="&quot;Helvetica Neue&quot;"/>
    </font>
    <font>
      <sz val="11.0"/>
      <color rgb="FF222222"/>
      <name val="&quot;Helvetica Neue&quot;"/>
    </font>
    <font>
      <b/>
      <sz val="11.0"/>
      <color rgb="FF222222"/>
      <name val="Sans-serif"/>
    </font>
    <font>
      <name val="Arial"/>
    </font>
    <font>
      <color rgb="FF111111"/>
      <name val="Arial"/>
    </font>
    <font>
      <sz val="12.0"/>
      <color rgb="FF000000"/>
      <name val="Calibri"/>
    </font>
    <font>
      <sz val="11.0"/>
      <color rgb="FF222222"/>
      <name val="Helvetica Neue"/>
    </font>
    <font>
      <color rgb="FF000000"/>
      <name val="Arial"/>
    </font>
    <font>
      <sz val="11.0"/>
      <color rgb="FF0B0080"/>
      <name val="Sans-serif"/>
    </font>
    <font>
      <sz val="11.0"/>
      <color rgb="FF222222"/>
      <name val="Sans-serif"/>
    </font>
    <font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</fills>
  <borders count="6">
    <border/>
    <border>
      <right style="thin">
        <color rgb="FFDDDDDD"/>
      </right>
    </border>
    <border>
      <left style="thin">
        <color rgb="FFDDDDDD"/>
      </left>
      <right style="thin">
        <color rgb="FFDDDDDD"/>
      </right>
    </border>
    <border>
      <left style="thin">
        <color rgb="FFDDDDDD"/>
      </left>
    </border>
    <border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DDDDDD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left" readingOrder="0" shrinkToFit="0" wrapText="0"/>
    </xf>
    <xf borderId="0" fillId="2" fontId="3" numFmtId="0" xfId="0" applyAlignment="1" applyFill="1" applyFont="1">
      <alignment horizontal="right" readingOrder="0" shrinkToFit="0" wrapText="0"/>
    </xf>
    <xf borderId="0" fillId="3" fontId="4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readingOrder="0"/>
    </xf>
    <xf borderId="0" fillId="0" fontId="6" numFmtId="4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shrinkToFit="0" vertical="bottom" wrapText="0"/>
    </xf>
    <xf borderId="0" fillId="0" fontId="1" numFmtId="4" xfId="0" applyAlignment="1" applyFont="1" applyNumberFormat="1">
      <alignment readingOrder="0"/>
    </xf>
    <xf borderId="0" fillId="2" fontId="8" numFmtId="4" xfId="0" applyAlignment="1" applyFont="1" applyNumberFormat="1">
      <alignment horizontal="right" vertical="bottom"/>
    </xf>
    <xf borderId="1" fillId="0" fontId="5" numFmtId="4" xfId="0" applyAlignment="1" applyBorder="1" applyFont="1" applyNumberFormat="1">
      <alignment horizontal="right" vertical="bottom"/>
    </xf>
    <xf borderId="2" fillId="0" fontId="5" numFmtId="4" xfId="0" applyAlignment="1" applyBorder="1" applyFont="1" applyNumberFormat="1">
      <alignment horizontal="right" vertical="bottom"/>
    </xf>
    <xf borderId="0" fillId="2" fontId="9" numFmtId="4" xfId="0" applyAlignment="1" applyFont="1" applyNumberFormat="1">
      <alignment horizontal="right" shrinkToFit="0" vertical="bottom" wrapText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4" fontId="11" numFmtId="0" xfId="0" applyAlignment="1" applyFill="1" applyFont="1">
      <alignment horizontal="center" readingOrder="0"/>
    </xf>
    <xf borderId="0" fillId="4" fontId="1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4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readingOrder="0" vertical="bottom"/>
    </xf>
    <xf borderId="1" fillId="0" fontId="5" numFmtId="4" xfId="0" applyAlignment="1" applyBorder="1" applyFont="1" applyNumberFormat="1">
      <alignment horizontal="right" vertical="bottom"/>
    </xf>
    <xf borderId="0" fillId="2" fontId="9" numFmtId="4" xfId="0" applyAlignment="1" applyFont="1" applyNumberFormat="1">
      <alignment horizontal="right" vertical="bottom"/>
    </xf>
    <xf borderId="0" fillId="2" fontId="12" numFmtId="4" xfId="0" applyAlignment="1" applyFont="1" applyNumberFormat="1">
      <alignment horizontal="right" shrinkToFit="0" vertical="bottom" wrapText="0"/>
    </xf>
    <xf borderId="3" fillId="0" fontId="5" numFmtId="4" xfId="0" applyAlignment="1" applyBorder="1" applyFont="1" applyNumberFormat="1">
      <alignment horizontal="right" vertical="bottom"/>
    </xf>
    <xf borderId="0" fillId="0" fontId="5" numFmtId="4" xfId="0" applyAlignment="1" applyFont="1" applyNumberFormat="1">
      <alignment horizontal="right" readingOrder="0" vertical="bottom"/>
    </xf>
    <xf borderId="0" fillId="3" fontId="4" numFmtId="0" xfId="0" applyAlignment="1" applyFont="1">
      <alignment horizontal="center" readingOrder="0"/>
    </xf>
    <xf borderId="4" fillId="0" fontId="5" numFmtId="4" xfId="0" applyAlignment="1" applyBorder="1" applyFont="1" applyNumberFormat="1">
      <alignment horizontal="right" vertical="bottom"/>
    </xf>
    <xf borderId="5" fillId="0" fontId="5" numFmtId="4" xfId="0" applyAlignment="1" applyBorder="1" applyFont="1" applyNumberFormat="1">
      <alignment horizontal="right" vertical="bottom"/>
    </xf>
    <xf borderId="4" fillId="2" fontId="12" numFmtId="4" xfId="0" applyAlignment="1" applyBorder="1" applyFont="1" applyNumberFormat="1">
      <alignment horizontal="right" shrinkToFit="0" vertical="bottom" wrapText="0"/>
    </xf>
    <xf borderId="5" fillId="2" fontId="12" numFmtId="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25.57"/>
    <col customWidth="1" min="3" max="3" width="5.71"/>
    <col customWidth="1" min="4" max="4" width="5.43"/>
    <col customWidth="1" min="5" max="5" width="6.71"/>
    <col customWidth="1" min="6" max="6" width="15.86"/>
    <col customWidth="1" min="7" max="7" width="16.14"/>
    <col customWidth="1" min="8" max="8" width="10.43"/>
    <col customWidth="1" min="9" max="9" width="18.57"/>
    <col customWidth="1" min="10" max="10" width="6.57"/>
    <col customWidth="1" min="11" max="11" width="25.57"/>
    <col customWidth="1" min="12" max="12" width="18.0"/>
    <col customWidth="1" min="13" max="13" width="15.71"/>
    <col customWidth="1" min="14" max="14" width="18.29"/>
    <col customWidth="1" min="15" max="15" width="19.14"/>
    <col customWidth="1" min="16" max="16" width="12.86"/>
    <col customWidth="1" min="17" max="17" width="5.43"/>
    <col customWidth="1" min="18" max="18" width="22.43"/>
    <col customWidth="1" min="19" max="19" width="24.29"/>
    <col customWidth="1" min="20" max="20" width="7.43"/>
    <col customWidth="1" min="21" max="21" width="21.57"/>
    <col customWidth="1" min="22" max="22" width="9.43"/>
    <col customWidth="1" min="23" max="25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ht="12.75" customHeight="1">
      <c r="A2" t="s">
        <v>22</v>
      </c>
      <c r="B2" s="2">
        <v>9.0</v>
      </c>
      <c r="C2" s="2">
        <v>8.53</v>
      </c>
      <c r="D2" s="2">
        <v>48.2</v>
      </c>
      <c r="E2" s="2">
        <v>0.5968</v>
      </c>
      <c r="F2" s="2">
        <v>116.1</v>
      </c>
      <c r="G2" s="2">
        <v>96.5</v>
      </c>
      <c r="H2" s="2">
        <v>19.6</v>
      </c>
      <c r="I2" s="2">
        <v>0.5469</v>
      </c>
      <c r="J2" s="2">
        <v>0.758</v>
      </c>
      <c r="K2" s="2">
        <v>6.0</v>
      </c>
      <c r="L2" s="2">
        <v>12.2</v>
      </c>
      <c r="M2" s="2">
        <v>1.0</v>
      </c>
      <c r="N2" s="2">
        <v>12.8</v>
      </c>
      <c r="O2" s="2">
        <v>7.0</v>
      </c>
      <c r="P2" s="2">
        <v>0.742</v>
      </c>
      <c r="Q2" s="2">
        <v>6.0</v>
      </c>
      <c r="R2" s="2">
        <v>69.0</v>
      </c>
      <c r="S2" s="2">
        <v>0.0</v>
      </c>
      <c r="T2" s="2">
        <v>17.0</v>
      </c>
      <c r="U2" s="2">
        <v>0.0</v>
      </c>
      <c r="V2" s="2">
        <v>40.3</v>
      </c>
    </row>
    <row r="3" ht="12.75" customHeight="1">
      <c r="A3" t="s">
        <v>24</v>
      </c>
      <c r="B3" s="2">
        <v>1.0</v>
      </c>
      <c r="C3" s="2">
        <v>-3.03</v>
      </c>
      <c r="D3" s="2">
        <v>45.8</v>
      </c>
      <c r="E3" s="2">
        <v>0.5797</v>
      </c>
      <c r="F3" s="2">
        <v>108.3</v>
      </c>
      <c r="G3" s="2">
        <v>96.1</v>
      </c>
      <c r="H3" s="2">
        <v>12.2</v>
      </c>
      <c r="I3" s="2">
        <v>0.4745</v>
      </c>
      <c r="J3" s="2">
        <v>0.879</v>
      </c>
      <c r="K3" s="2">
        <v>0.0</v>
      </c>
      <c r="L3" s="2">
        <v>11.3</v>
      </c>
      <c r="M3" s="2">
        <v>0.0</v>
      </c>
      <c r="N3" s="2">
        <v>10.5</v>
      </c>
      <c r="O3" s="2">
        <v>8.0</v>
      </c>
      <c r="P3" s="2">
        <v>0.879</v>
      </c>
      <c r="Q3" s="2">
        <v>12.0</v>
      </c>
      <c r="R3" s="2">
        <v>60.1</v>
      </c>
      <c r="S3" s="2">
        <v>0.0</v>
      </c>
      <c r="T3" s="2">
        <v>35.0</v>
      </c>
      <c r="U3" s="2">
        <v>0.0</v>
      </c>
      <c r="V3" s="2">
        <v>32.9</v>
      </c>
    </row>
    <row r="4" ht="12.75" customHeight="1">
      <c r="A4" t="s">
        <v>26</v>
      </c>
      <c r="B4" s="2">
        <v>4.0</v>
      </c>
      <c r="C4" s="2">
        <v>-5.6</v>
      </c>
      <c r="D4" s="2">
        <v>46.3</v>
      </c>
      <c r="E4" s="2">
        <v>0.4886</v>
      </c>
      <c r="F4" s="2">
        <v>104.4</v>
      </c>
      <c r="G4" s="2">
        <v>108.9</v>
      </c>
      <c r="H4" s="2">
        <v>-4.5</v>
      </c>
      <c r="I4" s="2">
        <v>0.4815</v>
      </c>
      <c r="J4" s="2">
        <v>0.514</v>
      </c>
      <c r="K4" s="2">
        <v>0.0</v>
      </c>
      <c r="L4" s="2">
        <v>0.1</v>
      </c>
      <c r="M4" s="2">
        <v>0.0</v>
      </c>
      <c r="N4" s="2">
        <v>14.0</v>
      </c>
      <c r="O4" s="2">
        <v>8.0</v>
      </c>
      <c r="P4" s="2">
        <v>0.512</v>
      </c>
      <c r="Q4" s="2">
        <v>16.0</v>
      </c>
      <c r="R4" s="2">
        <v>77.1</v>
      </c>
      <c r="S4" s="2">
        <v>0.0</v>
      </c>
      <c r="T4" s="2">
        <v>47.0</v>
      </c>
      <c r="U4" s="2">
        <v>0.0</v>
      </c>
      <c r="V4" s="2">
        <v>35.9</v>
      </c>
    </row>
    <row r="5" ht="12.75" customHeight="1">
      <c r="A5" t="s">
        <v>25</v>
      </c>
      <c r="B5" s="2">
        <v>6.0</v>
      </c>
      <c r="C5" s="2">
        <v>0.72</v>
      </c>
      <c r="D5" s="2">
        <v>46.7</v>
      </c>
      <c r="E5" s="2">
        <v>0.5974</v>
      </c>
      <c r="F5" s="2">
        <v>116.9</v>
      </c>
      <c r="G5" s="2">
        <v>99.0</v>
      </c>
      <c r="H5" s="2">
        <v>17.9</v>
      </c>
      <c r="I5" s="2">
        <v>0.5949</v>
      </c>
      <c r="J5" s="2">
        <v>0.667</v>
      </c>
      <c r="K5" s="2">
        <v>3.0</v>
      </c>
      <c r="L5" s="2">
        <v>7.9</v>
      </c>
      <c r="M5" s="2">
        <v>1.0</v>
      </c>
      <c r="N5" s="2">
        <v>12.9</v>
      </c>
      <c r="O5" s="2">
        <v>5.0</v>
      </c>
      <c r="P5" s="2">
        <v>0.599</v>
      </c>
      <c r="Q5" s="2">
        <v>5.0</v>
      </c>
      <c r="R5" s="2">
        <v>69.6</v>
      </c>
      <c r="S5" s="2">
        <v>0.0</v>
      </c>
      <c r="T5" s="2">
        <v>21.0</v>
      </c>
      <c r="U5" s="2">
        <v>0.0</v>
      </c>
      <c r="V5" s="2">
        <v>36.8</v>
      </c>
    </row>
    <row r="6" ht="12.75" customHeight="1">
      <c r="A6" t="s">
        <v>29</v>
      </c>
      <c r="B6" s="2">
        <v>1.0</v>
      </c>
      <c r="C6" s="2">
        <v>-6.51</v>
      </c>
      <c r="D6" s="2">
        <v>43.8</v>
      </c>
      <c r="E6" s="2">
        <v>0.5476</v>
      </c>
      <c r="F6" s="2">
        <v>105.1</v>
      </c>
      <c r="G6" s="2">
        <v>102.5</v>
      </c>
      <c r="H6" s="2">
        <v>2.59999999999999</v>
      </c>
      <c r="I6" s="2">
        <v>0.5377</v>
      </c>
      <c r="J6" s="2">
        <v>0.588</v>
      </c>
      <c r="K6" s="2">
        <v>0.0</v>
      </c>
      <c r="L6" s="2">
        <v>2.4</v>
      </c>
      <c r="M6" s="2">
        <v>0.0</v>
      </c>
      <c r="N6" s="2">
        <v>13.7</v>
      </c>
      <c r="O6" s="2">
        <v>6.0</v>
      </c>
      <c r="P6" s="2">
        <v>0.588</v>
      </c>
      <c r="Q6" s="2">
        <v>14.0</v>
      </c>
      <c r="R6" s="2">
        <v>75.9</v>
      </c>
      <c r="S6" s="2">
        <v>0.0</v>
      </c>
      <c r="T6" s="2">
        <v>47.0</v>
      </c>
      <c r="U6" s="2">
        <v>0.0</v>
      </c>
      <c r="V6" s="2">
        <v>38.9</v>
      </c>
    </row>
    <row r="7" ht="12.75" customHeight="1">
      <c r="A7" t="s">
        <v>28</v>
      </c>
      <c r="B7" s="2">
        <v>2.0</v>
      </c>
      <c r="C7" s="2">
        <v>1.1</v>
      </c>
      <c r="D7" s="2">
        <v>46.6</v>
      </c>
      <c r="E7" s="2">
        <v>0.5733</v>
      </c>
      <c r="F7" s="2">
        <v>115.6</v>
      </c>
      <c r="G7" s="2">
        <v>101.8</v>
      </c>
      <c r="H7" s="2">
        <v>13.8</v>
      </c>
      <c r="I7" s="2">
        <v>0.5461</v>
      </c>
      <c r="J7" s="2">
        <v>0.677</v>
      </c>
      <c r="K7" s="2">
        <v>0.0</v>
      </c>
      <c r="L7" s="2">
        <v>9.4</v>
      </c>
      <c r="M7" s="2">
        <v>0.0</v>
      </c>
      <c r="N7" s="2">
        <v>10.2</v>
      </c>
      <c r="O7" s="2">
        <v>7.0</v>
      </c>
      <c r="P7" s="2">
        <v>0.54</v>
      </c>
      <c r="Q7" s="2">
        <v>9.0</v>
      </c>
      <c r="R7" s="2">
        <v>71.2</v>
      </c>
      <c r="S7" s="2">
        <v>0.0</v>
      </c>
      <c r="T7" s="2">
        <v>37.0</v>
      </c>
      <c r="U7" s="2">
        <v>0.0</v>
      </c>
      <c r="V7" s="2">
        <v>36.5</v>
      </c>
    </row>
    <row r="8" ht="12.75" customHeight="1">
      <c r="A8" t="s">
        <v>32</v>
      </c>
      <c r="B8" s="2">
        <v>2.0</v>
      </c>
      <c r="C8" s="2">
        <v>16.36</v>
      </c>
      <c r="D8" s="2">
        <v>46.1</v>
      </c>
      <c r="E8" s="2">
        <v>0.6127</v>
      </c>
      <c r="F8" s="2">
        <v>111.3</v>
      </c>
      <c r="G8" s="2">
        <v>93.8</v>
      </c>
      <c r="H8" s="2">
        <v>17.5</v>
      </c>
      <c r="I8" s="2">
        <v>0.5852</v>
      </c>
      <c r="J8" s="2">
        <v>0.697</v>
      </c>
      <c r="K8" s="2">
        <v>1.0</v>
      </c>
      <c r="L8" s="2">
        <v>8.1</v>
      </c>
      <c r="M8" s="2">
        <v>1.0</v>
      </c>
      <c r="N8" s="2">
        <v>12.2</v>
      </c>
      <c r="O8" s="2">
        <v>8.0</v>
      </c>
      <c r="P8" s="2">
        <v>0.607</v>
      </c>
      <c r="Q8" s="2">
        <v>4.0</v>
      </c>
      <c r="R8" s="2">
        <v>67.0</v>
      </c>
      <c r="S8" s="2">
        <v>0.0</v>
      </c>
      <c r="T8" s="2">
        <v>47.0</v>
      </c>
      <c r="U8" s="2">
        <v>0.0</v>
      </c>
      <c r="V8" s="2">
        <v>39.8</v>
      </c>
    </row>
    <row r="9" ht="12.75" customHeight="1">
      <c r="A9" t="s">
        <v>33</v>
      </c>
      <c r="B9" s="2">
        <v>1.0</v>
      </c>
      <c r="C9" s="2">
        <v>-2.28</v>
      </c>
      <c r="D9" s="2">
        <v>45.6</v>
      </c>
      <c r="E9" s="2">
        <v>0.5739</v>
      </c>
      <c r="F9" s="2">
        <v>105.1</v>
      </c>
      <c r="G9" s="2">
        <v>99.4</v>
      </c>
      <c r="H9" s="2">
        <v>5.69999999999999</v>
      </c>
      <c r="I9" s="2">
        <v>0.4807</v>
      </c>
      <c r="J9" s="2">
        <v>0.853</v>
      </c>
      <c r="K9" s="2">
        <v>0.0</v>
      </c>
      <c r="L9" s="2">
        <v>9.2</v>
      </c>
      <c r="M9" s="2">
        <v>0.0</v>
      </c>
      <c r="N9" s="2">
        <v>12.4</v>
      </c>
      <c r="O9" s="2">
        <v>8.0</v>
      </c>
      <c r="P9" s="2">
        <v>0.853</v>
      </c>
      <c r="Q9" s="2">
        <v>12.0</v>
      </c>
      <c r="R9" s="2">
        <v>67.1</v>
      </c>
      <c r="S9" s="2">
        <v>0.0</v>
      </c>
      <c r="T9" s="2">
        <v>23.0</v>
      </c>
      <c r="U9" s="2">
        <v>0.0</v>
      </c>
      <c r="V9" s="2">
        <v>35.4</v>
      </c>
    </row>
    <row r="10" ht="12.75" customHeight="1">
      <c r="A10" t="s">
        <v>30</v>
      </c>
      <c r="B10" s="2">
        <v>8.0</v>
      </c>
      <c r="C10" s="2">
        <v>11.4</v>
      </c>
      <c r="D10" s="2">
        <v>42.8</v>
      </c>
      <c r="E10" s="2">
        <v>0.578</v>
      </c>
      <c r="F10" s="2">
        <v>107.7</v>
      </c>
      <c r="G10" s="2">
        <v>93.1</v>
      </c>
      <c r="H10" s="2">
        <v>14.6</v>
      </c>
      <c r="I10" s="2">
        <v>0.547</v>
      </c>
      <c r="J10" s="2">
        <v>0.688</v>
      </c>
      <c r="K10" s="2">
        <v>1.0</v>
      </c>
      <c r="L10" s="2">
        <v>10.3</v>
      </c>
      <c r="M10" s="2">
        <v>0.0</v>
      </c>
      <c r="N10" s="2">
        <v>11.1</v>
      </c>
      <c r="O10" s="2">
        <v>6.0</v>
      </c>
      <c r="P10" s="2">
        <v>0.645</v>
      </c>
      <c r="Q10" s="2">
        <v>9.0</v>
      </c>
      <c r="R10" s="2">
        <v>62.9</v>
      </c>
      <c r="S10" s="2">
        <v>0.0</v>
      </c>
      <c r="T10" s="2">
        <v>47.0</v>
      </c>
      <c r="U10" s="2">
        <v>0.0</v>
      </c>
      <c r="V10" s="2">
        <v>39.4</v>
      </c>
    </row>
    <row r="11" ht="12.75" customHeight="1">
      <c r="A11" t="s">
        <v>36</v>
      </c>
      <c r="B11" s="2">
        <v>4.0</v>
      </c>
      <c r="C11" s="2">
        <v>4.81</v>
      </c>
      <c r="D11" s="2">
        <v>42.6</v>
      </c>
      <c r="E11" s="2">
        <v>0.5855</v>
      </c>
      <c r="F11" s="2">
        <v>106.6</v>
      </c>
      <c r="G11" s="2">
        <v>95.5</v>
      </c>
      <c r="H11" s="2">
        <v>11.1</v>
      </c>
      <c r="I11" s="2">
        <v>0.5645</v>
      </c>
      <c r="J11" s="2">
        <v>0.667</v>
      </c>
      <c r="K11" s="2">
        <v>0.0</v>
      </c>
      <c r="L11" s="2">
        <v>5.3</v>
      </c>
      <c r="M11" s="2">
        <v>1.0</v>
      </c>
      <c r="N11" s="2">
        <v>13.4</v>
      </c>
      <c r="O11" s="2">
        <v>5.0</v>
      </c>
      <c r="P11" s="2">
        <v>0.562</v>
      </c>
      <c r="Q11" s="2">
        <v>8.0</v>
      </c>
      <c r="R11" s="2">
        <v>70.7</v>
      </c>
      <c r="S11" s="2">
        <v>0.0</v>
      </c>
      <c r="T11" s="2">
        <v>37.0</v>
      </c>
      <c r="U11" s="2">
        <v>0.0</v>
      </c>
      <c r="V11" s="2">
        <v>42.3</v>
      </c>
    </row>
    <row r="12" ht="12.75" customHeight="1">
      <c r="A12" t="s">
        <v>37</v>
      </c>
      <c r="B12" s="2">
        <v>2.0</v>
      </c>
      <c r="C12" s="2">
        <v>6.39</v>
      </c>
      <c r="D12" s="2">
        <v>45.9</v>
      </c>
      <c r="E12" s="2">
        <v>0.5853</v>
      </c>
      <c r="F12" s="2">
        <v>110.4</v>
      </c>
      <c r="G12" s="2">
        <v>93.7</v>
      </c>
      <c r="H12" s="2">
        <v>16.7</v>
      </c>
      <c r="I12" s="2">
        <v>0.557</v>
      </c>
      <c r="J12" s="2">
        <v>0.706</v>
      </c>
      <c r="K12" s="2">
        <v>1.0</v>
      </c>
      <c r="L12" s="2">
        <v>10.3</v>
      </c>
      <c r="M12" s="2">
        <v>1.0</v>
      </c>
      <c r="N12" s="2">
        <v>11.1</v>
      </c>
      <c r="O12" s="2">
        <v>7.0</v>
      </c>
      <c r="P12" s="2">
        <v>0.691</v>
      </c>
      <c r="Q12" s="2">
        <v>9.0</v>
      </c>
      <c r="R12" s="2">
        <v>63.1</v>
      </c>
      <c r="S12" s="2">
        <v>0.0</v>
      </c>
      <c r="T12" s="2">
        <v>47.0</v>
      </c>
      <c r="U12" s="2">
        <v>0.0</v>
      </c>
      <c r="V12" s="2">
        <v>36.4</v>
      </c>
    </row>
    <row r="13" ht="12.75" customHeight="1">
      <c r="A13" t="s">
        <v>39</v>
      </c>
      <c r="B13" s="2">
        <v>4.0</v>
      </c>
      <c r="C13" s="2">
        <v>-5.59</v>
      </c>
      <c r="D13" s="2">
        <v>45.1</v>
      </c>
      <c r="E13" s="2">
        <v>0.5262</v>
      </c>
      <c r="F13" s="2">
        <v>102.3</v>
      </c>
      <c r="G13" s="2">
        <v>95.4</v>
      </c>
      <c r="H13" s="2">
        <v>6.89999999999999</v>
      </c>
      <c r="I13" s="2">
        <v>0.4472</v>
      </c>
      <c r="J13" s="2">
        <v>0.75</v>
      </c>
      <c r="K13" s="2">
        <v>1.0</v>
      </c>
      <c r="L13" s="2">
        <v>9.8</v>
      </c>
      <c r="M13" s="2">
        <v>0.0</v>
      </c>
      <c r="N13" s="2">
        <v>12.2</v>
      </c>
      <c r="O13" s="2">
        <v>9.0</v>
      </c>
      <c r="P13" s="2">
        <v>0.501</v>
      </c>
      <c r="Q13" s="2">
        <v>15.0</v>
      </c>
      <c r="R13" s="2">
        <v>63.3</v>
      </c>
      <c r="S13" s="2">
        <v>1.0</v>
      </c>
      <c r="T13" s="2">
        <v>29.0</v>
      </c>
      <c r="U13" s="2">
        <v>0.0</v>
      </c>
      <c r="V13" s="2">
        <v>38.1</v>
      </c>
    </row>
    <row r="14" ht="12.75" customHeight="1">
      <c r="A14" t="s">
        <v>35</v>
      </c>
      <c r="B14" s="2">
        <v>3.0</v>
      </c>
      <c r="C14" s="2">
        <v>6.75</v>
      </c>
      <c r="D14" s="2">
        <v>46.0</v>
      </c>
      <c r="E14" s="2">
        <v>0.6046</v>
      </c>
      <c r="F14" s="2">
        <v>104.7</v>
      </c>
      <c r="G14" s="2">
        <v>93.8</v>
      </c>
      <c r="H14" s="2">
        <v>10.9</v>
      </c>
      <c r="I14" s="2">
        <v>0.5573</v>
      </c>
      <c r="J14" s="2">
        <v>0.781</v>
      </c>
      <c r="K14" s="2">
        <v>1.0</v>
      </c>
      <c r="L14" s="2">
        <v>7.4</v>
      </c>
      <c r="M14" s="2">
        <v>0.0</v>
      </c>
      <c r="N14" s="2">
        <v>13.1</v>
      </c>
      <c r="O14" s="2">
        <v>6.0</v>
      </c>
      <c r="P14" s="2">
        <v>0.68</v>
      </c>
      <c r="Q14" s="2">
        <v>7.0</v>
      </c>
      <c r="R14" s="2">
        <v>65.8</v>
      </c>
      <c r="S14" s="2">
        <v>0.0</v>
      </c>
      <c r="T14" s="2">
        <v>31.0</v>
      </c>
      <c r="U14" s="2">
        <v>0.0</v>
      </c>
      <c r="V14" s="2">
        <v>38.7</v>
      </c>
    </row>
    <row r="15" ht="12.75" customHeight="1">
      <c r="A15" t="s">
        <v>38</v>
      </c>
      <c r="B15" s="2">
        <v>32.0</v>
      </c>
      <c r="C15" s="2">
        <v>15.79</v>
      </c>
      <c r="D15" s="2">
        <v>45.9</v>
      </c>
      <c r="E15" s="2">
        <v>0.6059</v>
      </c>
      <c r="F15" s="2">
        <v>119.3</v>
      </c>
      <c r="G15" s="2">
        <v>100.7</v>
      </c>
      <c r="H15" s="2">
        <v>18.6</v>
      </c>
      <c r="I15" s="2">
        <v>0.5897</v>
      </c>
      <c r="J15" s="2">
        <v>0.697</v>
      </c>
      <c r="K15" s="2">
        <v>22.0</v>
      </c>
      <c r="L15" s="2">
        <v>9.4</v>
      </c>
      <c r="M15" s="2">
        <v>1.0</v>
      </c>
      <c r="N15" s="2">
        <v>9.9</v>
      </c>
      <c r="O15" s="2">
        <v>6.0</v>
      </c>
      <c r="P15" s="2">
        <v>0.725</v>
      </c>
      <c r="Q15" s="2">
        <v>4.0</v>
      </c>
      <c r="R15" s="2">
        <v>72.1</v>
      </c>
      <c r="S15" s="2">
        <v>12.0</v>
      </c>
      <c r="T15" s="2">
        <v>19.0</v>
      </c>
      <c r="U15" s="2">
        <v>0.0</v>
      </c>
      <c r="V15" s="2">
        <v>36.3</v>
      </c>
    </row>
    <row r="16" ht="12.75" customHeight="1">
      <c r="A16" t="s">
        <v>43</v>
      </c>
      <c r="B16" s="2">
        <v>1.0</v>
      </c>
      <c r="C16" s="2">
        <v>-10.0</v>
      </c>
      <c r="D16" s="2">
        <v>46.2</v>
      </c>
      <c r="E16" s="2">
        <v>0.4777</v>
      </c>
      <c r="F16" s="2">
        <v>105.5</v>
      </c>
      <c r="G16" s="2">
        <v>114.1</v>
      </c>
      <c r="H16" s="2">
        <v>-8.59999999999999</v>
      </c>
      <c r="I16" s="2">
        <v>0.4504</v>
      </c>
      <c r="J16" s="2">
        <v>0.563</v>
      </c>
      <c r="K16" s="2">
        <v>0.0</v>
      </c>
      <c r="L16" s="2">
        <v>-0.3</v>
      </c>
      <c r="M16" s="2">
        <v>0.0</v>
      </c>
      <c r="N16" s="2">
        <v>12.9</v>
      </c>
      <c r="O16" s="2">
        <v>6.0</v>
      </c>
      <c r="P16" s="2">
        <v>0.391</v>
      </c>
      <c r="Q16" s="2">
        <v>16.0</v>
      </c>
      <c r="R16" s="2">
        <v>78.5</v>
      </c>
      <c r="S16" s="2">
        <v>0.0</v>
      </c>
      <c r="T16" s="2">
        <v>47.0</v>
      </c>
      <c r="U16" s="2">
        <v>0.0</v>
      </c>
      <c r="V16" s="2">
        <v>33.1</v>
      </c>
    </row>
    <row r="17" ht="12.75" customHeight="1">
      <c r="A17" t="s">
        <v>45</v>
      </c>
      <c r="B17" s="2">
        <v>1.0</v>
      </c>
      <c r="C17" s="2">
        <v>-2.57</v>
      </c>
      <c r="D17" s="2">
        <v>47.7</v>
      </c>
      <c r="E17" s="2">
        <v>0.4735</v>
      </c>
      <c r="F17" s="2">
        <v>102.7</v>
      </c>
      <c r="G17" s="2">
        <v>103.8</v>
      </c>
      <c r="H17" s="2">
        <v>-1.09999999999999</v>
      </c>
      <c r="I17" s="2">
        <v>0.4565</v>
      </c>
      <c r="J17" s="2">
        <v>0.606</v>
      </c>
      <c r="K17" s="2">
        <v>0.0</v>
      </c>
      <c r="L17" s="2">
        <v>2.7</v>
      </c>
      <c r="M17" s="2">
        <v>0.0</v>
      </c>
      <c r="N17" s="2">
        <v>12.3</v>
      </c>
      <c r="O17" s="2">
        <v>7.0</v>
      </c>
      <c r="P17" s="2">
        <v>0.576</v>
      </c>
      <c r="Q17" s="2">
        <v>16.0</v>
      </c>
      <c r="R17" s="2">
        <v>72.9</v>
      </c>
      <c r="S17" s="2">
        <v>0.0</v>
      </c>
      <c r="T17" s="2">
        <v>47.0</v>
      </c>
      <c r="U17" s="2">
        <v>0.0</v>
      </c>
      <c r="V17" s="2">
        <v>39.4</v>
      </c>
    </row>
    <row r="18" ht="12.75" customHeight="1">
      <c r="A18" t="s">
        <v>47</v>
      </c>
      <c r="B18" s="2">
        <v>1.0</v>
      </c>
      <c r="C18" s="2">
        <v>5.26</v>
      </c>
      <c r="D18" s="2">
        <v>43.4</v>
      </c>
      <c r="E18" s="2">
        <v>0.5641</v>
      </c>
      <c r="F18" s="2">
        <v>106.2</v>
      </c>
      <c r="G18" s="2">
        <v>100.3</v>
      </c>
      <c r="H18" s="2">
        <v>5.90000000000001</v>
      </c>
      <c r="I18" s="2">
        <v>0.5124</v>
      </c>
      <c r="J18" s="2">
        <v>0.735</v>
      </c>
      <c r="K18" s="2">
        <v>0.0</v>
      </c>
      <c r="L18" s="2">
        <v>4.9</v>
      </c>
      <c r="M18" s="2">
        <v>0.0</v>
      </c>
      <c r="N18" s="2">
        <v>10.7</v>
      </c>
      <c r="O18" s="2">
        <v>9.0</v>
      </c>
      <c r="P18" s="2">
        <v>0.506</v>
      </c>
      <c r="Q18" s="2">
        <v>14.0</v>
      </c>
      <c r="R18" s="2">
        <v>71.2</v>
      </c>
      <c r="S18" s="2">
        <v>0.0</v>
      </c>
      <c r="T18" s="2">
        <v>47.0</v>
      </c>
      <c r="U18" s="2">
        <v>0.0</v>
      </c>
      <c r="V18" s="2">
        <v>37.0</v>
      </c>
    </row>
    <row r="19" ht="12.75" customHeight="1">
      <c r="A19" t="s">
        <v>46</v>
      </c>
      <c r="B19" s="2">
        <v>17.0</v>
      </c>
      <c r="C19" s="2">
        <v>1.99</v>
      </c>
      <c r="D19" s="2">
        <v>48.6</v>
      </c>
      <c r="E19" s="2">
        <v>0.5766</v>
      </c>
      <c r="F19" s="2">
        <v>114.8</v>
      </c>
      <c r="G19" s="2">
        <v>97.8</v>
      </c>
      <c r="H19" s="2">
        <v>17.0</v>
      </c>
      <c r="I19" s="2">
        <v>0.5235</v>
      </c>
      <c r="J19" s="2">
        <v>0.788</v>
      </c>
      <c r="K19" s="2">
        <v>5.0</v>
      </c>
      <c r="L19" s="2">
        <v>13.5</v>
      </c>
      <c r="M19" s="2">
        <v>0.0</v>
      </c>
      <c r="N19" s="2">
        <v>11.3</v>
      </c>
      <c r="O19" s="2">
        <v>8.0</v>
      </c>
      <c r="P19" s="2">
        <v>0.808</v>
      </c>
      <c r="Q19" s="2">
        <v>11.0</v>
      </c>
      <c r="R19" s="2">
        <v>66.8</v>
      </c>
      <c r="S19" s="2">
        <v>0.0</v>
      </c>
      <c r="T19" s="2">
        <v>34.0</v>
      </c>
      <c r="U19" s="2">
        <v>0.0</v>
      </c>
      <c r="V19" s="2">
        <v>39.4</v>
      </c>
    </row>
    <row r="20" ht="12.75" customHeight="1">
      <c r="A20" t="s">
        <v>49</v>
      </c>
      <c r="B20" s="2">
        <v>3.0</v>
      </c>
      <c r="C20" s="2">
        <v>-8.8</v>
      </c>
      <c r="D20" s="2">
        <v>41.5</v>
      </c>
      <c r="E20" s="2">
        <v>0.5045</v>
      </c>
      <c r="F20" s="2">
        <v>99.9</v>
      </c>
      <c r="G20" s="2">
        <v>104.8</v>
      </c>
      <c r="H20" s="2">
        <v>-4.89999999999999</v>
      </c>
      <c r="I20" s="2">
        <v>0.4376</v>
      </c>
      <c r="J20" s="2">
        <v>0.677</v>
      </c>
      <c r="K20" s="2">
        <v>0.0</v>
      </c>
      <c r="L20" s="2">
        <v>0.9</v>
      </c>
      <c r="M20" s="2">
        <v>0.0</v>
      </c>
      <c r="N20" s="2">
        <v>14.0</v>
      </c>
      <c r="O20" s="2">
        <v>8.0</v>
      </c>
      <c r="P20" s="2">
        <v>0.531</v>
      </c>
      <c r="Q20" s="2">
        <v>16.0</v>
      </c>
      <c r="R20" s="2">
        <v>74.1</v>
      </c>
      <c r="S20" s="2">
        <v>0.0</v>
      </c>
      <c r="T20" s="2">
        <v>47.0</v>
      </c>
      <c r="U20" s="2">
        <v>0.0</v>
      </c>
      <c r="V20" s="2">
        <v>41.3</v>
      </c>
    </row>
    <row r="21" ht="12.75" customHeight="1">
      <c r="A21" t="s">
        <v>51</v>
      </c>
      <c r="B21" s="2">
        <v>1.0</v>
      </c>
      <c r="C21" s="2">
        <v>2.47</v>
      </c>
      <c r="D21" s="2">
        <v>46.2</v>
      </c>
      <c r="E21" s="2">
        <v>0.5508</v>
      </c>
      <c r="F21" s="2">
        <v>107.0</v>
      </c>
      <c r="G21" s="2">
        <v>96.6</v>
      </c>
      <c r="H21" s="2">
        <v>10.4</v>
      </c>
      <c r="I21" s="2">
        <v>0.4733</v>
      </c>
      <c r="J21" s="2">
        <v>0.844</v>
      </c>
      <c r="K21" s="2">
        <v>0.0</v>
      </c>
      <c r="L21" s="2">
        <v>11.1</v>
      </c>
      <c r="M21" s="2">
        <v>0.0</v>
      </c>
      <c r="N21" s="2">
        <v>13.2</v>
      </c>
      <c r="O21" s="2">
        <v>8.0</v>
      </c>
      <c r="P21" s="2">
        <v>0.811</v>
      </c>
      <c r="Q21" s="2">
        <v>13.0</v>
      </c>
      <c r="R21" s="2">
        <v>66.3</v>
      </c>
      <c r="S21" s="2">
        <v>0.0</v>
      </c>
      <c r="T21" s="2">
        <v>47.0</v>
      </c>
      <c r="U21" s="2">
        <v>0.0</v>
      </c>
      <c r="V21" s="2">
        <v>37.3</v>
      </c>
    </row>
    <row r="22" ht="12.75" customHeight="1">
      <c r="A22" t="s">
        <v>53</v>
      </c>
      <c r="B22" s="2">
        <v>3.0</v>
      </c>
      <c r="C22" s="2">
        <v>-1.6</v>
      </c>
      <c r="D22" s="2">
        <v>41.3</v>
      </c>
      <c r="E22" s="2">
        <v>0.4552</v>
      </c>
      <c r="F22" s="2">
        <v>97.0</v>
      </c>
      <c r="G22" s="2">
        <v>105.8</v>
      </c>
      <c r="H22" s="2">
        <v>-8.8</v>
      </c>
      <c r="I22" s="2">
        <v>0.4537</v>
      </c>
      <c r="J22" s="2">
        <v>0.424</v>
      </c>
      <c r="K22" s="2">
        <v>0.0</v>
      </c>
      <c r="L22" s="2">
        <v>-4.3</v>
      </c>
      <c r="M22" s="2">
        <v>0.0</v>
      </c>
      <c r="N22" s="2">
        <v>11.0</v>
      </c>
      <c r="O22" s="2">
        <v>5.0</v>
      </c>
      <c r="P22" s="2">
        <v>0.54</v>
      </c>
      <c r="Q22" s="2">
        <v>16.0</v>
      </c>
      <c r="R22" s="2">
        <v>69.7</v>
      </c>
      <c r="S22" s="2">
        <v>0.0</v>
      </c>
      <c r="T22" s="2">
        <v>47.0</v>
      </c>
      <c r="U22" s="2">
        <v>0.0</v>
      </c>
      <c r="V22" s="2">
        <v>30.2</v>
      </c>
    </row>
    <row r="23" ht="12.75" customHeight="1">
      <c r="A23" t="s">
        <v>55</v>
      </c>
      <c r="B23" s="2">
        <v>9.0</v>
      </c>
      <c r="C23" s="2">
        <v>13.96</v>
      </c>
      <c r="D23" s="2">
        <v>50.1</v>
      </c>
      <c r="E23" s="2">
        <v>0.5992</v>
      </c>
      <c r="F23" s="2">
        <v>119.0</v>
      </c>
      <c r="G23" s="2">
        <v>98.7</v>
      </c>
      <c r="H23" s="2">
        <v>20.3</v>
      </c>
      <c r="I23" s="2">
        <v>0.5379</v>
      </c>
      <c r="J23" s="2">
        <v>0.781</v>
      </c>
      <c r="K23" s="2">
        <v>3.0</v>
      </c>
      <c r="L23" s="2">
        <v>13.4</v>
      </c>
      <c r="M23" s="2">
        <v>1.0</v>
      </c>
      <c r="N23" s="2">
        <v>13.7</v>
      </c>
      <c r="O23" s="2">
        <v>7.0</v>
      </c>
      <c r="P23" s="2">
        <v>0.611</v>
      </c>
      <c r="Q23" s="2">
        <v>5.0</v>
      </c>
      <c r="R23" s="2">
        <v>68.9</v>
      </c>
      <c r="S23" s="2">
        <v>0.0</v>
      </c>
      <c r="T23" s="2">
        <v>47.0</v>
      </c>
      <c r="U23" s="2">
        <v>0.0</v>
      </c>
      <c r="V23" s="2">
        <v>37.4</v>
      </c>
    </row>
    <row r="24" ht="12.75" customHeight="1">
      <c r="A24" t="s">
        <v>48</v>
      </c>
      <c r="B24" s="2">
        <v>3.0</v>
      </c>
      <c r="C24" s="2">
        <v>-4.25</v>
      </c>
      <c r="D24" s="2">
        <v>45.6</v>
      </c>
      <c r="E24" s="2">
        <v>0.5566</v>
      </c>
      <c r="F24" s="2">
        <v>110.4</v>
      </c>
      <c r="G24" s="2">
        <v>101.2</v>
      </c>
      <c r="H24" s="2">
        <v>9.2</v>
      </c>
      <c r="I24" s="2">
        <v>0.5033</v>
      </c>
      <c r="J24" s="2">
        <v>0.781</v>
      </c>
      <c r="K24" s="2">
        <v>0.0</v>
      </c>
      <c r="L24" s="2">
        <v>5.9</v>
      </c>
      <c r="M24" s="2">
        <v>0.0</v>
      </c>
      <c r="N24" s="2">
        <v>12.8</v>
      </c>
      <c r="O24" s="2">
        <v>9.0</v>
      </c>
      <c r="P24" s="2">
        <v>0.686</v>
      </c>
      <c r="Q24" s="2">
        <v>13.0</v>
      </c>
      <c r="R24" s="2">
        <v>73.7</v>
      </c>
      <c r="S24" s="2">
        <v>1.0</v>
      </c>
      <c r="T24" s="2">
        <v>14.0</v>
      </c>
      <c r="U24" s="2">
        <v>0.0</v>
      </c>
      <c r="V24" s="2">
        <v>36.9</v>
      </c>
    </row>
    <row r="25" ht="12.75" customHeight="1">
      <c r="A25" t="s">
        <v>57</v>
      </c>
      <c r="B25" s="2">
        <v>8.0</v>
      </c>
      <c r="C25" s="2">
        <v>11.16</v>
      </c>
      <c r="D25" s="2">
        <v>45.0</v>
      </c>
      <c r="E25" s="2">
        <v>0.5914</v>
      </c>
      <c r="F25" s="2">
        <v>114.4</v>
      </c>
      <c r="G25" s="2">
        <v>95.9</v>
      </c>
      <c r="H25" s="2">
        <v>18.5</v>
      </c>
      <c r="I25" s="2">
        <v>0.5669</v>
      </c>
      <c r="J25" s="2">
        <v>0.677</v>
      </c>
      <c r="K25" s="2">
        <v>0.0</v>
      </c>
      <c r="L25" s="2">
        <v>9.4</v>
      </c>
      <c r="M25" s="2">
        <v>1.0</v>
      </c>
      <c r="N25" s="2">
        <v>10.4</v>
      </c>
      <c r="O25" s="2">
        <v>4.0</v>
      </c>
      <c r="P25" s="2">
        <v>0.584</v>
      </c>
      <c r="Q25" s="2">
        <v>7.0</v>
      </c>
      <c r="R25" s="2">
        <v>68.7</v>
      </c>
      <c r="S25" s="2">
        <v>0.0</v>
      </c>
      <c r="T25" s="2">
        <v>47.0</v>
      </c>
      <c r="U25" s="2">
        <v>0.0</v>
      </c>
      <c r="V25" s="2">
        <v>38.4</v>
      </c>
    </row>
    <row r="26" ht="12.75" customHeight="1">
      <c r="A26" t="s">
        <v>60</v>
      </c>
      <c r="B26" s="2">
        <v>2.0</v>
      </c>
      <c r="C26" s="2">
        <v>6.41</v>
      </c>
      <c r="D26" s="2">
        <v>50.2</v>
      </c>
      <c r="E26" s="2">
        <v>0.6031</v>
      </c>
      <c r="F26" s="2">
        <v>120.5</v>
      </c>
      <c r="G26" s="2">
        <v>100.3</v>
      </c>
      <c r="H26" s="2">
        <v>20.2</v>
      </c>
      <c r="I26" s="2">
        <v>0.5896</v>
      </c>
      <c r="J26" s="2">
        <v>0.677</v>
      </c>
      <c r="K26" s="2">
        <v>0.0</v>
      </c>
      <c r="L26" s="2">
        <v>6.9</v>
      </c>
      <c r="M26" s="2">
        <v>1.0</v>
      </c>
      <c r="N26" s="2">
        <v>11.6</v>
      </c>
      <c r="O26" s="2">
        <v>5.0</v>
      </c>
      <c r="P26" s="2">
        <v>0.758</v>
      </c>
      <c r="Q26" s="2">
        <v>4.0</v>
      </c>
      <c r="R26" s="2">
        <v>75.0</v>
      </c>
      <c r="S26" s="2">
        <v>0.0</v>
      </c>
      <c r="T26" s="2">
        <v>25.0</v>
      </c>
      <c r="U26" s="2">
        <v>0.0</v>
      </c>
      <c r="V26" s="2">
        <v>36.1</v>
      </c>
    </row>
    <row r="27" ht="12.75" customHeight="1">
      <c r="A27" t="s">
        <v>54</v>
      </c>
      <c r="B27" s="2">
        <v>18.0</v>
      </c>
      <c r="C27" s="2">
        <v>15.38</v>
      </c>
      <c r="D27" s="2">
        <v>49.4</v>
      </c>
      <c r="E27" s="2">
        <v>0.6683</v>
      </c>
      <c r="F27" s="2">
        <v>118.9</v>
      </c>
      <c r="G27" s="2">
        <v>92.0</v>
      </c>
      <c r="H27" s="2">
        <v>26.9</v>
      </c>
      <c r="I27" s="2">
        <v>0.6022</v>
      </c>
      <c r="J27" s="2">
        <v>0.882</v>
      </c>
      <c r="K27" s="2">
        <v>10.0</v>
      </c>
      <c r="L27" s="2">
        <v>13.8</v>
      </c>
      <c r="M27" s="2">
        <v>1.0</v>
      </c>
      <c r="N27" s="2">
        <v>12.6</v>
      </c>
      <c r="O27" s="2">
        <v>10.0</v>
      </c>
      <c r="P27" s="2">
        <v>0.759</v>
      </c>
      <c r="Q27" s="2">
        <v>1.0</v>
      </c>
      <c r="R27" s="2">
        <v>67.6</v>
      </c>
      <c r="S27" s="2">
        <v>0.0</v>
      </c>
      <c r="T27" s="2">
        <v>22.0</v>
      </c>
      <c r="U27" s="2">
        <v>1.0</v>
      </c>
      <c r="V27" s="2">
        <v>37.3</v>
      </c>
    </row>
    <row r="28" ht="12.75" customHeight="1">
      <c r="A28" t="s">
        <v>59</v>
      </c>
      <c r="B28" s="2">
        <v>17.0</v>
      </c>
      <c r="C28" s="2">
        <v>17.52</v>
      </c>
      <c r="D28" s="2">
        <v>47.9</v>
      </c>
      <c r="E28" s="2">
        <v>0.6273</v>
      </c>
      <c r="F28" s="2">
        <v>122.3</v>
      </c>
      <c r="G28" s="2">
        <v>98.9</v>
      </c>
      <c r="H28" s="2">
        <v>23.4</v>
      </c>
      <c r="I28" s="2">
        <v>0.5745</v>
      </c>
      <c r="J28" s="2">
        <v>0.765</v>
      </c>
      <c r="K28" s="2">
        <v>12.0</v>
      </c>
      <c r="L28" s="2">
        <v>11.4</v>
      </c>
      <c r="M28" s="2">
        <v>1.0</v>
      </c>
      <c r="N28" s="2">
        <v>11.1</v>
      </c>
      <c r="O28" s="2">
        <v>8.0</v>
      </c>
      <c r="P28" s="2">
        <v>0.78</v>
      </c>
      <c r="Q28" s="2">
        <v>4.0</v>
      </c>
      <c r="R28" s="2">
        <v>68.3</v>
      </c>
      <c r="S28" s="2">
        <v>2.0</v>
      </c>
      <c r="T28" s="2">
        <v>1.0</v>
      </c>
      <c r="U28" s="2">
        <v>1.0</v>
      </c>
      <c r="V28" s="2">
        <v>38.7</v>
      </c>
    </row>
    <row r="29" ht="12.75" customHeight="1">
      <c r="A29" t="s">
        <v>63</v>
      </c>
      <c r="B29" s="2">
        <v>7.0</v>
      </c>
      <c r="C29" s="2">
        <v>9.76</v>
      </c>
      <c r="D29" s="2">
        <v>48.8</v>
      </c>
      <c r="E29" s="2">
        <v>0.6147</v>
      </c>
      <c r="F29" s="2">
        <v>113.8</v>
      </c>
      <c r="G29" s="2">
        <v>96.3</v>
      </c>
      <c r="H29" s="2">
        <v>17.5</v>
      </c>
      <c r="I29" s="2">
        <v>0.5677</v>
      </c>
      <c r="J29" s="2">
        <v>0.758</v>
      </c>
      <c r="K29" s="2">
        <v>1.0</v>
      </c>
      <c r="L29" s="2">
        <v>9.8</v>
      </c>
      <c r="M29" s="2">
        <v>1.0</v>
      </c>
      <c r="N29" s="2">
        <v>12.9</v>
      </c>
      <c r="O29" s="2">
        <v>5.0</v>
      </c>
      <c r="P29" s="2">
        <v>0.625</v>
      </c>
      <c r="Q29" s="2">
        <v>5.0</v>
      </c>
      <c r="R29" s="2">
        <v>66.4</v>
      </c>
      <c r="S29" s="2">
        <v>6.0</v>
      </c>
      <c r="T29" s="2">
        <v>10.0</v>
      </c>
      <c r="U29" s="2">
        <v>0.0</v>
      </c>
      <c r="V29" s="2">
        <v>36.1</v>
      </c>
    </row>
    <row r="30" ht="12.75" customHeight="1">
      <c r="A30" t="s">
        <v>66</v>
      </c>
      <c r="B30" s="2">
        <v>7.0</v>
      </c>
      <c r="C30" s="2">
        <v>2.62</v>
      </c>
      <c r="D30" s="2">
        <v>47.7</v>
      </c>
      <c r="E30" s="2">
        <v>0.6333</v>
      </c>
      <c r="F30" s="2">
        <v>117.2</v>
      </c>
      <c r="G30" s="2">
        <v>97.1</v>
      </c>
      <c r="H30" s="2">
        <v>20.1</v>
      </c>
      <c r="I30" s="2">
        <v>0.5822</v>
      </c>
      <c r="J30" s="2">
        <v>0.781</v>
      </c>
      <c r="K30" s="2">
        <v>2.0</v>
      </c>
      <c r="L30" s="2">
        <v>8.8</v>
      </c>
      <c r="M30" s="2">
        <v>1.0</v>
      </c>
      <c r="N30" s="2">
        <v>10.7</v>
      </c>
      <c r="O30" s="2">
        <v>7.0</v>
      </c>
      <c r="P30" s="2">
        <v>0.605</v>
      </c>
      <c r="Q30" s="2">
        <v>3.0</v>
      </c>
      <c r="R30" s="2">
        <v>66.8</v>
      </c>
      <c r="S30" s="2">
        <v>0.0</v>
      </c>
      <c r="T30" s="2">
        <v>18.0</v>
      </c>
      <c r="U30" s="2">
        <v>0.0</v>
      </c>
      <c r="V30" s="2">
        <v>35.0</v>
      </c>
    </row>
    <row r="31" ht="12.75" customHeight="1">
      <c r="A31" t="s">
        <v>65</v>
      </c>
      <c r="B31" s="2">
        <v>10.0</v>
      </c>
      <c r="C31" s="2">
        <v>10.31</v>
      </c>
      <c r="D31" s="2">
        <v>46.6</v>
      </c>
      <c r="E31" s="2">
        <v>0.5711</v>
      </c>
      <c r="F31" s="2">
        <v>112.7</v>
      </c>
      <c r="G31" s="2">
        <v>101.0</v>
      </c>
      <c r="H31" s="2">
        <v>11.7</v>
      </c>
      <c r="I31" s="2">
        <v>0.5596</v>
      </c>
      <c r="J31" s="2">
        <v>0.647</v>
      </c>
      <c r="K31" s="2">
        <v>4.0</v>
      </c>
      <c r="L31" s="2">
        <v>6.8</v>
      </c>
      <c r="M31" s="2">
        <v>1.0</v>
      </c>
      <c r="N31" s="2">
        <v>9.8</v>
      </c>
      <c r="O31" s="2">
        <v>5.0</v>
      </c>
      <c r="P31" s="2">
        <v>0.618</v>
      </c>
      <c r="Q31" s="2">
        <v>2.0</v>
      </c>
      <c r="R31" s="2">
        <v>68.2</v>
      </c>
      <c r="S31" s="2">
        <v>1.0</v>
      </c>
      <c r="T31" s="2">
        <v>10.0</v>
      </c>
      <c r="U31" s="2">
        <v>0.0</v>
      </c>
      <c r="V31" s="2">
        <v>32.0</v>
      </c>
    </row>
    <row r="32" ht="12.75" customHeight="1">
      <c r="A32" t="s">
        <v>70</v>
      </c>
      <c r="B32" s="2">
        <v>19.0</v>
      </c>
      <c r="C32" s="2">
        <v>11.2</v>
      </c>
      <c r="D32" s="2">
        <v>48.4</v>
      </c>
      <c r="E32" s="2">
        <v>0.6272</v>
      </c>
      <c r="F32" s="2">
        <v>121.3</v>
      </c>
      <c r="G32" s="2">
        <v>98.9</v>
      </c>
      <c r="H32" s="2">
        <v>22.4</v>
      </c>
      <c r="I32" s="2">
        <v>0.5575</v>
      </c>
      <c r="J32" s="2">
        <v>0.853</v>
      </c>
      <c r="K32" s="2">
        <v>13.0</v>
      </c>
      <c r="L32" s="2">
        <v>16.4</v>
      </c>
      <c r="M32" s="2">
        <v>1.0</v>
      </c>
      <c r="N32" s="2">
        <v>11.8</v>
      </c>
      <c r="O32" s="2">
        <v>9.0</v>
      </c>
      <c r="P32" s="2">
        <v>0.72</v>
      </c>
      <c r="Q32" s="2">
        <v>2.0</v>
      </c>
      <c r="R32" s="2">
        <v>63.4</v>
      </c>
      <c r="S32" s="2">
        <v>1.0</v>
      </c>
      <c r="T32" s="2">
        <v>43.0</v>
      </c>
      <c r="U32" s="2">
        <v>1.0</v>
      </c>
      <c r="V32" s="2">
        <v>41.9</v>
      </c>
    </row>
    <row r="33" ht="12.75" customHeight="1">
      <c r="A33" t="s">
        <v>72</v>
      </c>
      <c r="B33" s="2">
        <v>26.0</v>
      </c>
      <c r="C33" s="2">
        <v>15.52</v>
      </c>
      <c r="D33" s="2">
        <v>47.9</v>
      </c>
      <c r="E33" s="2">
        <v>0.642</v>
      </c>
      <c r="F33" s="2">
        <v>119.5</v>
      </c>
      <c r="G33" s="2">
        <v>94.0</v>
      </c>
      <c r="H33" s="2">
        <v>25.5</v>
      </c>
      <c r="I33" s="2">
        <v>0.5774</v>
      </c>
      <c r="J33" s="2">
        <v>0.824</v>
      </c>
      <c r="K33" s="2">
        <v>16.0</v>
      </c>
      <c r="L33" s="2">
        <v>12.8</v>
      </c>
      <c r="M33" s="2">
        <v>1.0</v>
      </c>
      <c r="N33" s="2">
        <v>10.9</v>
      </c>
      <c r="O33" s="2">
        <v>8.0</v>
      </c>
      <c r="P33" s="2">
        <v>0.789</v>
      </c>
      <c r="Q33" s="2">
        <v>1.0</v>
      </c>
      <c r="R33" s="2">
        <v>69.6</v>
      </c>
      <c r="S33" s="2">
        <v>7.0</v>
      </c>
      <c r="T33" s="2">
        <v>2.0</v>
      </c>
      <c r="U33" s="2">
        <v>1.0</v>
      </c>
      <c r="V33" s="2">
        <v>41.0</v>
      </c>
    </row>
    <row r="34" ht="12.75" customHeight="1">
      <c r="A34" t="s">
        <v>74</v>
      </c>
      <c r="B34" s="2">
        <v>4.0</v>
      </c>
      <c r="C34" s="2">
        <v>0.93</v>
      </c>
      <c r="D34" s="2">
        <v>45.7</v>
      </c>
      <c r="E34" s="2">
        <v>0.5603</v>
      </c>
      <c r="F34" s="2">
        <v>105.7</v>
      </c>
      <c r="G34" s="2">
        <v>97.2</v>
      </c>
      <c r="H34" s="2">
        <v>8.5</v>
      </c>
      <c r="I34" s="2">
        <v>0.5334</v>
      </c>
      <c r="J34" s="2">
        <v>0.647</v>
      </c>
      <c r="K34" s="2">
        <v>1.0</v>
      </c>
      <c r="L34" s="2">
        <v>5.1</v>
      </c>
      <c r="M34" s="2">
        <v>0.0</v>
      </c>
      <c r="N34" s="2">
        <v>9.8</v>
      </c>
      <c r="O34" s="2">
        <v>9.0</v>
      </c>
      <c r="P34" s="2">
        <v>0.652</v>
      </c>
      <c r="Q34" s="2">
        <v>11.0</v>
      </c>
      <c r="R34" s="2">
        <v>62.9</v>
      </c>
      <c r="S34" s="2">
        <v>0.0</v>
      </c>
      <c r="T34" s="2">
        <v>47.0</v>
      </c>
      <c r="U34" s="2">
        <v>0.0</v>
      </c>
      <c r="V34" s="2">
        <v>29.7</v>
      </c>
    </row>
    <row r="35" ht="12.75" customHeight="1">
      <c r="A35" t="s">
        <v>77</v>
      </c>
      <c r="B35" s="2">
        <v>13.0</v>
      </c>
      <c r="C35" s="2">
        <v>9.92</v>
      </c>
      <c r="D35" s="2">
        <v>47.1</v>
      </c>
      <c r="E35" s="2">
        <v>0.5874</v>
      </c>
      <c r="F35" s="2">
        <v>117.8</v>
      </c>
      <c r="G35" s="2">
        <v>103.7</v>
      </c>
      <c r="H35" s="2">
        <v>14.1</v>
      </c>
      <c r="I35" s="2">
        <v>0.5725</v>
      </c>
      <c r="J35" s="2">
        <v>0.656</v>
      </c>
      <c r="K35" s="2">
        <v>2.0</v>
      </c>
      <c r="L35" s="2">
        <v>5.1</v>
      </c>
      <c r="M35" s="2">
        <v>1.0</v>
      </c>
      <c r="N35" s="2">
        <v>9.7</v>
      </c>
      <c r="O35" s="2">
        <v>6.0</v>
      </c>
      <c r="P35" s="2">
        <v>0.665</v>
      </c>
      <c r="Q35" s="2">
        <v>6.0</v>
      </c>
      <c r="R35" s="2">
        <v>70.6</v>
      </c>
      <c r="S35" s="2">
        <v>7.0</v>
      </c>
      <c r="T35" s="2">
        <v>3.0</v>
      </c>
      <c r="U35" s="2">
        <v>0.0</v>
      </c>
      <c r="V35" s="2">
        <v>36.1</v>
      </c>
    </row>
    <row r="36" ht="12.75" customHeight="1">
      <c r="A36" t="s">
        <v>79</v>
      </c>
      <c r="B36" s="2">
        <v>17.0</v>
      </c>
      <c r="C36" s="2">
        <v>9.38</v>
      </c>
      <c r="D36" s="2">
        <v>45.9</v>
      </c>
      <c r="E36" s="2">
        <v>0.637</v>
      </c>
      <c r="F36" s="2">
        <v>115.4</v>
      </c>
      <c r="G36" s="2">
        <v>93.3</v>
      </c>
      <c r="H36" s="2">
        <v>22.1</v>
      </c>
      <c r="I36" s="2">
        <v>0.5874</v>
      </c>
      <c r="J36" s="2">
        <v>0.781</v>
      </c>
      <c r="K36" s="2">
        <v>4.0</v>
      </c>
      <c r="L36" s="2">
        <v>10.0</v>
      </c>
      <c r="M36" s="2">
        <v>1.0</v>
      </c>
      <c r="N36" s="2">
        <v>13.0</v>
      </c>
      <c r="O36" s="2">
        <v>6.0</v>
      </c>
      <c r="P36" s="2">
        <v>0.619</v>
      </c>
      <c r="Q36" s="2">
        <v>2.0</v>
      </c>
      <c r="R36" s="2">
        <v>70.4</v>
      </c>
      <c r="S36" s="2">
        <v>0.0</v>
      </c>
      <c r="T36" s="2">
        <v>45.0</v>
      </c>
      <c r="U36" s="2">
        <v>0.0</v>
      </c>
      <c r="V36" s="2">
        <v>38.8</v>
      </c>
    </row>
    <row r="37" ht="12.75" customHeight="1">
      <c r="A37" t="s">
        <v>81</v>
      </c>
      <c r="B37" s="2">
        <v>12.0</v>
      </c>
      <c r="C37" s="2">
        <v>5.48</v>
      </c>
      <c r="D37" s="2">
        <v>46.7</v>
      </c>
      <c r="E37" s="2">
        <v>0.656</v>
      </c>
      <c r="F37" s="2">
        <v>119.4</v>
      </c>
      <c r="G37" s="2">
        <v>97.4</v>
      </c>
      <c r="H37" s="2">
        <v>22.0</v>
      </c>
      <c r="I37" s="2">
        <v>0.6001</v>
      </c>
      <c r="J37" s="2">
        <v>0.824</v>
      </c>
      <c r="K37" s="2">
        <v>1.0</v>
      </c>
      <c r="L37" s="2">
        <v>9.7</v>
      </c>
      <c r="M37" s="2">
        <v>1.0</v>
      </c>
      <c r="N37" s="2">
        <v>11.6</v>
      </c>
      <c r="O37" s="2">
        <v>8.0</v>
      </c>
      <c r="P37" s="2">
        <v>0.647</v>
      </c>
      <c r="Q37" s="2">
        <v>1.0</v>
      </c>
      <c r="R37" s="2">
        <v>69.4</v>
      </c>
      <c r="S37" s="2">
        <v>0.0</v>
      </c>
      <c r="T37" s="2">
        <v>27.0</v>
      </c>
      <c r="U37" s="2">
        <v>1.0</v>
      </c>
      <c r="V37" s="2">
        <v>35.8</v>
      </c>
    </row>
    <row r="38" ht="12.75" customHeight="1">
      <c r="A38" t="s">
        <v>83</v>
      </c>
      <c r="B38" s="2">
        <v>4.0</v>
      </c>
      <c r="C38" s="2">
        <v>6.21</v>
      </c>
      <c r="D38" s="2">
        <v>44.1</v>
      </c>
      <c r="E38" s="2">
        <v>0.59</v>
      </c>
      <c r="F38" s="2">
        <v>109.3</v>
      </c>
      <c r="G38" s="2">
        <v>98.4</v>
      </c>
      <c r="H38" s="2">
        <v>10.9</v>
      </c>
      <c r="I38" s="2">
        <v>0.5877</v>
      </c>
      <c r="J38" s="2">
        <v>0.613</v>
      </c>
      <c r="K38" s="2">
        <v>0.0</v>
      </c>
      <c r="L38" s="2">
        <v>2.1</v>
      </c>
      <c r="M38" s="2">
        <v>1.0</v>
      </c>
      <c r="N38" s="2">
        <v>11.5</v>
      </c>
      <c r="O38" s="2">
        <v>6.0</v>
      </c>
      <c r="P38" s="2">
        <v>0.624</v>
      </c>
      <c r="Q38" s="2">
        <v>7.0</v>
      </c>
      <c r="R38" s="2">
        <v>70.6</v>
      </c>
      <c r="S38" s="2">
        <v>1.0</v>
      </c>
      <c r="T38" s="2">
        <v>7.0</v>
      </c>
      <c r="U38" s="2">
        <v>0.0</v>
      </c>
      <c r="V38" s="2">
        <v>34.6</v>
      </c>
    </row>
    <row r="39" ht="12.75" customHeight="1">
      <c r="A39" t="s">
        <v>86</v>
      </c>
      <c r="B39" s="2">
        <v>11.0</v>
      </c>
      <c r="C39" s="2">
        <v>5.18</v>
      </c>
      <c r="D39" s="2">
        <v>46.0</v>
      </c>
      <c r="E39" s="2">
        <v>0.5757</v>
      </c>
      <c r="F39" s="2">
        <v>112.7</v>
      </c>
      <c r="G39" s="2">
        <v>99.8</v>
      </c>
      <c r="H39" s="2">
        <v>12.9</v>
      </c>
      <c r="I39" s="2">
        <v>0.5686</v>
      </c>
      <c r="J39" s="2">
        <v>0.656</v>
      </c>
      <c r="K39" s="2">
        <v>3.0</v>
      </c>
      <c r="L39" s="2">
        <v>8.1</v>
      </c>
      <c r="M39" s="2">
        <v>1.0</v>
      </c>
      <c r="N39" s="2">
        <v>11.7</v>
      </c>
      <c r="O39" s="2">
        <v>4.0</v>
      </c>
      <c r="P39" s="2">
        <v>0.729</v>
      </c>
      <c r="Q39" s="2">
        <v>10.0</v>
      </c>
      <c r="R39" s="2">
        <v>68.7</v>
      </c>
      <c r="S39" s="2">
        <v>0.0</v>
      </c>
      <c r="T39" s="2">
        <v>5.0</v>
      </c>
      <c r="U39" s="2">
        <v>0.0</v>
      </c>
      <c r="V39" s="2">
        <v>37.6</v>
      </c>
    </row>
    <row r="40" ht="12.75" customHeight="1">
      <c r="A40" t="s">
        <v>87</v>
      </c>
      <c r="B40" s="2">
        <v>3.0</v>
      </c>
      <c r="C40" s="2">
        <v>7.28</v>
      </c>
      <c r="D40" s="2">
        <v>42.2</v>
      </c>
      <c r="E40" s="2">
        <v>0.583</v>
      </c>
      <c r="F40" s="2">
        <v>107.9</v>
      </c>
      <c r="G40" s="2">
        <v>95.7</v>
      </c>
      <c r="H40" s="2">
        <v>12.2</v>
      </c>
      <c r="I40" s="2">
        <v>0.5571</v>
      </c>
      <c r="J40" s="2">
        <v>0.697</v>
      </c>
      <c r="K40" s="2">
        <v>0.0</v>
      </c>
      <c r="L40" s="2">
        <v>4.2</v>
      </c>
      <c r="M40" s="2">
        <v>0.0</v>
      </c>
      <c r="N40" s="2">
        <v>11.5</v>
      </c>
      <c r="O40" s="2">
        <v>5.0</v>
      </c>
      <c r="P40" s="2">
        <v>0.59</v>
      </c>
      <c r="Q40" s="2">
        <v>9.0</v>
      </c>
      <c r="R40" s="2">
        <v>69.7</v>
      </c>
      <c r="S40" s="2">
        <v>0.0</v>
      </c>
      <c r="T40" s="2">
        <v>47.0</v>
      </c>
      <c r="U40" s="2">
        <v>0.0</v>
      </c>
      <c r="V40" s="2">
        <v>36.6</v>
      </c>
    </row>
    <row r="41" ht="12.75" customHeight="1">
      <c r="A41" t="s">
        <v>89</v>
      </c>
      <c r="B41" s="2">
        <v>9.0</v>
      </c>
      <c r="C41" s="2">
        <v>11.34</v>
      </c>
      <c r="D41" s="2">
        <v>47.2</v>
      </c>
      <c r="E41" s="2">
        <v>0.6134</v>
      </c>
      <c r="F41" s="2">
        <v>115.3</v>
      </c>
      <c r="G41" s="2">
        <v>94.5</v>
      </c>
      <c r="H41" s="2">
        <v>20.8</v>
      </c>
      <c r="I41" s="2">
        <v>0.5654</v>
      </c>
      <c r="J41" s="2">
        <v>0.765</v>
      </c>
      <c r="K41" s="2">
        <v>2.0</v>
      </c>
      <c r="L41" s="2">
        <v>13.1</v>
      </c>
      <c r="M41" s="2">
        <v>1.0</v>
      </c>
      <c r="N41" s="2">
        <v>11.9</v>
      </c>
      <c r="O41" s="2">
        <v>7.0</v>
      </c>
      <c r="P41" s="2">
        <v>0.656</v>
      </c>
      <c r="Q41" s="2">
        <v>5.0</v>
      </c>
      <c r="R41" s="2">
        <v>64.6</v>
      </c>
      <c r="S41" s="2">
        <v>0.0</v>
      </c>
      <c r="T41" s="2">
        <v>47.0</v>
      </c>
      <c r="U41" s="2">
        <v>0.0</v>
      </c>
      <c r="V41" s="2">
        <v>40.9</v>
      </c>
    </row>
    <row r="42" ht="12.75" customHeight="1">
      <c r="A42" t="s">
        <v>91</v>
      </c>
      <c r="B42" s="2">
        <v>1.0</v>
      </c>
      <c r="C42" s="2">
        <v>3.04</v>
      </c>
      <c r="D42" s="2">
        <v>45.0</v>
      </c>
      <c r="E42" s="2">
        <v>0.6034</v>
      </c>
      <c r="F42" s="2">
        <v>110.7</v>
      </c>
      <c r="G42" s="2">
        <v>94.0</v>
      </c>
      <c r="H42" s="2">
        <v>16.7</v>
      </c>
      <c r="I42" s="2">
        <v>0.5624</v>
      </c>
      <c r="J42" s="2">
        <v>0.758</v>
      </c>
      <c r="K42" s="2">
        <v>0.0</v>
      </c>
      <c r="L42" s="2">
        <v>7.1</v>
      </c>
      <c r="M42" s="2">
        <v>0.0</v>
      </c>
      <c r="N42" s="2">
        <v>13.8</v>
      </c>
      <c r="O42" s="2">
        <v>8.0</v>
      </c>
      <c r="P42" s="2">
        <v>0.524</v>
      </c>
      <c r="Q42" s="2">
        <v>6.0</v>
      </c>
      <c r="R42" s="2">
        <v>67.8</v>
      </c>
      <c r="S42" s="2">
        <v>0.0</v>
      </c>
      <c r="T42" s="2">
        <v>36.0</v>
      </c>
      <c r="U42" s="2">
        <v>0.0</v>
      </c>
      <c r="V42" s="2">
        <v>40.0</v>
      </c>
    </row>
    <row r="43" ht="12.75" customHeight="1">
      <c r="A43" t="s">
        <v>92</v>
      </c>
      <c r="B43" s="2">
        <v>3.0</v>
      </c>
      <c r="C43" s="2">
        <v>-6.09</v>
      </c>
      <c r="D43" s="2">
        <v>48.4</v>
      </c>
      <c r="E43" s="2">
        <v>0.564</v>
      </c>
      <c r="F43" s="2">
        <v>110.4</v>
      </c>
      <c r="G43" s="2">
        <v>95.7</v>
      </c>
      <c r="H43" s="2">
        <v>14.7</v>
      </c>
      <c r="I43" s="2">
        <v>0.4718</v>
      </c>
      <c r="J43" s="2">
        <v>0.844</v>
      </c>
      <c r="K43" s="2">
        <v>0.0</v>
      </c>
      <c r="L43" s="2">
        <v>17.6</v>
      </c>
      <c r="M43" s="2">
        <v>0.0</v>
      </c>
      <c r="N43" s="2">
        <v>12.4</v>
      </c>
      <c r="O43" s="2">
        <v>10.0</v>
      </c>
      <c r="P43" s="2">
        <v>0.871</v>
      </c>
      <c r="Q43" s="2">
        <v>14.0</v>
      </c>
      <c r="R43" s="2">
        <v>64.2</v>
      </c>
      <c r="S43" s="2">
        <v>0.0</v>
      </c>
      <c r="T43" s="2">
        <v>12.0</v>
      </c>
      <c r="U43" s="2">
        <v>0.0</v>
      </c>
      <c r="V43" s="2">
        <v>33.7</v>
      </c>
    </row>
    <row r="44" ht="12.75" customHeight="1">
      <c r="A44" t="s">
        <v>94</v>
      </c>
      <c r="B44" s="2">
        <v>3.0</v>
      </c>
      <c r="C44" s="2">
        <v>1.19</v>
      </c>
      <c r="D44" s="2">
        <v>45.1</v>
      </c>
      <c r="E44" s="2">
        <v>0.5885</v>
      </c>
      <c r="F44" s="2">
        <v>109.1</v>
      </c>
      <c r="G44" s="2">
        <v>100.5</v>
      </c>
      <c r="H44" s="2">
        <v>8.59999999999999</v>
      </c>
      <c r="I44" s="2">
        <v>0.5107</v>
      </c>
      <c r="J44" s="2">
        <v>0.788</v>
      </c>
      <c r="K44" s="2">
        <v>0.0</v>
      </c>
      <c r="L44" s="2">
        <v>8.5</v>
      </c>
      <c r="M44" s="2">
        <v>0.0</v>
      </c>
      <c r="N44" s="2">
        <v>11.9</v>
      </c>
      <c r="O44" s="2">
        <v>8.0</v>
      </c>
      <c r="P44" s="2">
        <v>0.54</v>
      </c>
      <c r="Q44" s="2">
        <v>12.0</v>
      </c>
      <c r="R44" s="2">
        <v>68.8</v>
      </c>
      <c r="S44" s="2">
        <v>0.0</v>
      </c>
      <c r="T44" s="2">
        <v>28.0</v>
      </c>
      <c r="U44" s="2">
        <v>0.0</v>
      </c>
      <c r="V44" s="2">
        <v>37.5</v>
      </c>
    </row>
    <row r="45" ht="12.75" customHeight="1">
      <c r="A45" t="s">
        <v>97</v>
      </c>
      <c r="B45" s="2">
        <v>2.0</v>
      </c>
      <c r="C45" s="2">
        <v>-9.83</v>
      </c>
      <c r="D45" s="2">
        <v>44.6</v>
      </c>
      <c r="E45" s="2">
        <v>0.489</v>
      </c>
      <c r="F45" s="2">
        <v>100.0</v>
      </c>
      <c r="G45" s="2">
        <v>105.4</v>
      </c>
      <c r="H45" s="2">
        <v>-5.40000000000001</v>
      </c>
      <c r="I45" s="2">
        <v>0.4266</v>
      </c>
      <c r="J45" s="2">
        <v>0.647</v>
      </c>
      <c r="K45" s="2">
        <v>0.0</v>
      </c>
      <c r="L45" s="2">
        <v>3.9</v>
      </c>
      <c r="M45" s="2">
        <v>0.0</v>
      </c>
      <c r="N45" s="2">
        <v>11.2</v>
      </c>
      <c r="O45" s="2">
        <v>6.0</v>
      </c>
      <c r="P45" s="2">
        <v>0.6</v>
      </c>
      <c r="Q45" s="2">
        <v>16.0</v>
      </c>
      <c r="R45" s="2">
        <v>69.4</v>
      </c>
      <c r="S45" s="2">
        <v>0.0</v>
      </c>
      <c r="T45" s="2">
        <v>20.0</v>
      </c>
      <c r="U45" s="2">
        <v>0.0</v>
      </c>
      <c r="V45" s="2">
        <v>35.5</v>
      </c>
    </row>
    <row r="46" ht="12.75" customHeight="1">
      <c r="A46" t="s">
        <v>98</v>
      </c>
      <c r="B46" s="2">
        <v>7.0</v>
      </c>
      <c r="C46" s="2">
        <v>4.12</v>
      </c>
      <c r="D46" s="2">
        <v>45.4</v>
      </c>
      <c r="E46" s="2">
        <v>0.6055</v>
      </c>
      <c r="F46" s="2">
        <v>112.9</v>
      </c>
      <c r="G46" s="2">
        <v>99.2</v>
      </c>
      <c r="H46" s="2">
        <v>13.7</v>
      </c>
      <c r="I46" s="2">
        <v>0.5549</v>
      </c>
      <c r="J46" s="2">
        <v>0.794</v>
      </c>
      <c r="K46" s="2">
        <v>0.0</v>
      </c>
      <c r="L46" s="2">
        <v>7.7</v>
      </c>
      <c r="M46" s="2">
        <v>0.0</v>
      </c>
      <c r="N46" s="2">
        <v>10.1</v>
      </c>
      <c r="O46" s="2">
        <v>7.0</v>
      </c>
      <c r="P46" s="2">
        <v>0.596</v>
      </c>
      <c r="Q46" s="2">
        <v>8.0</v>
      </c>
      <c r="R46" s="2">
        <v>69.9</v>
      </c>
      <c r="S46" s="2">
        <v>0.0</v>
      </c>
      <c r="T46" s="2">
        <v>47.0</v>
      </c>
      <c r="U46" s="2">
        <v>0.0</v>
      </c>
      <c r="V46" s="2">
        <v>38.6</v>
      </c>
    </row>
    <row r="47" ht="12.75" customHeight="1">
      <c r="A47" t="s">
        <v>100</v>
      </c>
      <c r="B47" s="2">
        <v>1.0</v>
      </c>
      <c r="C47" s="2">
        <v>-6.94</v>
      </c>
      <c r="D47" s="2">
        <v>47.7</v>
      </c>
      <c r="E47" s="2">
        <v>0.5665</v>
      </c>
      <c r="F47" s="2">
        <v>105.8</v>
      </c>
      <c r="G47" s="2">
        <v>98.4</v>
      </c>
      <c r="H47" s="2">
        <v>7.39999999999999</v>
      </c>
      <c r="I47" s="2">
        <v>0.4819</v>
      </c>
      <c r="J47" s="2">
        <v>0.813</v>
      </c>
      <c r="K47" s="2">
        <v>0.0</v>
      </c>
      <c r="L47" s="2">
        <v>13.4</v>
      </c>
      <c r="M47" s="2">
        <v>0.0</v>
      </c>
      <c r="N47" s="2">
        <v>11.4</v>
      </c>
      <c r="O47" s="2">
        <v>8.0</v>
      </c>
      <c r="P47" s="2">
        <v>0.553</v>
      </c>
      <c r="Q47" s="2">
        <v>13.0</v>
      </c>
      <c r="R47" s="2">
        <v>65.2</v>
      </c>
      <c r="S47" s="2">
        <v>0.0</v>
      </c>
      <c r="T47" s="2">
        <v>47.0</v>
      </c>
      <c r="U47" s="2">
        <v>0.0</v>
      </c>
      <c r="V47" s="2">
        <v>38.3</v>
      </c>
    </row>
    <row r="48" ht="12.75" customHeight="1">
      <c r="A48" t="s">
        <v>103</v>
      </c>
      <c r="B48" s="2">
        <v>32.0</v>
      </c>
      <c r="C48" s="2">
        <v>9.44</v>
      </c>
      <c r="D48" s="2">
        <v>42.7</v>
      </c>
      <c r="E48" s="2">
        <v>0.5643</v>
      </c>
      <c r="F48" s="2">
        <v>109.4</v>
      </c>
      <c r="G48" s="2">
        <v>96.4</v>
      </c>
      <c r="H48" s="2">
        <v>13.0</v>
      </c>
      <c r="I48" s="2">
        <v>0.5621</v>
      </c>
      <c r="J48" s="2">
        <v>0.594</v>
      </c>
      <c r="K48" s="2">
        <v>17.0</v>
      </c>
      <c r="L48" s="2">
        <v>4.5</v>
      </c>
      <c r="M48" s="2">
        <v>1.0</v>
      </c>
      <c r="N48" s="2">
        <v>12.1</v>
      </c>
      <c r="O48" s="2">
        <v>5.0</v>
      </c>
      <c r="P48" s="2">
        <v>0.74</v>
      </c>
      <c r="Q48" s="2">
        <v>10.0</v>
      </c>
      <c r="R48" s="2">
        <v>65.7</v>
      </c>
      <c r="S48" s="2">
        <v>0.0</v>
      </c>
      <c r="T48" s="2">
        <v>30.0</v>
      </c>
      <c r="U48" s="2">
        <v>0.0</v>
      </c>
      <c r="V48" s="2">
        <v>35.3</v>
      </c>
    </row>
    <row r="49" ht="12.75" customHeight="1">
      <c r="A49" t="s">
        <v>106</v>
      </c>
      <c r="B49" s="2">
        <v>16.0</v>
      </c>
      <c r="C49" s="2">
        <v>6.4</v>
      </c>
      <c r="D49" s="2">
        <v>40.5</v>
      </c>
      <c r="E49" s="2">
        <v>0.5677</v>
      </c>
      <c r="F49" s="2">
        <v>105.1</v>
      </c>
      <c r="G49" s="2">
        <v>97.5</v>
      </c>
      <c r="H49" s="2">
        <v>7.59999999999999</v>
      </c>
      <c r="I49" s="2">
        <v>0.5461</v>
      </c>
      <c r="J49" s="2">
        <v>0.656</v>
      </c>
      <c r="K49" s="2">
        <v>0.0</v>
      </c>
      <c r="L49" s="2">
        <v>1.2</v>
      </c>
      <c r="M49" s="2">
        <v>0.0</v>
      </c>
      <c r="N49" s="2">
        <v>9.2</v>
      </c>
      <c r="O49" s="2">
        <v>7.0</v>
      </c>
      <c r="P49" s="2">
        <v>0.65</v>
      </c>
      <c r="Q49" s="2">
        <v>10.0</v>
      </c>
      <c r="R49" s="2">
        <v>67.4</v>
      </c>
      <c r="S49" s="2">
        <v>0.0</v>
      </c>
      <c r="T49" s="2">
        <v>43.0</v>
      </c>
      <c r="U49" s="2">
        <v>0.0</v>
      </c>
      <c r="V49" s="2">
        <v>36.7</v>
      </c>
    </row>
    <row r="50" ht="12.75" customHeight="1">
      <c r="A50" s="1" t="s">
        <v>71</v>
      </c>
      <c r="B50" s="2">
        <v>0.0</v>
      </c>
      <c r="C50" s="2">
        <v>-4.33</v>
      </c>
      <c r="D50" s="2">
        <v>45.1</v>
      </c>
      <c r="E50" s="12">
        <v>0.5562</v>
      </c>
      <c r="F50" s="2">
        <v>102.2</v>
      </c>
      <c r="G50" s="2">
        <v>99.0</v>
      </c>
      <c r="H50" s="2">
        <v>3.2</v>
      </c>
      <c r="I50" s="2">
        <v>0.5023</v>
      </c>
      <c r="J50" s="2">
        <v>0.727</v>
      </c>
      <c r="K50" s="2">
        <v>0.0</v>
      </c>
      <c r="L50" s="2">
        <v>4.4</v>
      </c>
      <c r="M50" s="2">
        <v>0.0</v>
      </c>
      <c r="N50" s="2">
        <v>12.1</v>
      </c>
      <c r="O50" s="2">
        <v>7.0</v>
      </c>
      <c r="P50" s="2">
        <v>0.607</v>
      </c>
      <c r="Q50" s="2">
        <v>15.0</v>
      </c>
      <c r="R50" s="2">
        <v>69.5</v>
      </c>
      <c r="S50" s="2">
        <v>4.0</v>
      </c>
      <c r="T50" s="2">
        <v>47.0</v>
      </c>
      <c r="U50" s="2">
        <v>0.0</v>
      </c>
      <c r="V50" s="2">
        <v>36.3</v>
      </c>
    </row>
    <row r="51" ht="12.75" customHeight="1">
      <c r="A51" t="s">
        <v>110</v>
      </c>
      <c r="B51" s="2">
        <v>6.0</v>
      </c>
      <c r="C51" s="2">
        <v>5.87</v>
      </c>
      <c r="D51" s="2">
        <v>43.2</v>
      </c>
      <c r="E51" s="2">
        <v>0.5949</v>
      </c>
      <c r="F51" s="2">
        <v>111.5</v>
      </c>
      <c r="G51" s="2">
        <v>96.0</v>
      </c>
      <c r="H51" s="2">
        <v>15.5</v>
      </c>
      <c r="I51" s="2">
        <v>0.5988</v>
      </c>
      <c r="J51" s="2">
        <v>0.625</v>
      </c>
      <c r="K51" s="2">
        <v>1.0</v>
      </c>
      <c r="L51" s="2">
        <v>3.3</v>
      </c>
      <c r="M51" s="2">
        <v>1.0</v>
      </c>
      <c r="N51" s="2">
        <v>10.4</v>
      </c>
      <c r="O51" s="2">
        <v>5.0</v>
      </c>
      <c r="P51" s="2">
        <v>0.729</v>
      </c>
      <c r="Q51" s="2">
        <v>6.0</v>
      </c>
      <c r="R51" s="2">
        <v>68.1</v>
      </c>
      <c r="S51" s="2">
        <v>0.0</v>
      </c>
      <c r="T51" s="2">
        <v>47.0</v>
      </c>
      <c r="U51" s="2">
        <v>0.0</v>
      </c>
      <c r="V51" s="2">
        <v>34.6</v>
      </c>
    </row>
    <row r="52" ht="12.75" customHeight="1">
      <c r="A52" t="s">
        <v>112</v>
      </c>
      <c r="B52" s="2">
        <v>3.0</v>
      </c>
      <c r="C52" s="2">
        <v>2.03</v>
      </c>
      <c r="D52" s="2">
        <v>44.9</v>
      </c>
      <c r="E52" s="2">
        <v>0.607</v>
      </c>
      <c r="F52" s="2">
        <v>112.6</v>
      </c>
      <c r="G52" s="2">
        <v>93.7</v>
      </c>
      <c r="H52" s="2">
        <v>18.9</v>
      </c>
      <c r="I52" s="2">
        <v>0.557</v>
      </c>
      <c r="J52" s="2">
        <v>0.613</v>
      </c>
      <c r="K52" s="2">
        <v>0.0</v>
      </c>
      <c r="L52" s="2">
        <v>10.4</v>
      </c>
      <c r="M52" s="2">
        <v>1.0</v>
      </c>
      <c r="N52" s="2">
        <v>11.8</v>
      </c>
      <c r="O52" s="2">
        <v>8.0</v>
      </c>
      <c r="P52" s="2">
        <v>0.554</v>
      </c>
      <c r="Q52" s="2">
        <v>3.0</v>
      </c>
      <c r="R52" s="2">
        <v>65.5</v>
      </c>
      <c r="S52" s="2">
        <v>1.0</v>
      </c>
      <c r="T52" s="2">
        <v>26.0</v>
      </c>
      <c r="U52" s="2">
        <v>0.0</v>
      </c>
      <c r="V52" s="2">
        <v>38.9</v>
      </c>
    </row>
    <row r="53" ht="12.75" customHeight="1">
      <c r="A53" t="s">
        <v>113</v>
      </c>
      <c r="B53" s="2">
        <v>18.0</v>
      </c>
      <c r="C53" s="2">
        <v>3.52</v>
      </c>
      <c r="D53" s="2">
        <v>44.7</v>
      </c>
      <c r="E53" s="2">
        <v>0.5863</v>
      </c>
      <c r="F53" s="2">
        <v>113.5</v>
      </c>
      <c r="G53" s="2">
        <v>100.1</v>
      </c>
      <c r="H53" s="2">
        <v>13.4</v>
      </c>
      <c r="I53" s="2">
        <v>0.5894</v>
      </c>
      <c r="J53" s="12">
        <v>0.594</v>
      </c>
      <c r="K53" s="2">
        <v>9.0</v>
      </c>
      <c r="L53" s="2">
        <v>2.5</v>
      </c>
      <c r="M53" s="2">
        <v>1.0</v>
      </c>
      <c r="N53" s="2">
        <v>12.0</v>
      </c>
      <c r="O53" s="2">
        <v>7.0</v>
      </c>
      <c r="P53" s="2">
        <v>0.669</v>
      </c>
      <c r="Q53" s="2">
        <v>8.0</v>
      </c>
      <c r="R53" s="2">
        <v>69.8</v>
      </c>
      <c r="S53" s="2">
        <v>0.0</v>
      </c>
      <c r="T53" s="2">
        <v>15.0</v>
      </c>
      <c r="U53" s="2">
        <v>0.0</v>
      </c>
      <c r="V53" s="2">
        <v>34.1</v>
      </c>
    </row>
    <row r="54" ht="12.75" customHeight="1">
      <c r="A54" t="s">
        <v>115</v>
      </c>
      <c r="B54" s="2">
        <v>4.0</v>
      </c>
      <c r="C54" s="2">
        <v>5.08</v>
      </c>
      <c r="D54" s="2">
        <v>44.4</v>
      </c>
      <c r="E54" s="2">
        <v>0.5682</v>
      </c>
      <c r="F54" s="2">
        <v>110.8</v>
      </c>
      <c r="G54" s="2">
        <v>99.7</v>
      </c>
      <c r="H54" s="2">
        <v>11.1</v>
      </c>
      <c r="I54" s="2">
        <v>0.5516</v>
      </c>
      <c r="J54" s="2">
        <v>0.645</v>
      </c>
      <c r="K54" s="2">
        <v>0.0</v>
      </c>
      <c r="L54" s="2">
        <v>4.3</v>
      </c>
      <c r="M54" s="2">
        <v>0.0</v>
      </c>
      <c r="N54" s="2">
        <v>10.8</v>
      </c>
      <c r="O54" s="2">
        <v>6.0</v>
      </c>
      <c r="P54" s="2">
        <v>0.622</v>
      </c>
      <c r="Q54" s="2">
        <v>11.0</v>
      </c>
      <c r="R54" s="2">
        <v>69.7</v>
      </c>
      <c r="S54" s="2">
        <v>1.0</v>
      </c>
      <c r="T54" s="2">
        <v>47.0</v>
      </c>
      <c r="U54" s="2">
        <v>0.0</v>
      </c>
      <c r="V54" s="2">
        <v>35.1</v>
      </c>
    </row>
    <row r="55" ht="12.75" customHeight="1">
      <c r="A55" t="s">
        <v>118</v>
      </c>
      <c r="B55" s="2">
        <v>1.0</v>
      </c>
      <c r="C55" s="2">
        <v>-9.99</v>
      </c>
      <c r="D55" s="2">
        <v>45.8</v>
      </c>
      <c r="E55" s="2">
        <v>0.5179</v>
      </c>
      <c r="F55" s="2">
        <v>102.5</v>
      </c>
      <c r="G55" s="2">
        <v>98.2</v>
      </c>
      <c r="H55" s="2">
        <v>4.3</v>
      </c>
      <c r="I55" s="2">
        <v>0.4721</v>
      </c>
      <c r="J55" s="2">
        <v>0.645</v>
      </c>
      <c r="K55" s="2">
        <v>0.0</v>
      </c>
      <c r="L55" s="2">
        <v>8.2</v>
      </c>
      <c r="M55" s="2">
        <v>0.0</v>
      </c>
      <c r="N55" s="2">
        <v>13.0</v>
      </c>
      <c r="O55" s="2">
        <v>7.0</v>
      </c>
      <c r="P55" s="2">
        <v>0.562</v>
      </c>
      <c r="Q55" s="2">
        <v>15.0</v>
      </c>
      <c r="R55" s="2">
        <v>69.0</v>
      </c>
      <c r="S55" s="2">
        <v>0.0</v>
      </c>
      <c r="T55" s="2">
        <v>47.0</v>
      </c>
      <c r="U55" s="2">
        <v>0.0</v>
      </c>
      <c r="V55" s="2">
        <v>37.0</v>
      </c>
    </row>
    <row r="56" ht="12.75" customHeight="1">
      <c r="A56" t="s">
        <v>111</v>
      </c>
      <c r="B56" s="2">
        <v>1.0</v>
      </c>
      <c r="C56" s="2">
        <v>-2.77</v>
      </c>
      <c r="D56" s="2">
        <v>45.6</v>
      </c>
      <c r="E56" s="2">
        <v>0.5765</v>
      </c>
      <c r="F56" s="2">
        <v>109.4</v>
      </c>
      <c r="G56" s="2">
        <v>100.4</v>
      </c>
      <c r="H56" s="2">
        <v>9.0</v>
      </c>
      <c r="I56" s="2">
        <v>0.5121</v>
      </c>
      <c r="J56" s="2">
        <v>0.767</v>
      </c>
      <c r="K56" s="2">
        <v>0.0</v>
      </c>
      <c r="L56" s="2">
        <v>7.8</v>
      </c>
      <c r="M56" s="2">
        <v>0.0</v>
      </c>
      <c r="N56" s="2">
        <v>11.4</v>
      </c>
      <c r="O56" s="2">
        <v>8.0</v>
      </c>
      <c r="P56" s="2">
        <v>0.672</v>
      </c>
      <c r="Q56" s="2">
        <v>13.0</v>
      </c>
      <c r="R56" s="2">
        <v>71.7</v>
      </c>
      <c r="S56" s="2">
        <v>0.0</v>
      </c>
      <c r="T56" s="2">
        <v>47.0</v>
      </c>
      <c r="U56" s="2">
        <v>0.0</v>
      </c>
      <c r="V56" s="2">
        <v>37.2</v>
      </c>
    </row>
    <row r="57" ht="12.75" customHeight="1">
      <c r="A57" t="s">
        <v>114</v>
      </c>
      <c r="B57" s="2">
        <v>2.0</v>
      </c>
      <c r="C57" s="2">
        <v>7.71</v>
      </c>
      <c r="D57" s="2">
        <v>45.7</v>
      </c>
      <c r="E57" s="2">
        <v>0.5765</v>
      </c>
      <c r="F57" s="2">
        <v>112.4</v>
      </c>
      <c r="G57" s="2">
        <v>99.9</v>
      </c>
      <c r="H57" s="2">
        <v>12.5</v>
      </c>
      <c r="I57" s="2">
        <v>0.5679</v>
      </c>
      <c r="J57" s="2">
        <v>0.636</v>
      </c>
      <c r="K57" s="2">
        <v>1.0</v>
      </c>
      <c r="L57" s="2">
        <v>6.1</v>
      </c>
      <c r="M57" s="2">
        <v>1.0</v>
      </c>
      <c r="N57" s="2">
        <v>14.0</v>
      </c>
      <c r="O57" s="2">
        <v>3.0</v>
      </c>
      <c r="P57" s="2">
        <v>0.512</v>
      </c>
      <c r="Q57" s="2">
        <v>8.0</v>
      </c>
      <c r="R57" s="2">
        <v>74.8</v>
      </c>
      <c r="S57" s="2">
        <v>0.0</v>
      </c>
      <c r="T57" s="2">
        <v>47.0</v>
      </c>
      <c r="U57" s="2">
        <v>0.0</v>
      </c>
      <c r="V57" s="2">
        <v>39.5</v>
      </c>
    </row>
    <row r="58" ht="12.75" customHeight="1">
      <c r="A58" t="s">
        <v>122</v>
      </c>
      <c r="B58" s="2">
        <v>4.0</v>
      </c>
      <c r="C58" s="2">
        <v>8.07</v>
      </c>
      <c r="D58" s="2">
        <v>48.9</v>
      </c>
      <c r="E58" s="2">
        <v>0.633</v>
      </c>
      <c r="F58" s="2">
        <v>113.7</v>
      </c>
      <c r="G58" s="2">
        <v>97.5</v>
      </c>
      <c r="H58" s="2">
        <v>16.2</v>
      </c>
      <c r="I58" s="2">
        <v>0.5933</v>
      </c>
      <c r="J58" s="2">
        <v>0.765</v>
      </c>
      <c r="K58" s="2">
        <v>1.0</v>
      </c>
      <c r="L58" s="2">
        <v>8.5</v>
      </c>
      <c r="M58" s="2">
        <v>1.0</v>
      </c>
      <c r="N58" s="2">
        <v>12.3</v>
      </c>
      <c r="O58" s="2">
        <v>9.0</v>
      </c>
      <c r="P58" s="2">
        <v>0.596</v>
      </c>
      <c r="Q58" s="2">
        <v>3.0</v>
      </c>
      <c r="R58" s="2">
        <v>69.0</v>
      </c>
      <c r="S58" s="2">
        <v>0.0</v>
      </c>
      <c r="T58" s="2">
        <v>47.0</v>
      </c>
      <c r="U58" s="2">
        <v>0.0</v>
      </c>
      <c r="V58" s="2">
        <v>36.9</v>
      </c>
    </row>
    <row r="59" ht="12.75" customHeight="1">
      <c r="A59" t="s">
        <v>117</v>
      </c>
      <c r="B59" s="2">
        <v>9.0</v>
      </c>
      <c r="C59" s="2">
        <v>8.32</v>
      </c>
      <c r="D59" s="2">
        <v>46.1</v>
      </c>
      <c r="E59" s="2">
        <v>0.5682</v>
      </c>
      <c r="F59" s="2">
        <v>112.9</v>
      </c>
      <c r="G59" s="2">
        <v>96.1</v>
      </c>
      <c r="H59" s="2">
        <v>16.8</v>
      </c>
      <c r="I59" s="2">
        <v>0.5644</v>
      </c>
      <c r="J59" s="2">
        <v>0.594</v>
      </c>
      <c r="K59" s="2">
        <v>2.0</v>
      </c>
      <c r="L59" s="2">
        <v>9.4</v>
      </c>
      <c r="M59" s="2">
        <v>1.0</v>
      </c>
      <c r="N59" s="2">
        <v>11.7</v>
      </c>
      <c r="O59" s="2">
        <v>6.0</v>
      </c>
      <c r="P59" s="2">
        <v>0.617</v>
      </c>
      <c r="Q59" s="2">
        <v>11.0</v>
      </c>
      <c r="R59" s="2">
        <v>67.3</v>
      </c>
      <c r="S59" s="2">
        <v>0.0</v>
      </c>
      <c r="T59" s="2">
        <v>13.0</v>
      </c>
      <c r="U59" s="2">
        <v>0.0</v>
      </c>
      <c r="V59" s="2">
        <v>38.6</v>
      </c>
    </row>
    <row r="60" ht="12.75" customHeight="1">
      <c r="A60" t="s">
        <v>125</v>
      </c>
      <c r="B60" s="2">
        <v>1.0</v>
      </c>
      <c r="C60" s="2">
        <v>4.89</v>
      </c>
      <c r="D60" s="2">
        <v>45.0</v>
      </c>
      <c r="E60" s="2">
        <v>0.5844</v>
      </c>
      <c r="F60" s="2">
        <v>108.8</v>
      </c>
      <c r="G60" s="2">
        <v>95.0</v>
      </c>
      <c r="H60" s="2">
        <v>13.8</v>
      </c>
      <c r="I60" s="2">
        <v>0.5524</v>
      </c>
      <c r="J60" s="2">
        <v>0.706</v>
      </c>
      <c r="K60" s="2">
        <v>0.0</v>
      </c>
      <c r="L60" s="2">
        <v>9.9</v>
      </c>
      <c r="M60" s="2">
        <v>0.0</v>
      </c>
      <c r="N60" s="2">
        <v>11.4</v>
      </c>
      <c r="O60" s="2">
        <v>7.0</v>
      </c>
      <c r="P60" s="2">
        <v>0.646</v>
      </c>
      <c r="Q60" s="2">
        <v>10.0</v>
      </c>
      <c r="R60" s="2">
        <v>67.3</v>
      </c>
      <c r="S60" s="2">
        <v>0.0</v>
      </c>
      <c r="T60" s="2">
        <v>47.0</v>
      </c>
      <c r="U60" s="2">
        <v>0.0</v>
      </c>
      <c r="V60" s="2">
        <v>37.4</v>
      </c>
    </row>
    <row r="61" ht="12.75" customHeight="1">
      <c r="A61" t="s">
        <v>120</v>
      </c>
      <c r="B61" s="2">
        <v>13.0</v>
      </c>
      <c r="C61" s="2">
        <v>9.6</v>
      </c>
      <c r="D61" s="2">
        <v>46.7</v>
      </c>
      <c r="E61" s="2">
        <v>0.6455</v>
      </c>
      <c r="F61" s="2">
        <v>107.2</v>
      </c>
      <c r="G61" s="2">
        <v>93.0</v>
      </c>
      <c r="H61" s="2">
        <v>14.2</v>
      </c>
      <c r="I61" s="2">
        <v>0.5854</v>
      </c>
      <c r="J61" s="2">
        <v>0.853</v>
      </c>
      <c r="K61" s="2">
        <v>4.0</v>
      </c>
      <c r="L61" s="2">
        <v>13.3</v>
      </c>
      <c r="M61" s="2">
        <v>0.0</v>
      </c>
      <c r="N61" s="2">
        <v>11.1</v>
      </c>
      <c r="O61" s="2">
        <v>8.0</v>
      </c>
      <c r="P61" s="2">
        <v>0.66</v>
      </c>
      <c r="Q61" s="2">
        <v>2.0</v>
      </c>
      <c r="R61" s="2">
        <v>63.7</v>
      </c>
      <c r="S61" s="2">
        <v>0.0</v>
      </c>
      <c r="T61" s="2">
        <v>47.0</v>
      </c>
      <c r="U61" s="2">
        <v>0.0</v>
      </c>
      <c r="V61" s="2">
        <v>35.6</v>
      </c>
    </row>
    <row r="62" ht="12.75" customHeight="1">
      <c r="A62" t="s">
        <v>121</v>
      </c>
      <c r="B62" s="2">
        <v>6.0</v>
      </c>
      <c r="C62" s="2">
        <v>6.03</v>
      </c>
      <c r="D62" s="2">
        <v>48.7</v>
      </c>
      <c r="E62" s="2">
        <v>0.6532</v>
      </c>
      <c r="F62" s="2">
        <v>118.3</v>
      </c>
      <c r="G62" s="2">
        <v>91.9</v>
      </c>
      <c r="H62" s="2">
        <v>26.4</v>
      </c>
      <c r="I62" s="2">
        <v>0.6005</v>
      </c>
      <c r="J62" s="2">
        <v>0.788</v>
      </c>
      <c r="K62" s="2">
        <v>2.0</v>
      </c>
      <c r="L62" s="2">
        <v>10.7</v>
      </c>
      <c r="M62" s="2">
        <v>1.0</v>
      </c>
      <c r="N62" s="2">
        <v>9.4</v>
      </c>
      <c r="O62" s="2">
        <v>7.0</v>
      </c>
      <c r="P62" s="2">
        <v>0.69</v>
      </c>
      <c r="Q62" s="2">
        <v>1.0</v>
      </c>
      <c r="R62" s="2">
        <v>59.7</v>
      </c>
      <c r="S62" s="2">
        <v>1.0</v>
      </c>
      <c r="T62" s="2">
        <v>6.0</v>
      </c>
      <c r="U62" s="2">
        <v>0.0</v>
      </c>
      <c r="V62" s="2">
        <v>31.9</v>
      </c>
    </row>
    <row r="63" ht="12.75" customHeight="1">
      <c r="A63" t="s">
        <v>129</v>
      </c>
      <c r="B63" s="2">
        <v>3.0</v>
      </c>
      <c r="C63" s="2">
        <v>0.52</v>
      </c>
      <c r="D63" s="2">
        <v>48.5</v>
      </c>
      <c r="E63" s="2">
        <v>0.5341</v>
      </c>
      <c r="F63" s="2">
        <v>102.6</v>
      </c>
      <c r="G63" s="2">
        <v>100.0</v>
      </c>
      <c r="H63" s="2">
        <v>2.59999999999999</v>
      </c>
      <c r="I63" s="2">
        <v>0.4532</v>
      </c>
      <c r="J63" s="2">
        <v>0.742</v>
      </c>
      <c r="K63" s="2">
        <v>0.0</v>
      </c>
      <c r="L63" s="2">
        <v>9.9</v>
      </c>
      <c r="M63" s="2">
        <v>0.0</v>
      </c>
      <c r="N63" s="2">
        <v>13.3</v>
      </c>
      <c r="O63" s="2">
        <v>9.0</v>
      </c>
      <c r="P63" s="2">
        <v>0.65</v>
      </c>
      <c r="Q63" s="2">
        <v>15.0</v>
      </c>
      <c r="R63" s="2">
        <v>68.5</v>
      </c>
      <c r="S63" s="2">
        <v>0.0</v>
      </c>
      <c r="T63" s="2">
        <v>4.0</v>
      </c>
      <c r="U63" s="2">
        <v>0.0</v>
      </c>
      <c r="V63" s="2">
        <v>36.8</v>
      </c>
    </row>
    <row r="64" ht="12.75" customHeight="1">
      <c r="A64" t="s">
        <v>126</v>
      </c>
      <c r="B64" s="2">
        <v>22.0</v>
      </c>
      <c r="C64" s="2">
        <v>6.63</v>
      </c>
      <c r="D64" s="2">
        <v>45.2</v>
      </c>
      <c r="E64" s="2">
        <v>0.6257</v>
      </c>
      <c r="F64" s="2">
        <v>114.8</v>
      </c>
      <c r="G64" s="2">
        <v>92.4</v>
      </c>
      <c r="H64" s="2">
        <v>22.4</v>
      </c>
      <c r="I64" s="2">
        <v>0.5859</v>
      </c>
      <c r="J64" s="2">
        <v>0.765</v>
      </c>
      <c r="K64" s="2">
        <v>7.0</v>
      </c>
      <c r="L64" s="2">
        <v>12.6</v>
      </c>
      <c r="M64" s="2">
        <v>1.0</v>
      </c>
      <c r="N64" s="2">
        <v>14.0</v>
      </c>
      <c r="O64" s="2">
        <v>7.0</v>
      </c>
      <c r="P64" s="2">
        <v>0.709</v>
      </c>
      <c r="Q64" s="2">
        <v>3.0</v>
      </c>
      <c r="R64" s="2">
        <v>66.6</v>
      </c>
      <c r="S64" s="2">
        <v>0.0</v>
      </c>
      <c r="T64" s="2">
        <v>47.0</v>
      </c>
      <c r="U64" s="2">
        <v>0.0</v>
      </c>
      <c r="V64" s="2">
        <v>39.2</v>
      </c>
    </row>
    <row r="65" ht="12.75" customHeight="1">
      <c r="A65" t="s">
        <v>132</v>
      </c>
      <c r="B65" s="2">
        <v>1.0</v>
      </c>
      <c r="C65" s="2">
        <v>-0.02</v>
      </c>
      <c r="D65" s="2">
        <v>44.8</v>
      </c>
      <c r="E65" s="2">
        <v>0.528</v>
      </c>
      <c r="F65" s="2">
        <v>107.7</v>
      </c>
      <c r="G65" s="2">
        <v>103.2</v>
      </c>
      <c r="H65" s="2">
        <v>4.5</v>
      </c>
      <c r="I65" s="2">
        <v>0.4808</v>
      </c>
      <c r="J65" s="2">
        <v>0.657</v>
      </c>
      <c r="K65" s="2">
        <v>0.0</v>
      </c>
      <c r="L65" s="2">
        <v>4.6</v>
      </c>
      <c r="M65" s="2">
        <v>0.0</v>
      </c>
      <c r="N65" s="2">
        <v>12.1</v>
      </c>
      <c r="O65" s="2">
        <v>8.0</v>
      </c>
      <c r="P65" s="2">
        <v>0.657</v>
      </c>
      <c r="Q65" s="2">
        <v>14.0</v>
      </c>
      <c r="R65" s="2">
        <v>64.6</v>
      </c>
      <c r="S65" s="2">
        <v>2.0</v>
      </c>
      <c r="T65" s="2">
        <v>8.0</v>
      </c>
      <c r="U65" s="2">
        <v>0.0</v>
      </c>
      <c r="V65" s="2">
        <v>38.6</v>
      </c>
    </row>
    <row r="66" ht="12.75" customHeight="1">
      <c r="A66" t="s">
        <v>133</v>
      </c>
      <c r="B66" s="2">
        <v>12.0</v>
      </c>
      <c r="C66" s="2">
        <v>5.53</v>
      </c>
      <c r="D66" s="2">
        <v>43.4</v>
      </c>
      <c r="E66" s="2">
        <v>0.576</v>
      </c>
      <c r="F66" s="2">
        <v>108.9</v>
      </c>
      <c r="G66" s="2">
        <v>89.9</v>
      </c>
      <c r="H66" s="2">
        <v>19.0</v>
      </c>
      <c r="I66" s="2">
        <v>0.5252</v>
      </c>
      <c r="J66" s="2">
        <v>0.75</v>
      </c>
      <c r="K66" s="2">
        <v>2.0</v>
      </c>
      <c r="L66" s="2">
        <v>14.0</v>
      </c>
      <c r="M66" s="2">
        <v>0.0</v>
      </c>
      <c r="N66" s="2">
        <v>9.9</v>
      </c>
      <c r="O66" s="2">
        <v>7.0</v>
      </c>
      <c r="P66" s="2">
        <v>0.716</v>
      </c>
      <c r="Q66" s="2">
        <v>11.0</v>
      </c>
      <c r="R66" s="2">
        <v>59.4</v>
      </c>
      <c r="S66" s="2">
        <v>1.0</v>
      </c>
      <c r="T66" s="2">
        <v>32.0</v>
      </c>
      <c r="U66" s="2">
        <v>0.0</v>
      </c>
      <c r="V66" s="2">
        <v>37.5</v>
      </c>
    </row>
    <row r="67" ht="12.75" customHeight="1">
      <c r="A67" t="s">
        <v>130</v>
      </c>
      <c r="B67" s="2">
        <v>15.0</v>
      </c>
      <c r="C67" s="2">
        <v>8.2</v>
      </c>
      <c r="D67" s="2">
        <v>43.0</v>
      </c>
      <c r="E67" s="2">
        <v>0.5817</v>
      </c>
      <c r="F67" s="2">
        <v>110.0</v>
      </c>
      <c r="G67" s="2">
        <v>95.3</v>
      </c>
      <c r="H67" s="2">
        <v>14.7</v>
      </c>
      <c r="I67" s="2">
        <v>0.5814</v>
      </c>
      <c r="J67" s="2">
        <v>0.625</v>
      </c>
      <c r="K67" s="2">
        <v>0.0</v>
      </c>
      <c r="L67" s="2">
        <v>4.3</v>
      </c>
      <c r="M67" s="2">
        <v>1.0</v>
      </c>
      <c r="N67" s="2">
        <v>11.0</v>
      </c>
      <c r="O67" s="2">
        <v>7.0</v>
      </c>
      <c r="P67" s="2">
        <v>0.65</v>
      </c>
      <c r="Q67" s="2">
        <v>7.0</v>
      </c>
      <c r="R67" s="2">
        <v>64.6</v>
      </c>
      <c r="S67" s="2">
        <v>2.0</v>
      </c>
      <c r="T67" s="2">
        <v>32.0</v>
      </c>
      <c r="U67" s="2">
        <v>0.0</v>
      </c>
      <c r="V67" s="2">
        <v>34.9</v>
      </c>
    </row>
    <row r="68" ht="12.75" customHeight="1">
      <c r="A68" t="s">
        <v>131</v>
      </c>
      <c r="B68" s="2">
        <v>6.0</v>
      </c>
      <c r="C68" s="2">
        <v>5.19</v>
      </c>
      <c r="D68" s="2">
        <v>45.2</v>
      </c>
      <c r="E68" s="2">
        <v>0.6341</v>
      </c>
      <c r="F68" s="2">
        <v>115.8</v>
      </c>
      <c r="G68" s="2">
        <v>96.2</v>
      </c>
      <c r="H68" s="2">
        <v>19.6</v>
      </c>
      <c r="I68" s="2">
        <v>0.5682</v>
      </c>
      <c r="J68" s="2">
        <v>0.844</v>
      </c>
      <c r="K68" s="2">
        <v>3.0</v>
      </c>
      <c r="L68" s="2">
        <v>10.3</v>
      </c>
      <c r="M68" s="2">
        <v>0.0</v>
      </c>
      <c r="N68" s="2">
        <v>12.8</v>
      </c>
      <c r="O68" s="2">
        <v>7.0</v>
      </c>
      <c r="P68" s="2">
        <v>0.679</v>
      </c>
      <c r="Q68" s="2">
        <v>2.0</v>
      </c>
      <c r="R68" s="2">
        <v>71.0</v>
      </c>
      <c r="S68" s="2">
        <v>0.0</v>
      </c>
      <c r="T68" s="2">
        <v>9.0</v>
      </c>
      <c r="U68" s="2">
        <v>0.0</v>
      </c>
      <c r="V68" s="2">
        <v>40.9</v>
      </c>
    </row>
    <row r="69" ht="12.75" customHeight="1">
      <c r="A69" t="s">
        <v>134</v>
      </c>
      <c r="B69" s="2">
        <v>1.0</v>
      </c>
      <c r="C69" s="2">
        <v>-6.93</v>
      </c>
      <c r="D69" s="2">
        <v>47.1</v>
      </c>
      <c r="E69" s="2">
        <v>0.5792</v>
      </c>
      <c r="F69" s="2">
        <v>108.0</v>
      </c>
      <c r="G69" s="2">
        <v>95.0</v>
      </c>
      <c r="H69" s="2">
        <v>13.0</v>
      </c>
      <c r="I69" s="2">
        <v>0.4948</v>
      </c>
      <c r="J69" s="2">
        <v>0.786</v>
      </c>
      <c r="K69" s="2">
        <v>0.0</v>
      </c>
      <c r="L69" s="2">
        <v>12.0</v>
      </c>
      <c r="M69" s="2">
        <v>0.0</v>
      </c>
      <c r="N69" s="2">
        <v>13.4</v>
      </c>
      <c r="O69" s="2">
        <v>9.0</v>
      </c>
      <c r="P69" s="2">
        <v>0.515</v>
      </c>
      <c r="Q69" s="2">
        <v>12.0</v>
      </c>
      <c r="R69" s="2">
        <v>63.5</v>
      </c>
      <c r="S69" s="2">
        <v>0.0</v>
      </c>
      <c r="T69" s="2">
        <v>37.0</v>
      </c>
      <c r="U69" s="2">
        <v>0.0</v>
      </c>
      <c r="V69" s="2">
        <v>40.3</v>
      </c>
    </row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5.0"/>
    <col customWidth="1" min="3" max="3" width="6.57"/>
    <col customWidth="1" min="4" max="4" width="6.0"/>
    <col customWidth="1" min="5" max="5" width="7.0"/>
    <col customWidth="1" min="6" max="6" width="15.57"/>
    <col customWidth="1" min="7" max="7" width="16.0"/>
    <col customWidth="1" min="8" max="8" width="10.43"/>
    <col customWidth="1" min="9" max="9" width="18.57"/>
    <col customWidth="1" min="10" max="10" width="6.86"/>
    <col customWidth="1" min="11" max="11" width="25.29"/>
    <col customWidth="1" min="12" max="12" width="17.86"/>
    <col customWidth="1" min="13" max="13" width="15.71"/>
    <col customWidth="1" min="14" max="14" width="18.14"/>
    <col customWidth="1" min="15" max="15" width="19.14"/>
    <col customWidth="1" min="16" max="16" width="13.0"/>
    <col customWidth="1" min="17" max="17" width="5.71"/>
    <col customWidth="1" min="18" max="18" width="22.14"/>
    <col customWidth="1" min="19" max="19" width="24.0"/>
    <col customWidth="1" min="20" max="20" width="7.57"/>
    <col customWidth="1" min="21" max="21" width="21.43"/>
    <col customWidth="1" min="22" max="22" width="9.57"/>
    <col customWidth="1" min="23" max="25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ht="12.75" customHeight="1">
      <c r="A2" t="s">
        <v>22</v>
      </c>
      <c r="B2" s="2">
        <v>9.0</v>
      </c>
      <c r="C2" s="2">
        <v>8.67</v>
      </c>
      <c r="D2" s="2">
        <v>0.476</v>
      </c>
      <c r="E2" s="2">
        <v>0.655</v>
      </c>
      <c r="F2" s="2">
        <v>118.4</v>
      </c>
      <c r="G2" s="2">
        <v>95.1</v>
      </c>
      <c r="H2" s="2">
        <v>22.74</v>
      </c>
      <c r="I2" s="2">
        <v>24.0</v>
      </c>
      <c r="J2" s="2">
        <v>0.882</v>
      </c>
      <c r="K2" s="2">
        <v>6.0</v>
      </c>
      <c r="L2" s="2">
        <v>10.8</v>
      </c>
      <c r="M2" s="2">
        <v>1.0</v>
      </c>
      <c r="N2" s="2">
        <v>11.4</v>
      </c>
      <c r="O2" s="2">
        <v>9.0</v>
      </c>
      <c r="P2" s="2">
        <v>0.751</v>
      </c>
      <c r="Q2" s="2">
        <v>2.0</v>
      </c>
      <c r="R2" s="2">
        <v>65.9</v>
      </c>
      <c r="S2" s="2">
        <v>0.0</v>
      </c>
      <c r="T2" s="2">
        <v>4.0</v>
      </c>
      <c r="U2" s="2">
        <v>1.0</v>
      </c>
      <c r="V2" s="2">
        <v>36.1</v>
      </c>
    </row>
    <row r="3" ht="12.75" customHeight="1">
      <c r="A3" t="s">
        <v>23</v>
      </c>
      <c r="B3" s="2">
        <v>7.0</v>
      </c>
      <c r="C3" s="2">
        <v>7.27</v>
      </c>
      <c r="D3" s="2">
        <v>0.462</v>
      </c>
      <c r="E3" s="2">
        <v>0.604</v>
      </c>
      <c r="F3" s="2">
        <v>116.1</v>
      </c>
      <c r="G3" s="2">
        <v>99.8</v>
      </c>
      <c r="H3" s="2">
        <v>15.6</v>
      </c>
      <c r="I3" s="2">
        <v>58.0</v>
      </c>
      <c r="J3" s="2">
        <v>0.735</v>
      </c>
      <c r="K3" s="2">
        <v>2.0</v>
      </c>
      <c r="L3" s="2">
        <v>5.8</v>
      </c>
      <c r="M3" s="2">
        <v>1.0</v>
      </c>
      <c r="N3" s="2">
        <v>11.7</v>
      </c>
      <c r="O3" s="2">
        <v>8.0</v>
      </c>
      <c r="P3" s="2">
        <v>0.656</v>
      </c>
      <c r="Q3" s="2">
        <v>8.0</v>
      </c>
      <c r="R3" s="2">
        <v>73.9</v>
      </c>
      <c r="S3" s="2">
        <v>0.0</v>
      </c>
      <c r="T3" s="2">
        <v>36.0</v>
      </c>
      <c r="U3" s="2">
        <v>0.0</v>
      </c>
      <c r="V3" s="2">
        <v>35.2</v>
      </c>
    </row>
    <row r="4" ht="12.75" customHeight="1">
      <c r="A4" t="s">
        <v>25</v>
      </c>
      <c r="B4" s="2">
        <v>6.0</v>
      </c>
      <c r="C4" s="2">
        <v>1.0</v>
      </c>
      <c r="D4" s="2">
        <v>0.471</v>
      </c>
      <c r="E4" s="2">
        <v>0.639</v>
      </c>
      <c r="F4" s="2">
        <v>117.1</v>
      </c>
      <c r="G4" s="2">
        <v>92.9</v>
      </c>
      <c r="H4" s="2">
        <v>25.01</v>
      </c>
      <c r="I4" s="2">
        <v>5.0</v>
      </c>
      <c r="J4" s="2">
        <v>0.781</v>
      </c>
      <c r="K4" s="2">
        <v>3.0</v>
      </c>
      <c r="L4" s="2">
        <v>8.6</v>
      </c>
      <c r="M4" s="2">
        <v>1.0</v>
      </c>
      <c r="N4" s="2">
        <v>13.4</v>
      </c>
      <c r="O4" s="2">
        <v>5.0</v>
      </c>
      <c r="P4" s="2">
        <v>0.61</v>
      </c>
      <c r="Q4" s="2">
        <v>3.0</v>
      </c>
      <c r="R4" s="2">
        <v>64.0</v>
      </c>
      <c r="S4" s="2">
        <v>0.0</v>
      </c>
      <c r="T4" s="2">
        <v>12.0</v>
      </c>
      <c r="U4" s="2">
        <v>0.0</v>
      </c>
      <c r="V4" s="2">
        <v>38.6</v>
      </c>
    </row>
    <row r="5" ht="12.75" customHeight="1">
      <c r="A5" t="s">
        <v>27</v>
      </c>
      <c r="B5" s="2">
        <v>0.0</v>
      </c>
      <c r="C5" s="2">
        <v>-8.57</v>
      </c>
      <c r="D5" s="2">
        <v>0.481</v>
      </c>
      <c r="E5" s="2">
        <v>0.564</v>
      </c>
      <c r="F5" s="2">
        <v>109.7</v>
      </c>
      <c r="G5" s="2">
        <v>100.3</v>
      </c>
      <c r="H5" s="2">
        <v>8.72</v>
      </c>
      <c r="I5" s="2">
        <v>213.0</v>
      </c>
      <c r="J5" s="2">
        <v>0.765</v>
      </c>
      <c r="K5" s="2">
        <v>0.0</v>
      </c>
      <c r="L5" s="2">
        <v>8.8</v>
      </c>
      <c r="M5" s="2">
        <v>0.0</v>
      </c>
      <c r="N5" s="2">
        <v>13.3</v>
      </c>
      <c r="O5" s="2">
        <v>8.0</v>
      </c>
      <c r="P5" s="2">
        <v>0.653</v>
      </c>
      <c r="Q5" s="2">
        <v>13.0</v>
      </c>
      <c r="R5" s="2">
        <v>67.9</v>
      </c>
      <c r="S5" s="2">
        <v>0.0</v>
      </c>
      <c r="T5" s="2">
        <v>37.0</v>
      </c>
      <c r="U5" s="2">
        <v>0.0</v>
      </c>
      <c r="V5" s="2">
        <v>37.1</v>
      </c>
    </row>
    <row r="6" ht="12.75" customHeight="1">
      <c r="A6" t="s">
        <v>28</v>
      </c>
      <c r="B6" s="2">
        <v>2.0</v>
      </c>
      <c r="C6" s="2">
        <v>1.35</v>
      </c>
      <c r="D6" s="2">
        <v>0.478</v>
      </c>
      <c r="E6" s="2">
        <v>0.626</v>
      </c>
      <c r="F6" s="2">
        <v>117.7</v>
      </c>
      <c r="G6" s="2">
        <v>97.0</v>
      </c>
      <c r="H6" s="2">
        <v>20.91</v>
      </c>
      <c r="I6" s="2">
        <v>13.0</v>
      </c>
      <c r="J6" s="2">
        <v>0.742</v>
      </c>
      <c r="K6" s="2">
        <v>0.0</v>
      </c>
      <c r="L6" s="2">
        <v>7.9</v>
      </c>
      <c r="M6" s="2">
        <v>1.0</v>
      </c>
      <c r="N6" s="2">
        <v>10.2</v>
      </c>
      <c r="O6" s="2">
        <v>9.0</v>
      </c>
      <c r="P6" s="2">
        <v>0.537</v>
      </c>
      <c r="Q6" s="2">
        <v>4.0</v>
      </c>
      <c r="R6" s="2">
        <v>68.9</v>
      </c>
      <c r="S6" s="2">
        <v>0.0</v>
      </c>
      <c r="T6" s="2">
        <v>21.0</v>
      </c>
      <c r="U6" s="2">
        <v>0.0</v>
      </c>
      <c r="V6" s="2">
        <v>34.6</v>
      </c>
    </row>
    <row r="7" ht="12.75" customHeight="1">
      <c r="A7" t="s">
        <v>30</v>
      </c>
      <c r="B7" s="2">
        <v>6.0</v>
      </c>
      <c r="C7" s="2">
        <v>11.5</v>
      </c>
      <c r="D7" s="2">
        <v>0.454</v>
      </c>
      <c r="E7" s="2">
        <v>0.633</v>
      </c>
      <c r="F7" s="2">
        <v>114.9</v>
      </c>
      <c r="G7" s="2">
        <v>92.8</v>
      </c>
      <c r="H7" s="2">
        <v>22.32</v>
      </c>
      <c r="I7" s="2">
        <v>66.0</v>
      </c>
      <c r="J7" s="2">
        <v>0.853</v>
      </c>
      <c r="K7" s="2">
        <v>1.0</v>
      </c>
      <c r="L7" s="2">
        <v>13.6</v>
      </c>
      <c r="M7" s="2">
        <v>1.0</v>
      </c>
      <c r="N7" s="2">
        <v>10.0</v>
      </c>
      <c r="O7" s="2">
        <v>7.0</v>
      </c>
      <c r="P7" s="2">
        <v>0.658</v>
      </c>
      <c r="Q7" s="2">
        <v>6.0</v>
      </c>
      <c r="R7" s="2">
        <v>61.3</v>
      </c>
      <c r="S7" s="2">
        <v>0.0</v>
      </c>
      <c r="T7" s="2">
        <v>18.0</v>
      </c>
      <c r="U7" s="2">
        <v>0.0</v>
      </c>
      <c r="V7" s="2">
        <v>39.5</v>
      </c>
    </row>
    <row r="8" ht="12.75" customHeight="1">
      <c r="A8" t="s">
        <v>31</v>
      </c>
      <c r="B8" s="2">
        <v>3.0</v>
      </c>
      <c r="C8" s="2">
        <v>3.24</v>
      </c>
      <c r="D8" s="2">
        <v>0.508</v>
      </c>
      <c r="E8" s="2">
        <v>0.603</v>
      </c>
      <c r="F8" s="2">
        <v>115.3</v>
      </c>
      <c r="G8" s="2">
        <v>96.5</v>
      </c>
      <c r="H8" s="2">
        <v>19.59</v>
      </c>
      <c r="I8" s="2">
        <v>50.0</v>
      </c>
      <c r="J8" s="2">
        <v>0.735</v>
      </c>
      <c r="K8" s="2">
        <v>0.0</v>
      </c>
      <c r="L8" s="2">
        <v>8.9</v>
      </c>
      <c r="M8" s="2">
        <v>1.0</v>
      </c>
      <c r="N8" s="2">
        <v>12.5</v>
      </c>
      <c r="O8" s="2">
        <v>5.0</v>
      </c>
      <c r="P8" s="2">
        <v>0.597</v>
      </c>
      <c r="Q8" s="2">
        <v>6.0</v>
      </c>
      <c r="R8" s="2">
        <v>72.9</v>
      </c>
      <c r="S8" s="2">
        <v>0.0</v>
      </c>
      <c r="T8" s="2">
        <v>29.0</v>
      </c>
      <c r="U8" s="2">
        <v>0.0</v>
      </c>
      <c r="V8" s="2">
        <v>35.8</v>
      </c>
    </row>
    <row r="9" ht="12.75" customHeight="1">
      <c r="A9" t="s">
        <v>35</v>
      </c>
      <c r="B9" s="2">
        <v>3.0</v>
      </c>
      <c r="C9" s="2">
        <v>6.84</v>
      </c>
      <c r="D9" s="2">
        <v>0.47</v>
      </c>
      <c r="E9" s="2">
        <v>0.601</v>
      </c>
      <c r="F9" s="2">
        <v>111.9</v>
      </c>
      <c r="G9" s="2">
        <v>96.3</v>
      </c>
      <c r="H9" s="2">
        <v>15.67</v>
      </c>
      <c r="I9" s="2">
        <v>71.0</v>
      </c>
      <c r="J9" s="2">
        <v>0.774</v>
      </c>
      <c r="K9" s="2">
        <v>1.0</v>
      </c>
      <c r="L9" s="2">
        <v>9.2</v>
      </c>
      <c r="M9" s="2">
        <v>0.0</v>
      </c>
      <c r="N9" s="2">
        <v>11.9</v>
      </c>
      <c r="O9" s="2">
        <v>8.0</v>
      </c>
      <c r="P9" s="2">
        <v>0.688</v>
      </c>
      <c r="Q9" s="2">
        <v>7.0</v>
      </c>
      <c r="R9" s="2">
        <v>66.7</v>
      </c>
      <c r="S9" s="2">
        <v>0.0</v>
      </c>
      <c r="T9" s="2">
        <v>37.0</v>
      </c>
      <c r="U9" s="2">
        <v>0.0</v>
      </c>
      <c r="V9" s="2">
        <v>31.3</v>
      </c>
    </row>
    <row r="10" ht="12.75" customHeight="1">
      <c r="A10" t="s">
        <v>38</v>
      </c>
      <c r="B10" s="2">
        <v>33.0</v>
      </c>
      <c r="C10" s="2">
        <v>15.89</v>
      </c>
      <c r="D10" s="2">
        <v>0.477</v>
      </c>
      <c r="E10" s="2">
        <v>0.646</v>
      </c>
      <c r="F10" s="2">
        <v>121.0</v>
      </c>
      <c r="G10" s="2">
        <v>96.8</v>
      </c>
      <c r="H10" s="2">
        <v>25.09</v>
      </c>
      <c r="I10" s="2">
        <v>9.0</v>
      </c>
      <c r="J10" s="2">
        <v>0.771</v>
      </c>
      <c r="K10" s="2">
        <v>23.0</v>
      </c>
      <c r="L10" s="2">
        <v>10.8</v>
      </c>
      <c r="M10" s="2">
        <v>1.0</v>
      </c>
      <c r="N10" s="2">
        <v>11.3</v>
      </c>
      <c r="O10" s="2">
        <v>7.0</v>
      </c>
      <c r="P10" s="2">
        <v>0.764</v>
      </c>
      <c r="Q10" s="2">
        <v>2.0</v>
      </c>
      <c r="R10" s="2">
        <v>70.2</v>
      </c>
      <c r="S10" s="2">
        <v>12.0</v>
      </c>
      <c r="T10" s="2">
        <v>7.0</v>
      </c>
      <c r="U10" s="2">
        <v>1.0</v>
      </c>
      <c r="V10" s="2">
        <v>42.0</v>
      </c>
    </row>
    <row r="11" ht="12.75" customHeight="1">
      <c r="A11" t="s">
        <v>40</v>
      </c>
      <c r="B11" s="2">
        <v>0.0</v>
      </c>
      <c r="C11" s="2">
        <v>-4.59</v>
      </c>
      <c r="D11" s="2">
        <v>0.491</v>
      </c>
      <c r="E11" s="2">
        <v>0.571</v>
      </c>
      <c r="F11" s="2">
        <v>108.0</v>
      </c>
      <c r="G11" s="2">
        <v>96.9</v>
      </c>
      <c r="H11" s="2">
        <v>11.49</v>
      </c>
      <c r="I11" s="2">
        <v>209.0</v>
      </c>
      <c r="J11" s="2">
        <v>0.794</v>
      </c>
      <c r="K11" s="2">
        <v>0.0</v>
      </c>
      <c r="L11" s="2">
        <v>10.2</v>
      </c>
      <c r="M11" s="2">
        <v>0.0</v>
      </c>
      <c r="N11" s="2">
        <v>14.8</v>
      </c>
      <c r="O11" s="2">
        <v>9.0</v>
      </c>
      <c r="P11" s="2">
        <v>0.718</v>
      </c>
      <c r="Q11" s="2">
        <v>13.0</v>
      </c>
      <c r="R11" s="2">
        <v>69.7</v>
      </c>
      <c r="S11" s="2">
        <v>0.0</v>
      </c>
      <c r="T11" s="2">
        <v>37.0</v>
      </c>
      <c r="U11" s="2">
        <v>0.0</v>
      </c>
      <c r="V11" s="2">
        <v>37.6</v>
      </c>
    </row>
    <row r="12" ht="12.75" customHeight="1">
      <c r="A12" t="s">
        <v>41</v>
      </c>
      <c r="B12" s="2">
        <v>1.0</v>
      </c>
      <c r="C12" s="2">
        <v>-1.76</v>
      </c>
      <c r="D12" s="2">
        <v>0.487</v>
      </c>
      <c r="E12" s="2">
        <v>0.543</v>
      </c>
      <c r="F12" s="2">
        <v>109.4</v>
      </c>
      <c r="G12" s="2">
        <v>104.4</v>
      </c>
      <c r="H12" s="2">
        <v>5.01</v>
      </c>
      <c r="I12" s="2">
        <v>269.0</v>
      </c>
      <c r="J12" s="2">
        <v>0.788</v>
      </c>
      <c r="K12" s="2">
        <v>0.0</v>
      </c>
      <c r="L12" s="2">
        <v>6.1</v>
      </c>
      <c r="M12" s="2">
        <v>0.0</v>
      </c>
      <c r="N12" s="2">
        <v>12.4</v>
      </c>
      <c r="O12" s="2">
        <v>9.0</v>
      </c>
      <c r="P12" s="2">
        <v>0.602</v>
      </c>
      <c r="Q12" s="2">
        <v>14.0</v>
      </c>
      <c r="R12" s="2">
        <v>70.9</v>
      </c>
      <c r="S12" s="2">
        <v>0.0</v>
      </c>
      <c r="T12" s="2">
        <v>37.0</v>
      </c>
      <c r="U12" s="2">
        <v>0.0</v>
      </c>
      <c r="V12" s="2">
        <v>37.9</v>
      </c>
    </row>
    <row r="13" ht="12.75" customHeight="1">
      <c r="A13" t="s">
        <v>42</v>
      </c>
      <c r="B13" s="2">
        <v>0.0</v>
      </c>
      <c r="C13" s="2">
        <v>7.56</v>
      </c>
      <c r="D13" s="2">
        <v>0.45</v>
      </c>
      <c r="E13" s="2">
        <v>0.64</v>
      </c>
      <c r="F13" s="2">
        <v>116.9</v>
      </c>
      <c r="G13" s="2">
        <v>89.5</v>
      </c>
      <c r="H13" s="2">
        <v>26.39</v>
      </c>
      <c r="I13" s="2">
        <v>8.0</v>
      </c>
      <c r="J13" s="2">
        <v>0.75</v>
      </c>
      <c r="K13" s="2">
        <v>0.0</v>
      </c>
      <c r="L13" s="2">
        <v>11.7</v>
      </c>
      <c r="M13" s="2">
        <v>1.0</v>
      </c>
      <c r="N13" s="2">
        <v>11.8</v>
      </c>
      <c r="O13" s="2">
        <v>7.0</v>
      </c>
      <c r="P13" s="2">
        <v>0.7</v>
      </c>
      <c r="Q13" s="2">
        <v>4.0</v>
      </c>
      <c r="R13" s="2">
        <v>66.5</v>
      </c>
      <c r="S13" s="2">
        <v>0.0</v>
      </c>
      <c r="T13" s="2">
        <v>20.0</v>
      </c>
      <c r="U13" s="2">
        <v>0.0</v>
      </c>
      <c r="V13" s="2">
        <v>35.6</v>
      </c>
    </row>
    <row r="14" ht="12.75" customHeight="1">
      <c r="A14" t="s">
        <v>44</v>
      </c>
      <c r="B14" s="2">
        <v>4.0</v>
      </c>
      <c r="C14" s="2">
        <v>7.11</v>
      </c>
      <c r="D14" s="2">
        <v>0.483</v>
      </c>
      <c r="E14" s="2">
        <v>0.631</v>
      </c>
      <c r="F14" s="2">
        <v>115.5</v>
      </c>
      <c r="G14" s="2">
        <v>95.5</v>
      </c>
      <c r="H14" s="2">
        <v>22.74</v>
      </c>
      <c r="I14" s="2">
        <v>20.0</v>
      </c>
      <c r="J14" s="2">
        <v>0.758</v>
      </c>
      <c r="K14" s="2">
        <v>2.0</v>
      </c>
      <c r="L14" s="2">
        <v>11.2</v>
      </c>
      <c r="M14" s="2">
        <v>1.0</v>
      </c>
      <c r="N14" s="2">
        <v>11.8</v>
      </c>
      <c r="O14" s="2">
        <v>6.0</v>
      </c>
      <c r="P14" s="2">
        <v>0.554</v>
      </c>
      <c r="Q14" s="2">
        <v>3.0</v>
      </c>
      <c r="R14" s="2">
        <v>72.1</v>
      </c>
      <c r="S14" s="2">
        <v>0.0</v>
      </c>
      <c r="T14" s="2">
        <v>16.0</v>
      </c>
      <c r="U14" s="2">
        <v>0.0</v>
      </c>
      <c r="V14" s="2">
        <v>38.7</v>
      </c>
    </row>
    <row r="15" ht="12.75" customHeight="1">
      <c r="A15" t="s">
        <v>46</v>
      </c>
      <c r="B15" s="2">
        <v>17.0</v>
      </c>
      <c r="C15" s="2">
        <v>2.37</v>
      </c>
      <c r="D15" s="2">
        <v>0.518</v>
      </c>
      <c r="E15" s="2">
        <v>0.644</v>
      </c>
      <c r="F15" s="2">
        <v>118.4</v>
      </c>
      <c r="G15" s="2">
        <v>86.3</v>
      </c>
      <c r="H15" s="2">
        <v>33.05</v>
      </c>
      <c r="I15" s="2">
        <v>102.0</v>
      </c>
      <c r="J15" s="2">
        <v>0.969</v>
      </c>
      <c r="K15" s="2">
        <v>6.0</v>
      </c>
      <c r="L15" s="2">
        <v>23.4</v>
      </c>
      <c r="M15" s="2">
        <v>0.0</v>
      </c>
      <c r="N15" s="2">
        <v>11.3</v>
      </c>
      <c r="O15" s="2">
        <v>9.0</v>
      </c>
      <c r="P15" s="2">
        <v>0.817</v>
      </c>
      <c r="Q15" s="2">
        <v>1.0</v>
      </c>
      <c r="R15" s="2">
        <v>61.5</v>
      </c>
      <c r="S15" s="2">
        <v>1.0</v>
      </c>
      <c r="T15" s="2">
        <v>2.0</v>
      </c>
      <c r="U15" s="2">
        <v>0.0</v>
      </c>
      <c r="V15" s="2">
        <v>40.1</v>
      </c>
    </row>
    <row r="16" ht="12.75" customHeight="1">
      <c r="A16" t="s">
        <v>48</v>
      </c>
      <c r="B16" s="2">
        <v>3.0</v>
      </c>
      <c r="C16" s="2">
        <v>-4.17</v>
      </c>
      <c r="D16" s="2">
        <v>0.455</v>
      </c>
      <c r="E16" s="2">
        <v>0.541</v>
      </c>
      <c r="F16" s="2">
        <v>110.8</v>
      </c>
      <c r="G16" s="2">
        <v>106.6</v>
      </c>
      <c r="H16" s="2">
        <v>4.0</v>
      </c>
      <c r="I16" s="2">
        <v>174.0</v>
      </c>
      <c r="J16" s="2">
        <v>0.647</v>
      </c>
      <c r="K16" s="2">
        <v>0.0</v>
      </c>
      <c r="L16" s="2">
        <v>4.1</v>
      </c>
      <c r="M16" s="2">
        <v>0.0</v>
      </c>
      <c r="N16" s="2">
        <v>12.1</v>
      </c>
      <c r="O16" s="2">
        <v>6.0</v>
      </c>
      <c r="P16" s="2">
        <v>0.675</v>
      </c>
      <c r="Q16" s="2">
        <v>14.0</v>
      </c>
      <c r="R16" s="2">
        <v>76.8</v>
      </c>
      <c r="S16" s="2">
        <v>0.0</v>
      </c>
      <c r="T16" s="2">
        <v>37.0</v>
      </c>
      <c r="U16" s="2">
        <v>0.0</v>
      </c>
      <c r="V16" s="2">
        <v>34.4</v>
      </c>
    </row>
    <row r="17" ht="12.75" customHeight="1">
      <c r="A17" t="s">
        <v>50</v>
      </c>
      <c r="B17" s="2">
        <v>2.0</v>
      </c>
      <c r="C17" s="2">
        <v>6.61</v>
      </c>
      <c r="D17" s="2">
        <v>0.469</v>
      </c>
      <c r="E17" s="2">
        <v>0.611</v>
      </c>
      <c r="F17" s="2">
        <v>119.7</v>
      </c>
      <c r="G17" s="2">
        <v>96.3</v>
      </c>
      <c r="H17" s="2">
        <v>23.11</v>
      </c>
      <c r="I17" s="2">
        <v>28.0</v>
      </c>
      <c r="J17" s="2">
        <v>0.697</v>
      </c>
      <c r="K17" s="2">
        <v>1.0</v>
      </c>
      <c r="L17" s="2">
        <v>8.9</v>
      </c>
      <c r="M17" s="2">
        <v>1.0</v>
      </c>
      <c r="N17" s="2">
        <v>10.2</v>
      </c>
      <c r="O17" s="2">
        <v>9.0</v>
      </c>
      <c r="P17" s="2">
        <v>0.744</v>
      </c>
      <c r="Q17" s="2">
        <v>5.0</v>
      </c>
      <c r="R17" s="2">
        <v>72.3</v>
      </c>
      <c r="S17" s="2">
        <v>0.0</v>
      </c>
      <c r="T17" s="2">
        <v>17.0</v>
      </c>
      <c r="U17" s="2">
        <v>1.0</v>
      </c>
      <c r="V17" s="2">
        <v>37.0</v>
      </c>
    </row>
    <row r="18" ht="12.75" customHeight="1">
      <c r="A18" t="s">
        <v>52</v>
      </c>
      <c r="B18" s="2">
        <v>2.0</v>
      </c>
      <c r="C18" s="2">
        <v>-10.33</v>
      </c>
      <c r="D18" s="2">
        <v>0.457</v>
      </c>
      <c r="E18" s="2">
        <v>0.509</v>
      </c>
      <c r="F18" s="2">
        <v>105.8</v>
      </c>
      <c r="G18" s="2">
        <v>105.2</v>
      </c>
      <c r="H18" s="2">
        <v>0.58</v>
      </c>
      <c r="I18" s="2">
        <v>244.0</v>
      </c>
      <c r="J18" s="2">
        <v>0.588</v>
      </c>
      <c r="K18" s="2">
        <v>0.0</v>
      </c>
      <c r="L18" s="2">
        <v>-3.9</v>
      </c>
      <c r="M18" s="2">
        <v>0.0</v>
      </c>
      <c r="N18" s="2">
        <v>13.6</v>
      </c>
      <c r="O18" s="2">
        <v>7.0</v>
      </c>
      <c r="P18" s="2">
        <v>0.58</v>
      </c>
      <c r="Q18" s="2">
        <v>15.0</v>
      </c>
      <c r="R18" s="2">
        <v>67.9</v>
      </c>
      <c r="S18" s="2">
        <v>0.0</v>
      </c>
      <c r="T18" s="2">
        <v>37.0</v>
      </c>
      <c r="U18" s="2">
        <v>0.0</v>
      </c>
      <c r="V18" s="2">
        <v>37.3</v>
      </c>
    </row>
    <row r="19" ht="12.75" customHeight="1">
      <c r="A19" t="s">
        <v>54</v>
      </c>
      <c r="B19" s="2">
        <v>18.0</v>
      </c>
      <c r="C19" s="2">
        <v>15.48</v>
      </c>
      <c r="D19" s="2">
        <v>0.487</v>
      </c>
      <c r="E19" s="2">
        <v>0.653</v>
      </c>
      <c r="F19" s="2">
        <v>121.9</v>
      </c>
      <c r="G19" s="2">
        <v>94.5</v>
      </c>
      <c r="H19" s="2">
        <v>25.98</v>
      </c>
      <c r="I19" s="2">
        <v>35.0</v>
      </c>
      <c r="J19" s="2">
        <v>0.875</v>
      </c>
      <c r="K19" s="2">
        <v>11.0</v>
      </c>
      <c r="L19" s="2">
        <v>10.3</v>
      </c>
      <c r="M19" s="2">
        <v>1.0</v>
      </c>
      <c r="N19" s="2">
        <v>13.1</v>
      </c>
      <c r="O19" s="2">
        <v>8.0</v>
      </c>
      <c r="P19" s="2">
        <v>0.763</v>
      </c>
      <c r="Q19" s="2">
        <v>1.0</v>
      </c>
      <c r="R19" s="2">
        <v>71.9</v>
      </c>
      <c r="S19" s="2">
        <v>2.0</v>
      </c>
      <c r="T19" s="2">
        <v>3.0</v>
      </c>
      <c r="U19" s="2">
        <v>0.0</v>
      </c>
      <c r="V19" s="2">
        <v>35.6</v>
      </c>
    </row>
    <row r="20" ht="12.75" customHeight="1">
      <c r="A20" t="s">
        <v>56</v>
      </c>
      <c r="B20" s="2">
        <v>10.0</v>
      </c>
      <c r="C20" s="2">
        <v>10.27</v>
      </c>
      <c r="D20" s="2">
        <v>0.458</v>
      </c>
      <c r="E20" s="2">
        <v>0.57</v>
      </c>
      <c r="F20" s="2">
        <v>113.0</v>
      </c>
      <c r="G20" s="2">
        <v>95.6</v>
      </c>
      <c r="H20" s="2">
        <v>17.55</v>
      </c>
      <c r="I20" s="2">
        <v>43.0</v>
      </c>
      <c r="J20" s="2">
        <v>0.606</v>
      </c>
      <c r="K20" s="2">
        <v>3.0</v>
      </c>
      <c r="L20" s="2">
        <v>4.8</v>
      </c>
      <c r="M20" s="2">
        <v>1.0</v>
      </c>
      <c r="N20" s="2">
        <v>13.1</v>
      </c>
      <c r="O20" s="2">
        <v>4.0</v>
      </c>
      <c r="P20" s="2">
        <v>0.649</v>
      </c>
      <c r="Q20" s="2">
        <v>11.0</v>
      </c>
      <c r="R20" s="2">
        <v>67.8</v>
      </c>
      <c r="S20" s="2">
        <v>1.0</v>
      </c>
      <c r="T20" s="2">
        <v>37.0</v>
      </c>
      <c r="U20" s="2">
        <v>0.0</v>
      </c>
      <c r="V20" s="2">
        <v>30.3</v>
      </c>
    </row>
    <row r="21" ht="12.75" customHeight="1">
      <c r="A21" t="s">
        <v>58</v>
      </c>
      <c r="B21" s="2">
        <v>0.0</v>
      </c>
      <c r="C21" s="2">
        <v>-2.17</v>
      </c>
      <c r="D21" s="2">
        <v>0.426</v>
      </c>
      <c r="E21" s="2">
        <v>0.515</v>
      </c>
      <c r="F21" s="2">
        <v>104.9</v>
      </c>
      <c r="G21" s="2">
        <v>103.3</v>
      </c>
      <c r="H21" s="2">
        <v>1.73</v>
      </c>
      <c r="I21" s="2">
        <v>224.0</v>
      </c>
      <c r="J21" s="2">
        <v>0.629</v>
      </c>
      <c r="K21" s="2">
        <v>0.0</v>
      </c>
      <c r="L21" s="2">
        <v>3.1</v>
      </c>
      <c r="M21" s="2">
        <v>0.0</v>
      </c>
      <c r="N21" s="2">
        <v>13.1</v>
      </c>
      <c r="O21" s="2">
        <v>9.0</v>
      </c>
      <c r="P21" s="2">
        <v>0.601</v>
      </c>
      <c r="Q21" s="2">
        <v>14.0</v>
      </c>
      <c r="R21" s="2">
        <v>73.5</v>
      </c>
      <c r="S21" s="2">
        <v>0.0</v>
      </c>
      <c r="T21" s="2">
        <v>37.0</v>
      </c>
      <c r="U21" s="2">
        <v>0.0</v>
      </c>
      <c r="V21" s="2">
        <v>34.7</v>
      </c>
    </row>
    <row r="22" ht="12.75" customHeight="1">
      <c r="A22" t="s">
        <v>59</v>
      </c>
      <c r="B22" s="2">
        <v>17.0</v>
      </c>
      <c r="C22" s="2">
        <v>-4.54</v>
      </c>
      <c r="D22" s="2">
        <v>0.477</v>
      </c>
      <c r="E22" s="2">
        <v>0.648</v>
      </c>
      <c r="F22" s="2">
        <v>119.1</v>
      </c>
      <c r="G22" s="2">
        <v>91.4</v>
      </c>
      <c r="H22" s="2">
        <v>27.27</v>
      </c>
      <c r="I22" s="2">
        <v>23.0</v>
      </c>
      <c r="J22" s="2">
        <v>0.853</v>
      </c>
      <c r="K22" s="2">
        <v>12.0</v>
      </c>
      <c r="L22" s="2">
        <v>14.4</v>
      </c>
      <c r="M22" s="2">
        <v>1.0</v>
      </c>
      <c r="N22" s="2">
        <v>12.0</v>
      </c>
      <c r="O22" s="2">
        <v>10.0</v>
      </c>
      <c r="P22" s="2">
        <v>0.782</v>
      </c>
      <c r="Q22" s="2">
        <v>2.0</v>
      </c>
      <c r="R22" s="2">
        <v>71.5</v>
      </c>
      <c r="S22" s="2">
        <v>6.0</v>
      </c>
      <c r="T22" s="2">
        <v>5.0</v>
      </c>
      <c r="U22" s="2">
        <v>1.0</v>
      </c>
      <c r="V22" s="2">
        <v>39.4</v>
      </c>
    </row>
    <row r="23" ht="12.75" customHeight="1">
      <c r="A23" t="s">
        <v>61</v>
      </c>
      <c r="B23" s="2">
        <v>20.0</v>
      </c>
      <c r="C23" s="2">
        <v>13.41</v>
      </c>
      <c r="D23" s="2">
        <v>0.456</v>
      </c>
      <c r="E23" s="2">
        <v>0.645</v>
      </c>
      <c r="F23" s="2">
        <v>117.2</v>
      </c>
      <c r="G23" s="2">
        <v>91.7</v>
      </c>
      <c r="H23" s="2">
        <v>26.27</v>
      </c>
      <c r="I23" s="2">
        <v>2.0</v>
      </c>
      <c r="J23" s="2">
        <v>0.75</v>
      </c>
      <c r="K23" s="2">
        <v>13.0</v>
      </c>
      <c r="L23" s="2">
        <v>11.7</v>
      </c>
      <c r="M23" s="2">
        <v>1.0</v>
      </c>
      <c r="N23" s="2">
        <v>11.2</v>
      </c>
      <c r="O23" s="2">
        <v>6.0</v>
      </c>
      <c r="P23" s="2">
        <v>0.74</v>
      </c>
      <c r="Q23" s="2">
        <v>2.0</v>
      </c>
      <c r="R23" s="2">
        <v>66.0</v>
      </c>
      <c r="S23" s="2">
        <v>7.0</v>
      </c>
      <c r="T23" s="2">
        <v>10.0</v>
      </c>
      <c r="U23" s="2">
        <v>0.0</v>
      </c>
      <c r="V23" s="2">
        <v>37.5</v>
      </c>
    </row>
    <row r="24" ht="12.75" customHeight="1">
      <c r="A24" t="s">
        <v>62</v>
      </c>
      <c r="B24" s="2">
        <v>0.0</v>
      </c>
      <c r="C24" s="2">
        <v>8.79</v>
      </c>
      <c r="D24" s="2">
        <v>0.487</v>
      </c>
      <c r="E24" s="2">
        <v>0.566</v>
      </c>
      <c r="F24" s="2">
        <v>120.8</v>
      </c>
      <c r="G24" s="2">
        <v>104.2</v>
      </c>
      <c r="H24" s="2">
        <v>17.57</v>
      </c>
      <c r="I24" s="2">
        <v>59.0</v>
      </c>
      <c r="J24" s="2">
        <v>0.613</v>
      </c>
      <c r="K24" s="2">
        <v>0.0</v>
      </c>
      <c r="L24" s="2">
        <v>7.5</v>
      </c>
      <c r="M24" s="2">
        <v>1.0</v>
      </c>
      <c r="N24" s="2">
        <v>12.2</v>
      </c>
      <c r="O24" s="2">
        <v>5.0</v>
      </c>
      <c r="P24" s="2">
        <v>0.536</v>
      </c>
      <c r="Q24" s="2">
        <v>10.0</v>
      </c>
      <c r="R24" s="2">
        <v>75.6</v>
      </c>
      <c r="S24" s="2">
        <v>0.0</v>
      </c>
      <c r="T24" s="2">
        <v>37.0</v>
      </c>
      <c r="U24" s="2">
        <v>0.0</v>
      </c>
      <c r="V24" s="2">
        <v>32.2</v>
      </c>
    </row>
    <row r="25" ht="12.75" customHeight="1">
      <c r="A25" t="s">
        <v>63</v>
      </c>
      <c r="B25" s="2">
        <v>7.0</v>
      </c>
      <c r="C25" s="2">
        <v>9.81</v>
      </c>
      <c r="D25" s="2">
        <v>0.451</v>
      </c>
      <c r="E25" s="2">
        <v>0.597</v>
      </c>
      <c r="F25" s="2">
        <v>113.1</v>
      </c>
      <c r="G25" s="2">
        <v>98.7</v>
      </c>
      <c r="H25" s="2">
        <v>14.83</v>
      </c>
      <c r="I25" s="2">
        <v>54.0</v>
      </c>
      <c r="J25" s="2">
        <v>0.75</v>
      </c>
      <c r="K25" s="2">
        <v>2.0</v>
      </c>
      <c r="L25" s="2">
        <v>5.0</v>
      </c>
      <c r="M25" s="2">
        <v>1.0</v>
      </c>
      <c r="N25" s="2">
        <v>13.0</v>
      </c>
      <c r="O25" s="2">
        <v>4.0</v>
      </c>
      <c r="P25" s="2">
        <v>0.631</v>
      </c>
      <c r="Q25" s="2">
        <v>6.0</v>
      </c>
      <c r="R25" s="2">
        <v>68.8</v>
      </c>
      <c r="S25" s="2">
        <v>0.0</v>
      </c>
      <c r="T25" s="2">
        <v>37.0</v>
      </c>
      <c r="U25" s="2">
        <v>0.0</v>
      </c>
      <c r="V25" s="2">
        <v>36.0</v>
      </c>
    </row>
    <row r="26" ht="12.75" customHeight="1">
      <c r="A26" t="s">
        <v>64</v>
      </c>
      <c r="B26" s="2">
        <v>7.0</v>
      </c>
      <c r="C26" s="2">
        <v>2.89</v>
      </c>
      <c r="D26" s="2">
        <v>0.453</v>
      </c>
      <c r="E26" s="2">
        <v>0.587</v>
      </c>
      <c r="F26" s="2">
        <v>109.9</v>
      </c>
      <c r="G26" s="2">
        <v>94.9</v>
      </c>
      <c r="H26" s="2">
        <v>16.96</v>
      </c>
      <c r="I26" s="2">
        <v>41.0</v>
      </c>
      <c r="J26" s="2">
        <v>0.656</v>
      </c>
      <c r="K26" s="2">
        <v>3.0</v>
      </c>
      <c r="L26" s="2">
        <v>5.7</v>
      </c>
      <c r="M26" s="2">
        <v>1.0</v>
      </c>
      <c r="N26" s="2">
        <v>12.7</v>
      </c>
      <c r="O26" s="2">
        <v>6.0</v>
      </c>
      <c r="P26" s="2">
        <v>0.606</v>
      </c>
      <c r="Q26" s="2">
        <v>8.0</v>
      </c>
      <c r="R26" s="2">
        <v>64.1</v>
      </c>
      <c r="S26" s="2">
        <v>1.0</v>
      </c>
      <c r="T26" s="2">
        <v>37.0</v>
      </c>
      <c r="U26" s="2">
        <v>0.0</v>
      </c>
      <c r="V26" s="2">
        <v>35.1</v>
      </c>
    </row>
    <row r="27" ht="12.75" customHeight="1">
      <c r="A27" t="s">
        <v>65</v>
      </c>
      <c r="B27" s="2">
        <v>10.0</v>
      </c>
      <c r="C27" s="2">
        <v>10.42</v>
      </c>
      <c r="D27" s="2">
        <v>0.483</v>
      </c>
      <c r="E27" s="2">
        <v>0.599</v>
      </c>
      <c r="F27" s="2">
        <v>122.3</v>
      </c>
      <c r="G27" s="2">
        <v>99.2</v>
      </c>
      <c r="H27" s="2">
        <v>22.62</v>
      </c>
      <c r="I27" s="2">
        <v>26.0</v>
      </c>
      <c r="J27" s="2">
        <v>0.686</v>
      </c>
      <c r="K27" s="2">
        <v>4.0</v>
      </c>
      <c r="L27" s="2">
        <v>9.3</v>
      </c>
      <c r="M27" s="2">
        <v>1.0</v>
      </c>
      <c r="N27" s="2">
        <v>9.4</v>
      </c>
      <c r="O27" s="2">
        <v>8.0</v>
      </c>
      <c r="P27" s="2">
        <v>0.621</v>
      </c>
      <c r="Q27" s="2">
        <v>7.0</v>
      </c>
      <c r="R27" s="2">
        <v>66.4</v>
      </c>
      <c r="S27" s="2">
        <v>1.0</v>
      </c>
      <c r="T27" s="2">
        <v>23.0</v>
      </c>
      <c r="U27" s="2">
        <v>1.0</v>
      </c>
      <c r="V27" s="2">
        <v>33.0</v>
      </c>
    </row>
    <row r="28" ht="12.75" customHeight="1">
      <c r="A28" t="s">
        <v>67</v>
      </c>
      <c r="B28" s="2">
        <v>19.0</v>
      </c>
      <c r="C28" s="2">
        <v>11.21</v>
      </c>
      <c r="D28" s="2">
        <v>0.468</v>
      </c>
      <c r="E28" s="2">
        <v>0.578</v>
      </c>
      <c r="F28" s="2">
        <v>111.4</v>
      </c>
      <c r="G28" s="2">
        <v>95.9</v>
      </c>
      <c r="H28" s="2">
        <v>14.98</v>
      </c>
      <c r="I28" s="2">
        <v>10.0</v>
      </c>
      <c r="J28" s="2">
        <v>0.576</v>
      </c>
      <c r="K28" s="2">
        <v>13.0</v>
      </c>
      <c r="L28" s="2">
        <v>3.4</v>
      </c>
      <c r="M28" s="2">
        <v>1.0</v>
      </c>
      <c r="N28" s="2">
        <v>14.2</v>
      </c>
      <c r="O28" s="2">
        <v>5.0</v>
      </c>
      <c r="P28" s="2">
        <v>0.712</v>
      </c>
      <c r="Q28" s="2">
        <v>9.0</v>
      </c>
      <c r="R28" s="2">
        <v>68.7</v>
      </c>
      <c r="S28" s="2">
        <v>7.0</v>
      </c>
      <c r="T28" s="2">
        <v>37.0</v>
      </c>
      <c r="U28" s="2">
        <v>0.0</v>
      </c>
      <c r="V28" s="2">
        <v>41.1</v>
      </c>
    </row>
    <row r="29" ht="12.75" customHeight="1">
      <c r="A29" t="s">
        <v>68</v>
      </c>
      <c r="B29" s="2">
        <v>0.0</v>
      </c>
      <c r="C29" s="2">
        <v>9.68</v>
      </c>
      <c r="D29" s="2">
        <v>0.435</v>
      </c>
      <c r="E29" s="2">
        <v>0.612</v>
      </c>
      <c r="F29" s="2">
        <v>109.7</v>
      </c>
      <c r="G29" s="2">
        <v>93.7</v>
      </c>
      <c r="H29" s="2">
        <v>16.59</v>
      </c>
      <c r="I29" s="2">
        <v>17.0</v>
      </c>
      <c r="J29" s="2">
        <v>0.727</v>
      </c>
      <c r="K29" s="2">
        <v>0.0</v>
      </c>
      <c r="L29" s="2">
        <v>6.2</v>
      </c>
      <c r="M29" s="2">
        <v>1.0</v>
      </c>
      <c r="N29" s="2">
        <v>11.7</v>
      </c>
      <c r="O29" s="2">
        <v>8.0</v>
      </c>
      <c r="P29" s="2">
        <v>0.554</v>
      </c>
      <c r="Q29" s="2">
        <v>5.0</v>
      </c>
      <c r="R29" s="2">
        <v>69.4</v>
      </c>
      <c r="S29" s="2">
        <v>0.0</v>
      </c>
      <c r="T29" s="2">
        <v>27.0</v>
      </c>
      <c r="U29" s="2">
        <v>0.0</v>
      </c>
      <c r="V29" s="2">
        <v>38.8</v>
      </c>
    </row>
    <row r="30" ht="12.75" customHeight="1">
      <c r="A30" t="s">
        <v>69</v>
      </c>
      <c r="B30" s="2">
        <v>1.0</v>
      </c>
      <c r="C30" s="2">
        <v>-9.1</v>
      </c>
      <c r="D30" s="2">
        <v>0.444</v>
      </c>
      <c r="E30" s="2">
        <v>0.509</v>
      </c>
      <c r="F30" s="2">
        <v>99.5</v>
      </c>
      <c r="G30" s="2">
        <v>103.4</v>
      </c>
      <c r="H30" s="2">
        <v>-4.23</v>
      </c>
      <c r="I30" s="2">
        <v>205.0</v>
      </c>
      <c r="J30" s="2">
        <v>0.559</v>
      </c>
      <c r="K30" s="2">
        <v>0.0</v>
      </c>
      <c r="L30" s="2">
        <v>-0.3</v>
      </c>
      <c r="M30" s="2">
        <v>0.0</v>
      </c>
      <c r="N30" s="2">
        <v>13.1</v>
      </c>
      <c r="O30" s="2">
        <v>7.0</v>
      </c>
      <c r="P30" s="2">
        <v>0.506</v>
      </c>
      <c r="Q30" s="2">
        <v>16.0</v>
      </c>
      <c r="R30" s="2">
        <v>68.7</v>
      </c>
      <c r="S30" s="2">
        <v>0.0</v>
      </c>
      <c r="T30" s="2">
        <v>37.0</v>
      </c>
      <c r="U30" s="2">
        <v>0.0</v>
      </c>
      <c r="V30" s="2">
        <v>28.1</v>
      </c>
    </row>
    <row r="31" ht="12.75" customHeight="1">
      <c r="A31" t="s">
        <v>71</v>
      </c>
      <c r="B31" s="2">
        <v>4.0</v>
      </c>
      <c r="C31" s="2">
        <v>-4.08</v>
      </c>
      <c r="D31" s="2">
        <v>0.487</v>
      </c>
      <c r="E31" s="2">
        <v>0.596</v>
      </c>
      <c r="F31" s="2">
        <v>112.2</v>
      </c>
      <c r="G31" s="2">
        <v>97.2</v>
      </c>
      <c r="H31" s="2">
        <v>14.65</v>
      </c>
      <c r="I31" s="2">
        <v>167.0</v>
      </c>
      <c r="J31" s="2">
        <v>0.882</v>
      </c>
      <c r="K31" s="2">
        <v>0.0</v>
      </c>
      <c r="L31" s="2">
        <v>10.9</v>
      </c>
      <c r="M31" s="2">
        <v>0.0</v>
      </c>
      <c r="N31" s="2">
        <v>10.4</v>
      </c>
      <c r="O31" s="2">
        <v>10.0</v>
      </c>
      <c r="P31" s="2">
        <v>0.622</v>
      </c>
      <c r="Q31" s="2">
        <v>12.0</v>
      </c>
      <c r="R31" s="2">
        <v>63.9</v>
      </c>
      <c r="S31" s="2">
        <v>0.0</v>
      </c>
      <c r="T31" s="2">
        <v>26.0</v>
      </c>
      <c r="U31" s="2">
        <v>0.0</v>
      </c>
      <c r="V31" s="2">
        <v>36.4</v>
      </c>
    </row>
    <row r="32" ht="12.75" customHeight="1">
      <c r="A32" t="s">
        <v>73</v>
      </c>
      <c r="B32" s="2">
        <v>0.0</v>
      </c>
      <c r="C32" s="2">
        <v>-6.5</v>
      </c>
      <c r="D32" s="2">
        <v>0.459</v>
      </c>
      <c r="E32" s="2">
        <v>0.543</v>
      </c>
      <c r="F32" s="2">
        <v>106.8</v>
      </c>
      <c r="G32" s="2">
        <v>104.9</v>
      </c>
      <c r="H32" s="2">
        <v>1.34</v>
      </c>
      <c r="I32" s="2">
        <v>225.0</v>
      </c>
      <c r="J32" s="2">
        <v>0.706</v>
      </c>
      <c r="K32" s="2">
        <v>0.0</v>
      </c>
      <c r="L32" s="2">
        <v>3.0</v>
      </c>
      <c r="M32" s="2">
        <v>0.0</v>
      </c>
      <c r="N32" s="2">
        <v>13.5</v>
      </c>
      <c r="O32" s="2">
        <v>9.0</v>
      </c>
      <c r="P32" s="2">
        <v>0.507</v>
      </c>
      <c r="Q32" s="2">
        <v>15.0</v>
      </c>
      <c r="R32" s="2">
        <v>72.1</v>
      </c>
      <c r="S32" s="2">
        <v>0.0</v>
      </c>
      <c r="T32" s="2">
        <v>37.0</v>
      </c>
      <c r="U32" s="2">
        <v>0.0</v>
      </c>
      <c r="V32" s="2">
        <v>35.5</v>
      </c>
    </row>
    <row r="33" ht="12.75" customHeight="1">
      <c r="A33" t="s">
        <v>75</v>
      </c>
      <c r="B33" s="2">
        <v>1.0</v>
      </c>
      <c r="C33" s="2">
        <v>-4.63</v>
      </c>
      <c r="D33" s="2">
        <v>0.454</v>
      </c>
      <c r="E33" s="2">
        <v>0.4825</v>
      </c>
      <c r="F33" s="2">
        <v>102.2</v>
      </c>
      <c r="G33" s="2">
        <v>101.9</v>
      </c>
      <c r="H33" s="2">
        <v>1.03</v>
      </c>
      <c r="I33" s="2">
        <v>351.0</v>
      </c>
      <c r="J33" s="2">
        <v>0.758</v>
      </c>
      <c r="K33" s="2">
        <v>0.0</v>
      </c>
      <c r="L33" s="2">
        <v>9.4</v>
      </c>
      <c r="M33" s="2">
        <v>0.0</v>
      </c>
      <c r="N33" s="2">
        <v>12.0</v>
      </c>
      <c r="O33" s="2">
        <v>8.0</v>
      </c>
      <c r="P33" s="2">
        <v>0.596</v>
      </c>
      <c r="Q33" s="2">
        <v>16.0</v>
      </c>
      <c r="R33" s="2">
        <v>64.0</v>
      </c>
      <c r="S33" s="2">
        <v>0.0</v>
      </c>
      <c r="T33" s="2">
        <v>37.0</v>
      </c>
      <c r="U33" s="2">
        <v>0.0</v>
      </c>
      <c r="V33" s="2">
        <v>36.0</v>
      </c>
    </row>
    <row r="34" ht="12.75" customHeight="1">
      <c r="A34" t="s">
        <v>76</v>
      </c>
      <c r="B34" s="2">
        <v>0.0</v>
      </c>
      <c r="C34" s="2">
        <v>-0.39</v>
      </c>
      <c r="D34" s="2">
        <v>0.45</v>
      </c>
      <c r="E34" s="2">
        <v>0.601</v>
      </c>
      <c r="F34" s="2">
        <v>114.6</v>
      </c>
      <c r="G34" s="2">
        <v>101.3</v>
      </c>
      <c r="H34" s="2">
        <v>13.34</v>
      </c>
      <c r="I34" s="2">
        <v>144.0</v>
      </c>
      <c r="J34" s="2">
        <v>0.824</v>
      </c>
      <c r="K34" s="2">
        <v>0.0</v>
      </c>
      <c r="L34" s="2">
        <v>9.0</v>
      </c>
      <c r="M34" s="2">
        <v>0.0</v>
      </c>
      <c r="N34" s="2">
        <v>11.1</v>
      </c>
      <c r="O34" s="2">
        <v>9.0</v>
      </c>
      <c r="P34" s="2">
        <v>0.712</v>
      </c>
      <c r="Q34" s="2">
        <v>12.0</v>
      </c>
      <c r="R34" s="2">
        <v>71.3</v>
      </c>
      <c r="S34" s="2">
        <v>0.0</v>
      </c>
      <c r="T34" s="2">
        <v>31.0</v>
      </c>
      <c r="U34" s="2">
        <v>0.0</v>
      </c>
      <c r="V34" s="2">
        <v>36.2</v>
      </c>
    </row>
    <row r="35" ht="12.75" customHeight="1">
      <c r="A35" t="s">
        <v>78</v>
      </c>
      <c r="B35" s="2">
        <v>0.0</v>
      </c>
      <c r="C35" s="2">
        <v>1.0</v>
      </c>
      <c r="D35" s="2">
        <v>0.468</v>
      </c>
      <c r="E35" s="2">
        <v>0.568</v>
      </c>
      <c r="F35" s="2">
        <v>110.5</v>
      </c>
      <c r="G35" s="2">
        <v>102.6</v>
      </c>
      <c r="H35" s="2">
        <v>7.32</v>
      </c>
      <c r="I35" s="2">
        <v>291.0</v>
      </c>
      <c r="J35" s="2">
        <v>0.848</v>
      </c>
      <c r="K35" s="2">
        <v>0.0</v>
      </c>
      <c r="L35" s="2">
        <v>1.0</v>
      </c>
      <c r="M35" s="2">
        <v>0.0</v>
      </c>
      <c r="N35" s="2">
        <v>13.8</v>
      </c>
      <c r="O35" s="2">
        <v>4.0</v>
      </c>
      <c r="P35" s="2">
        <v>0.824</v>
      </c>
      <c r="Q35" s="2">
        <v>14.0</v>
      </c>
      <c r="R35" s="2">
        <v>67.9</v>
      </c>
      <c r="S35" s="2">
        <v>0.0</v>
      </c>
      <c r="T35" s="2">
        <v>37.0</v>
      </c>
      <c r="U35" s="2">
        <v>0.0</v>
      </c>
      <c r="V35" s="2">
        <v>40.0</v>
      </c>
    </row>
    <row r="36" ht="12.75" customHeight="1">
      <c r="A36" t="s">
        <v>80</v>
      </c>
      <c r="B36" s="2">
        <v>0.0</v>
      </c>
      <c r="C36" s="2">
        <v>-1.61</v>
      </c>
      <c r="D36" s="2">
        <v>0.471</v>
      </c>
      <c r="E36" s="2">
        <v>0.5065</v>
      </c>
      <c r="F36" s="2">
        <v>101.3</v>
      </c>
      <c r="G36" s="2">
        <v>101.8</v>
      </c>
      <c r="H36" s="2">
        <v>-0.52</v>
      </c>
      <c r="I36" s="2">
        <v>292.0</v>
      </c>
      <c r="J36" s="2">
        <v>0.645</v>
      </c>
      <c r="K36" s="2">
        <v>0.0</v>
      </c>
      <c r="L36" s="2">
        <v>1.3</v>
      </c>
      <c r="M36" s="2">
        <v>0.0</v>
      </c>
      <c r="N36" s="2">
        <v>16.8</v>
      </c>
      <c r="O36" s="2">
        <v>8.0</v>
      </c>
      <c r="P36" s="2">
        <v>0.42</v>
      </c>
      <c r="Q36" s="2">
        <v>16.0</v>
      </c>
      <c r="R36" s="2">
        <v>69.3</v>
      </c>
      <c r="S36" s="2">
        <v>0.0</v>
      </c>
      <c r="T36" s="2">
        <v>37.0</v>
      </c>
      <c r="U36" s="2">
        <v>0.0</v>
      </c>
      <c r="V36" s="2">
        <v>33.7</v>
      </c>
    </row>
    <row r="37" ht="12.75" customHeight="1">
      <c r="A37" t="s">
        <v>72</v>
      </c>
      <c r="B37" s="2">
        <v>26.0</v>
      </c>
      <c r="C37" s="2">
        <v>15.67</v>
      </c>
      <c r="D37" s="2">
        <v>0.471</v>
      </c>
      <c r="E37" s="2">
        <v>0.647</v>
      </c>
      <c r="F37" s="2">
        <v>120.7</v>
      </c>
      <c r="G37" s="2">
        <v>92.5</v>
      </c>
      <c r="H37" s="2">
        <v>28.01</v>
      </c>
      <c r="I37" s="2">
        <v>14.0</v>
      </c>
      <c r="J37" s="2">
        <v>0.794</v>
      </c>
      <c r="K37" s="2">
        <v>17.0</v>
      </c>
      <c r="L37" s="2">
        <v>13.4</v>
      </c>
      <c r="M37" s="2">
        <v>1.0</v>
      </c>
      <c r="N37" s="2">
        <v>11.9</v>
      </c>
      <c r="O37" s="2">
        <v>7.0</v>
      </c>
      <c r="P37" s="2">
        <v>0.791</v>
      </c>
      <c r="Q37" s="2">
        <v>1.0</v>
      </c>
      <c r="R37" s="2">
        <v>70.6</v>
      </c>
      <c r="S37" s="2">
        <v>9.0</v>
      </c>
      <c r="T37" s="2">
        <v>6.0</v>
      </c>
      <c r="U37" s="2">
        <v>0.0</v>
      </c>
      <c r="V37" s="2">
        <v>43.3</v>
      </c>
    </row>
    <row r="38" ht="12.75" customHeight="1">
      <c r="A38" t="s">
        <v>82</v>
      </c>
      <c r="B38" s="2">
        <v>0.0</v>
      </c>
      <c r="C38" s="2">
        <v>-7.66</v>
      </c>
      <c r="D38" s="2">
        <v>0.483</v>
      </c>
      <c r="E38" s="2">
        <v>0.515</v>
      </c>
      <c r="F38" s="2">
        <v>103.6</v>
      </c>
      <c r="G38" s="2">
        <v>103.5</v>
      </c>
      <c r="H38" s="2">
        <v>-0.32</v>
      </c>
      <c r="I38" s="2">
        <v>315.0</v>
      </c>
      <c r="J38" s="2">
        <v>0.71</v>
      </c>
      <c r="K38" s="2">
        <v>0.0</v>
      </c>
      <c r="L38" s="2">
        <v>4.4</v>
      </c>
      <c r="M38" s="2">
        <v>0.0</v>
      </c>
      <c r="N38" s="2">
        <v>13.3</v>
      </c>
      <c r="O38" s="2">
        <v>9.0</v>
      </c>
      <c r="P38" s="2">
        <v>0.479</v>
      </c>
      <c r="Q38" s="2">
        <v>15.0</v>
      </c>
      <c r="R38" s="2">
        <v>75.2</v>
      </c>
      <c r="S38" s="2">
        <v>0.0</v>
      </c>
      <c r="T38" s="2">
        <v>37.0</v>
      </c>
      <c r="U38" s="2">
        <v>0.0</v>
      </c>
      <c r="V38" s="2">
        <v>29.6</v>
      </c>
    </row>
    <row r="39" ht="12.75" customHeight="1">
      <c r="A39" t="s">
        <v>84</v>
      </c>
      <c r="B39" s="2">
        <v>0.0</v>
      </c>
      <c r="C39" s="2">
        <v>3.15</v>
      </c>
      <c r="D39" s="2">
        <v>0.435</v>
      </c>
      <c r="E39" s="2">
        <v>0.579</v>
      </c>
      <c r="F39" s="2">
        <v>111.3</v>
      </c>
      <c r="G39" s="2">
        <v>95.5</v>
      </c>
      <c r="H39" s="2">
        <v>15.51</v>
      </c>
      <c r="I39" s="2">
        <v>64.0</v>
      </c>
      <c r="J39" s="2">
        <v>0.676</v>
      </c>
      <c r="K39" s="2">
        <v>0.0</v>
      </c>
      <c r="L39" s="2">
        <v>6.0</v>
      </c>
      <c r="M39" s="2">
        <v>1.0</v>
      </c>
      <c r="N39" s="2">
        <v>10.5</v>
      </c>
      <c r="O39" s="2">
        <v>5.0</v>
      </c>
      <c r="P39" s="2">
        <v>0.549</v>
      </c>
      <c r="Q39" s="2">
        <v>8.0</v>
      </c>
      <c r="R39" s="2">
        <v>65.5</v>
      </c>
      <c r="S39" s="2">
        <v>0.0</v>
      </c>
      <c r="T39" s="2">
        <v>36.0</v>
      </c>
      <c r="U39" s="2">
        <v>0.0</v>
      </c>
      <c r="V39" s="2">
        <v>33.1</v>
      </c>
    </row>
    <row r="40" ht="12.75" customHeight="1">
      <c r="A40" t="s">
        <v>77</v>
      </c>
      <c r="B40" s="2">
        <v>13.0</v>
      </c>
      <c r="C40" s="2">
        <v>10.05</v>
      </c>
      <c r="D40" s="2">
        <v>0.461</v>
      </c>
      <c r="E40" s="2">
        <v>0.609</v>
      </c>
      <c r="F40" s="2">
        <v>118.1</v>
      </c>
      <c r="G40" s="2">
        <v>98.4</v>
      </c>
      <c r="H40" s="2">
        <v>21.09</v>
      </c>
      <c r="I40" s="2">
        <v>34.0</v>
      </c>
      <c r="J40" s="2">
        <v>0.735</v>
      </c>
      <c r="K40" s="2">
        <v>3.0</v>
      </c>
      <c r="L40" s="2">
        <v>8.8</v>
      </c>
      <c r="M40" s="2">
        <v>1.0</v>
      </c>
      <c r="N40" s="2">
        <v>9.4</v>
      </c>
      <c r="O40" s="2">
        <v>8.0</v>
      </c>
      <c r="P40" s="2">
        <v>0.668</v>
      </c>
      <c r="Q40" s="2">
        <v>5.0</v>
      </c>
      <c r="R40" s="2">
        <v>69.3</v>
      </c>
      <c r="S40" s="2">
        <v>0.0</v>
      </c>
      <c r="T40" s="2">
        <v>14.0</v>
      </c>
      <c r="U40" s="2">
        <v>0.0</v>
      </c>
      <c r="V40" s="2">
        <v>35.5</v>
      </c>
    </row>
    <row r="41" ht="12.75" customHeight="1">
      <c r="A41" t="s">
        <v>88</v>
      </c>
      <c r="B41" s="2">
        <v>3.0</v>
      </c>
      <c r="C41" s="2">
        <v>8.61</v>
      </c>
      <c r="D41" s="2">
        <v>0.464</v>
      </c>
      <c r="E41" s="2">
        <v>0.588</v>
      </c>
      <c r="F41" s="2">
        <v>126.0</v>
      </c>
      <c r="G41" s="2">
        <v>103.5</v>
      </c>
      <c r="H41" s="2">
        <v>22.1</v>
      </c>
      <c r="I41" s="2">
        <v>15.0</v>
      </c>
      <c r="J41" s="2">
        <v>0.625</v>
      </c>
      <c r="K41" s="2">
        <v>0.0</v>
      </c>
      <c r="L41" s="2">
        <v>7.2</v>
      </c>
      <c r="M41" s="2">
        <v>1.0</v>
      </c>
      <c r="N41" s="2">
        <v>13.2</v>
      </c>
      <c r="O41" s="2">
        <v>6.0</v>
      </c>
      <c r="P41" s="2">
        <v>0.801</v>
      </c>
      <c r="Q41" s="2">
        <v>10.0</v>
      </c>
      <c r="R41" s="2">
        <v>78.2</v>
      </c>
      <c r="S41" s="2">
        <v>0.0</v>
      </c>
      <c r="T41" s="2">
        <v>30.0</v>
      </c>
      <c r="U41" s="2">
        <v>0.0</v>
      </c>
      <c r="V41" s="2">
        <v>36.7</v>
      </c>
    </row>
    <row r="42" ht="12.75" customHeight="1">
      <c r="A42" t="s">
        <v>81</v>
      </c>
      <c r="B42" s="2">
        <v>12.0</v>
      </c>
      <c r="C42" s="2">
        <v>5.7</v>
      </c>
      <c r="D42" s="2">
        <v>0.481</v>
      </c>
      <c r="E42" s="2">
        <v>0.643</v>
      </c>
      <c r="F42" s="2">
        <v>118.2</v>
      </c>
      <c r="G42" s="2">
        <v>93.2</v>
      </c>
      <c r="H42" s="2">
        <v>23.83</v>
      </c>
      <c r="I42" s="2">
        <v>44.0</v>
      </c>
      <c r="J42" s="2">
        <v>0.852</v>
      </c>
      <c r="K42" s="2">
        <v>2.0</v>
      </c>
      <c r="L42" s="2">
        <v>13.3</v>
      </c>
      <c r="M42" s="2">
        <v>1.0</v>
      </c>
      <c r="N42" s="2">
        <v>11.6</v>
      </c>
      <c r="O42" s="2">
        <v>8.0</v>
      </c>
      <c r="P42" s="2">
        <v>0.656</v>
      </c>
      <c r="Q42" s="2">
        <v>3.0</v>
      </c>
      <c r="R42" s="2">
        <v>66.1</v>
      </c>
      <c r="S42" s="2">
        <v>1.0</v>
      </c>
      <c r="T42" s="2">
        <v>9.0</v>
      </c>
      <c r="U42" s="2">
        <v>0.0</v>
      </c>
      <c r="V42" s="2">
        <v>35.4</v>
      </c>
    </row>
    <row r="43" ht="12.75" customHeight="1">
      <c r="A43" t="s">
        <v>90</v>
      </c>
      <c r="B43" s="2">
        <v>0.0</v>
      </c>
      <c r="C43" s="2">
        <v>1.54</v>
      </c>
      <c r="D43" s="2">
        <v>0.452</v>
      </c>
      <c r="E43" s="2">
        <v>0.579</v>
      </c>
      <c r="F43" s="2">
        <v>109.0</v>
      </c>
      <c r="G43" s="2">
        <v>96.4</v>
      </c>
      <c r="H43" s="2">
        <v>12.5</v>
      </c>
      <c r="I43" s="2">
        <v>165.0</v>
      </c>
      <c r="J43" s="2">
        <v>0.793</v>
      </c>
      <c r="K43" s="2">
        <v>0.0</v>
      </c>
      <c r="L43" s="2">
        <v>8.8</v>
      </c>
      <c r="M43" s="2">
        <v>0.0</v>
      </c>
      <c r="N43" s="2">
        <v>10.0</v>
      </c>
      <c r="O43" s="2">
        <v>10.0</v>
      </c>
      <c r="P43" s="2">
        <v>0.655</v>
      </c>
      <c r="Q43" s="2">
        <v>12.0</v>
      </c>
      <c r="R43" s="2">
        <v>62.0</v>
      </c>
      <c r="S43" s="2">
        <v>0.0</v>
      </c>
      <c r="T43" s="2">
        <v>31.0</v>
      </c>
      <c r="U43" s="2">
        <v>0.0</v>
      </c>
      <c r="V43" s="2">
        <v>31.6</v>
      </c>
    </row>
    <row r="44" ht="12.75" customHeight="1">
      <c r="A44" t="s">
        <v>87</v>
      </c>
      <c r="B44" s="2">
        <v>3.0</v>
      </c>
      <c r="C44" s="2">
        <v>7.36</v>
      </c>
      <c r="D44" s="2">
        <v>0.447</v>
      </c>
      <c r="E44" s="2">
        <v>0.57</v>
      </c>
      <c r="F44" s="2">
        <v>108.5</v>
      </c>
      <c r="G44" s="2">
        <v>96.0</v>
      </c>
      <c r="H44" s="2">
        <v>12.9</v>
      </c>
      <c r="I44" s="2">
        <v>49.0</v>
      </c>
      <c r="J44" s="2">
        <v>0.793</v>
      </c>
      <c r="K44" s="2">
        <v>0.0</v>
      </c>
      <c r="L44" s="2">
        <v>3.6</v>
      </c>
      <c r="M44" s="2">
        <v>1.0</v>
      </c>
      <c r="N44" s="2">
        <v>12.6</v>
      </c>
      <c r="O44" s="2">
        <v>7.0</v>
      </c>
      <c r="P44" s="2">
        <v>0.591</v>
      </c>
      <c r="Q44" s="2">
        <v>11.0</v>
      </c>
      <c r="R44" s="2">
        <v>66.9</v>
      </c>
      <c r="S44" s="2">
        <v>0.0</v>
      </c>
      <c r="T44" s="2">
        <v>37.0</v>
      </c>
      <c r="U44" s="2">
        <v>0.0</v>
      </c>
      <c r="V44" s="2">
        <v>36.1</v>
      </c>
    </row>
    <row r="45" ht="12.75" customHeight="1">
      <c r="A45" t="s">
        <v>89</v>
      </c>
      <c r="B45" s="2">
        <v>9.0</v>
      </c>
      <c r="C45" s="2">
        <v>11.47</v>
      </c>
      <c r="D45" s="2">
        <v>0.48</v>
      </c>
      <c r="E45" s="2">
        <v>0.613</v>
      </c>
      <c r="F45" s="2">
        <v>117.0</v>
      </c>
      <c r="G45" s="2">
        <v>93.9</v>
      </c>
      <c r="H45" s="2">
        <v>24.22</v>
      </c>
      <c r="I45" s="2">
        <v>62.0</v>
      </c>
      <c r="J45" s="2">
        <v>0.781</v>
      </c>
      <c r="K45" s="2">
        <v>2.0</v>
      </c>
      <c r="L45" s="2">
        <v>13.0</v>
      </c>
      <c r="M45" s="2">
        <v>1.0</v>
      </c>
      <c r="N45" s="2">
        <v>13.1</v>
      </c>
      <c r="O45" s="2">
        <v>8.0</v>
      </c>
      <c r="P45" s="2">
        <v>0.664</v>
      </c>
      <c r="Q45" s="2">
        <v>4.0</v>
      </c>
      <c r="R45" s="2">
        <v>68.4</v>
      </c>
      <c r="S45" s="2">
        <v>0.0</v>
      </c>
      <c r="T45" s="2">
        <v>15.0</v>
      </c>
      <c r="U45" s="2">
        <v>0.0</v>
      </c>
      <c r="V45" s="2">
        <v>35.4</v>
      </c>
    </row>
    <row r="46" ht="12.75" customHeight="1">
      <c r="A46" t="s">
        <v>93</v>
      </c>
      <c r="B46" s="2">
        <v>0.0</v>
      </c>
      <c r="C46" s="2">
        <v>-1.51</v>
      </c>
      <c r="D46" s="2">
        <v>0.452</v>
      </c>
      <c r="E46" s="2">
        <v>0.593</v>
      </c>
      <c r="F46" s="2">
        <v>111.5</v>
      </c>
      <c r="G46" s="2">
        <v>95.2</v>
      </c>
      <c r="H46" s="2">
        <v>15.62</v>
      </c>
      <c r="I46" s="2">
        <v>51.0</v>
      </c>
      <c r="J46" s="2">
        <v>0.727</v>
      </c>
      <c r="K46" s="2">
        <v>0.0</v>
      </c>
      <c r="L46" s="2">
        <v>8.5</v>
      </c>
      <c r="M46" s="2">
        <v>0.0</v>
      </c>
      <c r="N46" s="2">
        <v>11.2</v>
      </c>
      <c r="O46" s="2">
        <v>8.0</v>
      </c>
      <c r="P46" s="2">
        <v>0.563</v>
      </c>
      <c r="Q46" s="2">
        <v>11.0</v>
      </c>
      <c r="R46" s="2">
        <v>65.4</v>
      </c>
      <c r="S46" s="2">
        <v>0.0</v>
      </c>
      <c r="T46" s="2">
        <v>28.0</v>
      </c>
      <c r="U46" s="2">
        <v>0.0</v>
      </c>
      <c r="V46" s="2">
        <v>33.7</v>
      </c>
    </row>
    <row r="47" ht="12.75" customHeight="1">
      <c r="A47" t="s">
        <v>95</v>
      </c>
      <c r="B47" s="2">
        <v>0.0</v>
      </c>
      <c r="C47" s="2">
        <v>0.8</v>
      </c>
      <c r="D47" s="2">
        <v>0.455</v>
      </c>
      <c r="E47" s="2">
        <v>0.5063</v>
      </c>
      <c r="F47" s="2">
        <v>110.2</v>
      </c>
      <c r="G47" s="2">
        <v>111.4</v>
      </c>
      <c r="H47" s="2">
        <v>-1.33</v>
      </c>
      <c r="I47" s="2">
        <v>152.0</v>
      </c>
      <c r="J47" s="2">
        <v>0.529</v>
      </c>
      <c r="K47" s="2">
        <v>0.0</v>
      </c>
      <c r="L47" s="2">
        <v>-1.1</v>
      </c>
      <c r="M47" s="2">
        <v>0.0</v>
      </c>
      <c r="N47" s="2">
        <v>12.9</v>
      </c>
      <c r="O47" s="2">
        <v>8.0</v>
      </c>
      <c r="P47" s="2">
        <v>0.514</v>
      </c>
      <c r="Q47" s="2">
        <v>16.0</v>
      </c>
      <c r="R47" s="2">
        <v>77.8</v>
      </c>
      <c r="S47" s="2">
        <v>0.0</v>
      </c>
      <c r="T47" s="2">
        <v>37.0</v>
      </c>
      <c r="U47" s="2">
        <v>0.0</v>
      </c>
      <c r="V47" s="2">
        <v>37.8</v>
      </c>
    </row>
    <row r="48" ht="12.75" customHeight="1">
      <c r="A48" t="s">
        <v>91</v>
      </c>
      <c r="B48" s="2">
        <v>1.0</v>
      </c>
      <c r="C48" s="2">
        <v>3.18</v>
      </c>
      <c r="D48" s="2">
        <v>0.45</v>
      </c>
      <c r="E48" s="2">
        <v>0.586</v>
      </c>
      <c r="F48" s="2">
        <v>109.4</v>
      </c>
      <c r="G48" s="2">
        <v>95.8</v>
      </c>
      <c r="H48" s="2">
        <v>13.95</v>
      </c>
      <c r="I48" s="2">
        <v>52.0</v>
      </c>
      <c r="J48" s="2">
        <v>0.656</v>
      </c>
      <c r="K48" s="2">
        <v>0.0</v>
      </c>
      <c r="L48" s="2">
        <v>3.1</v>
      </c>
      <c r="M48" s="2">
        <v>1.0</v>
      </c>
      <c r="N48" s="2">
        <v>13.6</v>
      </c>
      <c r="O48" s="2">
        <v>7.0</v>
      </c>
      <c r="P48" s="2">
        <v>0.534</v>
      </c>
      <c r="Q48" s="2">
        <v>9.0</v>
      </c>
      <c r="R48" s="2">
        <v>70.4</v>
      </c>
      <c r="S48" s="2">
        <v>0.0</v>
      </c>
      <c r="T48" s="2">
        <v>35.0</v>
      </c>
      <c r="U48" s="2">
        <v>0.0</v>
      </c>
      <c r="V48" s="2">
        <v>38.2</v>
      </c>
    </row>
    <row r="49" ht="12.75" customHeight="1">
      <c r="A49" t="s">
        <v>99</v>
      </c>
      <c r="B49" s="2">
        <v>0.0</v>
      </c>
      <c r="C49" s="2">
        <v>2.29</v>
      </c>
      <c r="D49" s="2">
        <v>0.473</v>
      </c>
      <c r="E49" s="2">
        <v>0.624</v>
      </c>
      <c r="F49" s="2">
        <v>119.8</v>
      </c>
      <c r="G49" s="2">
        <v>95.0</v>
      </c>
      <c r="H49" s="2">
        <v>25.27</v>
      </c>
      <c r="I49" s="2">
        <v>93.0</v>
      </c>
      <c r="J49" s="2">
        <v>0.882</v>
      </c>
      <c r="K49" s="2">
        <v>0.0</v>
      </c>
      <c r="L49" s="2">
        <v>14.7</v>
      </c>
      <c r="M49" s="2">
        <v>0.0</v>
      </c>
      <c r="N49" s="2">
        <v>10.9</v>
      </c>
      <c r="O49" s="2">
        <v>10.0</v>
      </c>
      <c r="P49" s="2">
        <v>0.609</v>
      </c>
      <c r="Q49" s="2">
        <v>6.0</v>
      </c>
      <c r="R49" s="2">
        <v>60.0</v>
      </c>
      <c r="S49" s="2">
        <v>0.0</v>
      </c>
      <c r="T49" s="2">
        <v>11.0</v>
      </c>
      <c r="U49" s="2">
        <v>0.0</v>
      </c>
      <c r="V49" s="2">
        <v>34.0</v>
      </c>
    </row>
    <row r="50" ht="12.75" customHeight="1">
      <c r="A50" t="s">
        <v>101</v>
      </c>
      <c r="B50" s="2">
        <v>4.0</v>
      </c>
      <c r="C50" s="2">
        <v>3.94</v>
      </c>
      <c r="D50" s="2">
        <v>0.411</v>
      </c>
      <c r="E50" s="2">
        <v>0.587</v>
      </c>
      <c r="F50" s="2">
        <v>108.9</v>
      </c>
      <c r="G50" s="2">
        <v>88.1</v>
      </c>
      <c r="H50" s="2">
        <v>17.03</v>
      </c>
      <c r="I50" s="2">
        <v>47.0</v>
      </c>
      <c r="J50" s="2">
        <v>0.688</v>
      </c>
      <c r="K50" s="2">
        <v>1.0</v>
      </c>
      <c r="L50" s="2">
        <v>6.9</v>
      </c>
      <c r="M50" s="2">
        <v>1.0</v>
      </c>
      <c r="N50" s="2">
        <v>13.4</v>
      </c>
      <c r="O50" s="2">
        <v>4.0</v>
      </c>
      <c r="P50" s="2">
        <v>0.625</v>
      </c>
      <c r="Q50" s="2">
        <v>7.0</v>
      </c>
      <c r="R50" s="2">
        <v>65.3</v>
      </c>
      <c r="S50" s="2">
        <v>1.0</v>
      </c>
      <c r="T50" s="2">
        <v>37.0</v>
      </c>
      <c r="U50" s="2">
        <v>0.0</v>
      </c>
      <c r="V50" s="2">
        <v>36.2</v>
      </c>
    </row>
    <row r="51" ht="12.75" customHeight="1">
      <c r="A51" t="s">
        <v>102</v>
      </c>
      <c r="B51" s="2">
        <v>5.0</v>
      </c>
      <c r="C51" s="2">
        <v>-1.6</v>
      </c>
      <c r="D51" s="2">
        <v>0.496</v>
      </c>
      <c r="E51" s="2">
        <v>0.621</v>
      </c>
      <c r="F51" s="2">
        <v>118.7</v>
      </c>
      <c r="G51" s="2">
        <v>95.0</v>
      </c>
      <c r="H51" s="2">
        <v>24.64</v>
      </c>
      <c r="I51" s="2">
        <v>78.0</v>
      </c>
      <c r="J51" s="2">
        <v>0.875</v>
      </c>
      <c r="K51" s="2">
        <v>1.0</v>
      </c>
      <c r="L51" s="2">
        <v>15.5</v>
      </c>
      <c r="M51" s="2">
        <v>0.0</v>
      </c>
      <c r="N51" s="2">
        <v>10.5</v>
      </c>
      <c r="O51" s="2">
        <v>8.0</v>
      </c>
      <c r="P51" s="2">
        <v>0.699</v>
      </c>
      <c r="Q51" s="2">
        <v>7.0</v>
      </c>
      <c r="R51" s="2">
        <v>57.5</v>
      </c>
      <c r="S51" s="2">
        <v>0.0</v>
      </c>
      <c r="T51" s="2">
        <v>22.0</v>
      </c>
      <c r="U51" s="2">
        <v>0.0</v>
      </c>
      <c r="V51" s="2">
        <v>33.2</v>
      </c>
    </row>
    <row r="52" ht="12.75" customHeight="1">
      <c r="A52" t="s">
        <v>105</v>
      </c>
      <c r="B52" s="2">
        <v>0.0</v>
      </c>
      <c r="C52" s="2">
        <v>-7.81</v>
      </c>
      <c r="D52" s="2">
        <v>0.46</v>
      </c>
      <c r="E52" s="2">
        <v>0.5086</v>
      </c>
      <c r="F52" s="2">
        <v>109.7</v>
      </c>
      <c r="G52" s="2">
        <v>107.6</v>
      </c>
      <c r="H52" s="2">
        <v>2.67</v>
      </c>
      <c r="I52" s="2">
        <v>235.0</v>
      </c>
      <c r="J52" s="2">
        <v>0.611</v>
      </c>
      <c r="K52" s="2">
        <v>0.0</v>
      </c>
      <c r="L52" s="2">
        <v>3.6</v>
      </c>
      <c r="M52" s="2">
        <v>0.0</v>
      </c>
      <c r="N52" s="2">
        <v>12.4</v>
      </c>
      <c r="O52" s="2">
        <v>8.0</v>
      </c>
      <c r="P52" s="2">
        <v>0.406</v>
      </c>
      <c r="Q52" s="2">
        <v>15.0</v>
      </c>
      <c r="R52" s="2">
        <v>72.5</v>
      </c>
      <c r="S52" s="2">
        <v>0.0</v>
      </c>
      <c r="T52" s="2">
        <v>37.0</v>
      </c>
      <c r="U52" s="2">
        <v>0.0</v>
      </c>
      <c r="V52" s="2">
        <v>35.0</v>
      </c>
    </row>
    <row r="53" ht="12.75" customHeight="1">
      <c r="A53" t="s">
        <v>107</v>
      </c>
      <c r="B53" s="2">
        <v>7.0</v>
      </c>
      <c r="C53" s="2">
        <v>-10.71</v>
      </c>
      <c r="D53" s="2">
        <v>0.432</v>
      </c>
      <c r="E53" s="2">
        <v>0.531</v>
      </c>
      <c r="F53" s="2">
        <v>103.5</v>
      </c>
      <c r="G53" s="2">
        <v>107.5</v>
      </c>
      <c r="H53" s="2">
        <v>-3.66</v>
      </c>
      <c r="I53" s="2">
        <v>316.0</v>
      </c>
      <c r="J53" s="2">
        <v>0.676</v>
      </c>
      <c r="K53" s="2">
        <v>1.0</v>
      </c>
      <c r="L53" s="2">
        <v>2.6</v>
      </c>
      <c r="M53" s="2">
        <v>0.0</v>
      </c>
      <c r="N53" s="2">
        <v>11.6</v>
      </c>
      <c r="O53" s="2">
        <v>9.0</v>
      </c>
      <c r="P53" s="2">
        <v>0.603</v>
      </c>
      <c r="Q53" s="2">
        <v>16.0</v>
      </c>
      <c r="R53" s="2">
        <v>72.7</v>
      </c>
      <c r="S53" s="2">
        <v>1.0</v>
      </c>
      <c r="T53" s="2">
        <v>37.0</v>
      </c>
      <c r="U53" s="2">
        <v>0.0</v>
      </c>
      <c r="V53" s="2">
        <v>35.5</v>
      </c>
    </row>
    <row r="54" ht="12.75" customHeight="1">
      <c r="A54" t="s">
        <v>108</v>
      </c>
      <c r="B54" s="2">
        <v>1.0</v>
      </c>
      <c r="C54" s="2">
        <v>-7.01</v>
      </c>
      <c r="D54" s="2">
        <v>0.432</v>
      </c>
      <c r="E54" s="2">
        <v>0.5008</v>
      </c>
      <c r="F54" s="2">
        <v>97.8</v>
      </c>
      <c r="G54" s="2">
        <v>102.2</v>
      </c>
      <c r="H54" s="2">
        <v>-4.76</v>
      </c>
      <c r="I54" s="2">
        <v>322.0</v>
      </c>
      <c r="J54" s="2">
        <v>0.647</v>
      </c>
      <c r="K54" s="2">
        <v>1.0</v>
      </c>
      <c r="L54" s="2">
        <v>0.5</v>
      </c>
      <c r="M54" s="2">
        <v>0.0</v>
      </c>
      <c r="N54" s="2">
        <v>14.1</v>
      </c>
      <c r="O54" s="2">
        <v>7.0</v>
      </c>
      <c r="P54" s="2">
        <v>0.497</v>
      </c>
      <c r="Q54" s="2">
        <v>16.0</v>
      </c>
      <c r="R54" s="2">
        <v>69.6</v>
      </c>
      <c r="S54" s="2">
        <v>0.0</v>
      </c>
      <c r="T54" s="2">
        <v>37.0</v>
      </c>
      <c r="U54" s="2">
        <v>0.0</v>
      </c>
      <c r="V54" s="2">
        <v>32.1</v>
      </c>
    </row>
    <row r="55" ht="12.75" customHeight="1">
      <c r="A55" t="s">
        <v>109</v>
      </c>
      <c r="B55" s="2">
        <v>9.0</v>
      </c>
      <c r="C55" s="2">
        <v>15.73</v>
      </c>
      <c r="D55" s="2">
        <v>0.519</v>
      </c>
      <c r="E55" s="2">
        <v>0.624</v>
      </c>
      <c r="F55" s="2">
        <v>124.0</v>
      </c>
      <c r="G55" s="2">
        <v>100.4</v>
      </c>
      <c r="H55" s="2">
        <v>22.95</v>
      </c>
      <c r="I55" s="2">
        <v>106.0</v>
      </c>
      <c r="J55" s="2">
        <v>0.879</v>
      </c>
      <c r="K55" s="2">
        <v>3.0</v>
      </c>
      <c r="L55" s="2">
        <v>15.0</v>
      </c>
      <c r="M55" s="2">
        <v>1.0</v>
      </c>
      <c r="N55" s="2">
        <v>11.5</v>
      </c>
      <c r="O55" s="2">
        <v>9.0</v>
      </c>
      <c r="P55" s="2">
        <v>0.657</v>
      </c>
      <c r="Q55" s="2">
        <v>3.0</v>
      </c>
      <c r="R55" s="2">
        <v>75.5</v>
      </c>
      <c r="S55" s="2">
        <v>0.0</v>
      </c>
      <c r="T55" s="2">
        <v>8.0</v>
      </c>
      <c r="U55" s="2">
        <v>0.0</v>
      </c>
      <c r="V55" s="2">
        <v>39.0</v>
      </c>
    </row>
    <row r="56" ht="12.75" customHeight="1">
      <c r="A56" t="s">
        <v>111</v>
      </c>
      <c r="B56" s="2">
        <v>1.0</v>
      </c>
      <c r="C56" s="2">
        <v>-2.51</v>
      </c>
      <c r="D56" s="2">
        <v>0.482</v>
      </c>
      <c r="E56" s="2">
        <v>0.602</v>
      </c>
      <c r="F56" s="2">
        <v>118.0</v>
      </c>
      <c r="G56" s="2">
        <v>105.5</v>
      </c>
      <c r="H56" s="2">
        <v>12.39</v>
      </c>
      <c r="I56" s="2">
        <v>145.0</v>
      </c>
      <c r="J56" s="2">
        <v>0.853</v>
      </c>
      <c r="K56" s="2">
        <v>0.0</v>
      </c>
      <c r="L56" s="2">
        <v>9.0</v>
      </c>
      <c r="M56" s="2">
        <v>0.0</v>
      </c>
      <c r="N56" s="2">
        <v>10.4</v>
      </c>
      <c r="O56" s="2">
        <v>9.0</v>
      </c>
      <c r="P56" s="2">
        <v>0.72</v>
      </c>
      <c r="Q56" s="2">
        <v>12.0</v>
      </c>
      <c r="R56" s="2">
        <v>75.0</v>
      </c>
      <c r="S56" s="2">
        <v>0.0</v>
      </c>
      <c r="T56" s="2">
        <v>37.0</v>
      </c>
      <c r="U56" s="2">
        <v>0.0</v>
      </c>
      <c r="V56" s="2">
        <v>36.7</v>
      </c>
    </row>
    <row r="57" ht="12.75" customHeight="1">
      <c r="A57" t="s">
        <v>114</v>
      </c>
      <c r="B57" s="2">
        <v>2.0</v>
      </c>
      <c r="C57" s="2">
        <v>7.75</v>
      </c>
      <c r="D57" s="2">
        <v>0.454</v>
      </c>
      <c r="E57" s="2">
        <v>0.587</v>
      </c>
      <c r="F57" s="2">
        <v>114.2</v>
      </c>
      <c r="G57" s="2">
        <v>100.7</v>
      </c>
      <c r="H57" s="2">
        <v>12.34</v>
      </c>
      <c r="I57" s="2">
        <v>76.0</v>
      </c>
      <c r="J57" s="2">
        <v>0.727</v>
      </c>
      <c r="K57" s="2">
        <v>1.0</v>
      </c>
      <c r="L57" s="2">
        <v>5.5</v>
      </c>
      <c r="M57" s="2">
        <v>1.0</v>
      </c>
      <c r="N57" s="2">
        <v>11.2</v>
      </c>
      <c r="O57" s="2">
        <v>5.0</v>
      </c>
      <c r="P57" s="2">
        <v>0.547</v>
      </c>
      <c r="Q57" s="2">
        <v>11.0</v>
      </c>
      <c r="R57" s="2">
        <v>73.1</v>
      </c>
      <c r="S57" s="2">
        <v>0.0</v>
      </c>
      <c r="T57" s="2">
        <v>37.0</v>
      </c>
      <c r="U57" s="2">
        <v>0.0</v>
      </c>
      <c r="V57" s="2">
        <v>35.3</v>
      </c>
    </row>
    <row r="58" ht="12.75" customHeight="1">
      <c r="A58" t="s">
        <v>116</v>
      </c>
      <c r="B58" s="2">
        <v>1.0</v>
      </c>
      <c r="C58" s="2">
        <v>5.05</v>
      </c>
      <c r="D58" s="2">
        <v>0.467</v>
      </c>
      <c r="E58" s="2">
        <v>0.614</v>
      </c>
      <c r="F58" s="2">
        <v>110.1</v>
      </c>
      <c r="G58" s="2">
        <v>96.0</v>
      </c>
      <c r="H58" s="2">
        <v>14.31</v>
      </c>
      <c r="I58" s="2">
        <v>56.0</v>
      </c>
      <c r="J58" s="2">
        <v>0.765</v>
      </c>
      <c r="K58" s="2">
        <v>0.0</v>
      </c>
      <c r="L58" s="2">
        <v>8.3</v>
      </c>
      <c r="M58" s="2">
        <v>0.0</v>
      </c>
      <c r="N58" s="2">
        <v>12.5</v>
      </c>
      <c r="O58" s="2">
        <v>7.0</v>
      </c>
      <c r="P58" s="2">
        <v>0.669</v>
      </c>
      <c r="Q58" s="2">
        <v>10.0</v>
      </c>
      <c r="R58" s="2">
        <v>66.9</v>
      </c>
      <c r="S58" s="2">
        <v>0.0</v>
      </c>
      <c r="T58" s="2">
        <v>36.0</v>
      </c>
      <c r="U58" s="2">
        <v>0.0</v>
      </c>
      <c r="V58" s="2">
        <v>36.7</v>
      </c>
    </row>
    <row r="59" ht="12.75" customHeight="1">
      <c r="A59" t="s">
        <v>117</v>
      </c>
      <c r="B59" s="2">
        <v>2.0</v>
      </c>
      <c r="C59" s="2">
        <v>8.41</v>
      </c>
      <c r="D59" s="2">
        <v>0.431</v>
      </c>
      <c r="E59" s="2">
        <v>0.592</v>
      </c>
      <c r="F59" s="2">
        <v>112.4</v>
      </c>
      <c r="G59" s="2">
        <v>95.9</v>
      </c>
      <c r="H59" s="2">
        <v>16.24</v>
      </c>
      <c r="I59" s="2">
        <v>1.0</v>
      </c>
      <c r="J59" s="2">
        <v>0.559</v>
      </c>
      <c r="K59" s="2">
        <v>0.0</v>
      </c>
      <c r="L59" s="2">
        <v>3.1</v>
      </c>
      <c r="M59" s="2">
        <v>1.0</v>
      </c>
      <c r="N59" s="2">
        <v>12.4</v>
      </c>
      <c r="O59" s="2">
        <v>7.0</v>
      </c>
      <c r="P59" s="2">
        <v>0.688</v>
      </c>
      <c r="Q59" s="2">
        <v>9.0</v>
      </c>
      <c r="R59" s="2">
        <v>68.1</v>
      </c>
      <c r="S59" s="2">
        <v>0.0</v>
      </c>
      <c r="T59" s="2">
        <v>37.0</v>
      </c>
      <c r="U59" s="2">
        <v>0.0</v>
      </c>
      <c r="V59" s="2">
        <v>34.1</v>
      </c>
    </row>
    <row r="60" ht="12.75" customHeight="1">
      <c r="A60" t="s">
        <v>119</v>
      </c>
      <c r="B60" s="2">
        <v>1.0</v>
      </c>
      <c r="C60" s="2">
        <v>-10.95</v>
      </c>
      <c r="D60" s="2">
        <v>0.496</v>
      </c>
      <c r="E60" s="2">
        <v>0.584</v>
      </c>
      <c r="F60" s="2">
        <v>111.1</v>
      </c>
      <c r="G60" s="2">
        <v>99.4</v>
      </c>
      <c r="H60" s="2">
        <v>11.88</v>
      </c>
      <c r="I60" s="2">
        <v>222.0</v>
      </c>
      <c r="J60" s="2">
        <v>0.853</v>
      </c>
      <c r="K60" s="2">
        <v>0.0</v>
      </c>
      <c r="L60" s="2">
        <v>10.5</v>
      </c>
      <c r="M60" s="2">
        <v>0.0</v>
      </c>
      <c r="N60" s="2">
        <v>11.3</v>
      </c>
      <c r="O60" s="2">
        <v>10.0</v>
      </c>
      <c r="P60" s="2">
        <v>0.668</v>
      </c>
      <c r="Q60" s="2">
        <v>13.0</v>
      </c>
      <c r="R60" s="2">
        <v>63.4</v>
      </c>
      <c r="S60" s="2">
        <v>0.0</v>
      </c>
      <c r="T60" s="2">
        <v>33.0</v>
      </c>
      <c r="U60" s="2">
        <v>0.0</v>
      </c>
      <c r="V60" s="2">
        <v>32.2</v>
      </c>
    </row>
    <row r="61" ht="12.75" customHeight="1">
      <c r="A61" t="s">
        <v>120</v>
      </c>
      <c r="B61" s="2">
        <v>13.0</v>
      </c>
      <c r="C61" s="2">
        <v>9.86</v>
      </c>
      <c r="D61" s="2">
        <v>0.497</v>
      </c>
      <c r="E61" s="2">
        <v>0.665</v>
      </c>
      <c r="F61" s="2">
        <v>122.4</v>
      </c>
      <c r="G61" s="2">
        <v>92.5</v>
      </c>
      <c r="H61" s="2">
        <v>30.78</v>
      </c>
      <c r="I61" s="2">
        <v>37.0</v>
      </c>
      <c r="J61" s="2">
        <v>0.911</v>
      </c>
      <c r="K61" s="2">
        <v>5.0</v>
      </c>
      <c r="L61" s="2">
        <v>14.9</v>
      </c>
      <c r="M61" s="2">
        <v>1.0</v>
      </c>
      <c r="N61" s="2">
        <v>11.2</v>
      </c>
      <c r="O61" s="2">
        <v>9.0</v>
      </c>
      <c r="P61" s="2">
        <v>0.674</v>
      </c>
      <c r="Q61" s="2">
        <v>1.0</v>
      </c>
      <c r="R61" s="2">
        <v>62.7</v>
      </c>
      <c r="S61" s="2">
        <v>2.0</v>
      </c>
      <c r="T61" s="2">
        <v>1.0</v>
      </c>
      <c r="U61" s="2">
        <v>0.0</v>
      </c>
      <c r="V61" s="2">
        <v>35.0</v>
      </c>
    </row>
    <row r="62" ht="12.75" customHeight="1">
      <c r="A62" t="s">
        <v>121</v>
      </c>
      <c r="B62" s="2">
        <v>6.0</v>
      </c>
      <c r="C62" s="2">
        <v>6.27</v>
      </c>
      <c r="D62" s="2">
        <v>0.529</v>
      </c>
      <c r="E62" s="2">
        <v>0.617</v>
      </c>
      <c r="F62" s="2">
        <v>112.2</v>
      </c>
      <c r="G62" s="2">
        <v>88.0</v>
      </c>
      <c r="H62" s="2">
        <v>26.67</v>
      </c>
      <c r="I62" s="2">
        <v>212.0</v>
      </c>
      <c r="J62" s="2">
        <v>0.853</v>
      </c>
      <c r="K62" s="2">
        <v>3.0</v>
      </c>
      <c r="L62" s="2">
        <v>11.0</v>
      </c>
      <c r="M62" s="2">
        <v>1.0</v>
      </c>
      <c r="N62" s="2">
        <v>9.5</v>
      </c>
      <c r="O62" s="2">
        <v>8.0</v>
      </c>
      <c r="P62" s="2">
        <v>0.689</v>
      </c>
      <c r="Q62" s="2">
        <v>5.0</v>
      </c>
      <c r="R62" s="2">
        <v>56.4</v>
      </c>
      <c r="S62" s="2">
        <v>0.0</v>
      </c>
      <c r="T62" s="2">
        <v>24.0</v>
      </c>
      <c r="U62" s="2">
        <v>0.0</v>
      </c>
      <c r="V62" s="2">
        <v>32.5</v>
      </c>
    </row>
    <row r="63" ht="12.75" customHeight="1">
      <c r="A63" t="s">
        <v>123</v>
      </c>
      <c r="B63" s="2">
        <v>5.0</v>
      </c>
      <c r="C63" s="2">
        <v>3.36</v>
      </c>
      <c r="D63" s="2">
        <v>0.49</v>
      </c>
      <c r="E63" s="2">
        <v>0.582</v>
      </c>
      <c r="F63" s="2">
        <v>117.3</v>
      </c>
      <c r="G63" s="2">
        <v>103.5</v>
      </c>
      <c r="H63" s="2">
        <v>14.94</v>
      </c>
      <c r="I63" s="2">
        <v>75.0</v>
      </c>
      <c r="J63" s="2">
        <v>0.688</v>
      </c>
      <c r="K63" s="2">
        <v>3.0</v>
      </c>
      <c r="L63" s="2">
        <v>4.8</v>
      </c>
      <c r="M63" s="2">
        <v>1.0</v>
      </c>
      <c r="N63" s="2">
        <v>12.1</v>
      </c>
      <c r="O63" s="2">
        <v>6.0</v>
      </c>
      <c r="P63" s="2">
        <v>0.606</v>
      </c>
      <c r="Q63" s="2">
        <v>9.0</v>
      </c>
      <c r="R63" s="2">
        <v>74.7</v>
      </c>
      <c r="S63" s="2">
        <v>0.0</v>
      </c>
      <c r="T63" s="2">
        <v>34.0</v>
      </c>
      <c r="U63" s="2">
        <v>0.0</v>
      </c>
      <c r="V63" s="2">
        <v>33.5</v>
      </c>
    </row>
    <row r="64" ht="12.75" customHeight="1">
      <c r="A64" t="s">
        <v>124</v>
      </c>
      <c r="B64" s="2">
        <v>1.0</v>
      </c>
      <c r="C64" s="2">
        <v>8.14</v>
      </c>
      <c r="D64" s="2">
        <v>0.472</v>
      </c>
      <c r="E64" s="2">
        <v>0.588</v>
      </c>
      <c r="F64" s="2">
        <v>120.9</v>
      </c>
      <c r="G64" s="2">
        <v>104.7</v>
      </c>
      <c r="H64" s="2">
        <v>17.28</v>
      </c>
      <c r="I64" s="2">
        <v>21.0</v>
      </c>
      <c r="J64" s="2">
        <v>0.594</v>
      </c>
      <c r="K64" s="2">
        <v>0.0</v>
      </c>
      <c r="L64" s="2">
        <v>4.8</v>
      </c>
      <c r="M64" s="2">
        <v>1.0</v>
      </c>
      <c r="N64" s="2">
        <v>11.8</v>
      </c>
      <c r="O64" s="2">
        <v>6.0</v>
      </c>
      <c r="P64" s="2">
        <v>0.497</v>
      </c>
      <c r="Q64" s="2">
        <v>11.0</v>
      </c>
      <c r="R64" s="2">
        <v>78.4</v>
      </c>
      <c r="S64" s="2">
        <v>0.0</v>
      </c>
      <c r="T64" s="2">
        <v>37.0</v>
      </c>
      <c r="U64" s="2">
        <v>0.0</v>
      </c>
      <c r="V64" s="2">
        <v>35.9</v>
      </c>
    </row>
    <row r="65" ht="12.75" customHeight="1">
      <c r="A65" t="s">
        <v>126</v>
      </c>
      <c r="B65" s="2">
        <v>22.0</v>
      </c>
      <c r="C65" s="2">
        <v>6.88</v>
      </c>
      <c r="D65" s="2">
        <v>0.458</v>
      </c>
      <c r="E65" s="2">
        <v>0.605</v>
      </c>
      <c r="F65" s="2">
        <v>116.5</v>
      </c>
      <c r="G65" s="2">
        <v>89.4</v>
      </c>
      <c r="H65" s="2">
        <v>26.8</v>
      </c>
      <c r="I65" s="2">
        <v>72.0</v>
      </c>
      <c r="J65" s="2">
        <v>0.764</v>
      </c>
      <c r="K65" s="2">
        <v>7.0</v>
      </c>
      <c r="L65" s="2">
        <v>15.6</v>
      </c>
      <c r="M65" s="2">
        <v>1.0</v>
      </c>
      <c r="N65" s="2">
        <v>12.3</v>
      </c>
      <c r="O65" s="2">
        <v>7.0</v>
      </c>
      <c r="P65" s="2">
        <v>0.71</v>
      </c>
      <c r="Q65" s="2">
        <v>4.0</v>
      </c>
      <c r="R65" s="2">
        <v>66.7</v>
      </c>
      <c r="S65" s="2">
        <v>2.0</v>
      </c>
      <c r="T65" s="2">
        <v>13.0</v>
      </c>
      <c r="U65" s="2">
        <v>0.0</v>
      </c>
      <c r="V65" s="2">
        <v>38.3</v>
      </c>
    </row>
    <row r="66" ht="12.75" customHeight="1">
      <c r="A66" t="s">
        <v>127</v>
      </c>
      <c r="B66" s="2">
        <v>12.0</v>
      </c>
      <c r="C66" s="2">
        <v>5.77</v>
      </c>
      <c r="D66" s="2">
        <v>0.472</v>
      </c>
      <c r="E66" s="2">
        <v>0.598</v>
      </c>
      <c r="F66" s="2">
        <v>118.7</v>
      </c>
      <c r="G66" s="2">
        <v>92.6</v>
      </c>
      <c r="H66" s="2">
        <v>26.41</v>
      </c>
      <c r="I66" s="2">
        <v>186.0</v>
      </c>
      <c r="J66" s="2">
        <v>0.882</v>
      </c>
      <c r="K66" s="2">
        <v>2.0</v>
      </c>
      <c r="L66" s="2">
        <v>19.3</v>
      </c>
      <c r="M66" s="2">
        <v>0.0</v>
      </c>
      <c r="N66" s="2">
        <v>11.1</v>
      </c>
      <c r="O66" s="2">
        <v>10.0</v>
      </c>
      <c r="P66" s="2">
        <v>0.725</v>
      </c>
      <c r="Q66" s="2">
        <v>10.0</v>
      </c>
      <c r="R66" s="2">
        <v>62.5</v>
      </c>
      <c r="S66" s="2">
        <v>1.0</v>
      </c>
      <c r="T66" s="2">
        <v>19.0</v>
      </c>
      <c r="U66" s="2">
        <v>0.0</v>
      </c>
      <c r="V66" s="2">
        <v>40.8</v>
      </c>
    </row>
    <row r="67" ht="12.75" customHeight="1">
      <c r="A67" t="s">
        <v>128</v>
      </c>
      <c r="B67" s="2">
        <v>0.0</v>
      </c>
      <c r="C67" s="2">
        <v>-8.21</v>
      </c>
      <c r="D67" s="2">
        <v>0.473</v>
      </c>
      <c r="E67" s="2">
        <v>0.556</v>
      </c>
      <c r="F67" s="2">
        <v>106.1</v>
      </c>
      <c r="G67" s="2">
        <v>101.6</v>
      </c>
      <c r="H67" s="2">
        <v>4.63</v>
      </c>
      <c r="I67" s="2">
        <v>267.0</v>
      </c>
      <c r="J67" s="2">
        <v>0.813</v>
      </c>
      <c r="K67" s="2">
        <v>0.0</v>
      </c>
      <c r="L67" s="2">
        <v>8.1</v>
      </c>
      <c r="M67" s="2">
        <v>0.0</v>
      </c>
      <c r="N67" s="2">
        <v>13.2</v>
      </c>
      <c r="O67" s="2">
        <v>9.0</v>
      </c>
      <c r="P67" s="2">
        <v>0.634</v>
      </c>
      <c r="Q67" s="2">
        <v>13.0</v>
      </c>
      <c r="R67" s="2">
        <v>71.4</v>
      </c>
      <c r="S67" s="2">
        <v>0.0</v>
      </c>
      <c r="T67" s="2">
        <v>37.0</v>
      </c>
      <c r="U67" s="2">
        <v>0.0</v>
      </c>
      <c r="V67" s="2">
        <v>35.3</v>
      </c>
    </row>
    <row r="68" ht="12.75" customHeight="1">
      <c r="A68" t="s">
        <v>130</v>
      </c>
      <c r="B68" s="2">
        <v>1.0</v>
      </c>
      <c r="C68" s="2">
        <v>8.35</v>
      </c>
      <c r="D68" s="2">
        <v>0.452</v>
      </c>
      <c r="E68" s="2">
        <v>0.597</v>
      </c>
      <c r="F68" s="2">
        <v>115.1</v>
      </c>
      <c r="G68" s="2">
        <v>92.1</v>
      </c>
      <c r="H68" s="2">
        <v>22.29</v>
      </c>
      <c r="I68" s="2">
        <v>83.0</v>
      </c>
      <c r="J68" s="2">
        <v>0.735</v>
      </c>
      <c r="K68" s="2">
        <v>1.0</v>
      </c>
      <c r="L68" s="2">
        <v>10.5</v>
      </c>
      <c r="M68" s="2">
        <v>1.0</v>
      </c>
      <c r="N68" s="2">
        <v>11.0</v>
      </c>
      <c r="O68" s="2">
        <v>4.0</v>
      </c>
      <c r="P68" s="2">
        <v>0.7</v>
      </c>
      <c r="Q68" s="2">
        <v>8.0</v>
      </c>
      <c r="R68" s="2">
        <v>62.4</v>
      </c>
      <c r="S68" s="2">
        <v>0.0</v>
      </c>
      <c r="T68" s="2">
        <v>25.0</v>
      </c>
      <c r="U68" s="2">
        <v>0.0</v>
      </c>
      <c r="V68" s="2">
        <v>31.1</v>
      </c>
    </row>
    <row r="69" ht="12.75" customHeight="1">
      <c r="A69" t="s">
        <v>131</v>
      </c>
      <c r="B69" s="2">
        <v>6.0</v>
      </c>
      <c r="C69" s="2">
        <v>5.32</v>
      </c>
      <c r="D69" s="2">
        <v>0.454</v>
      </c>
      <c r="E69" s="2">
        <v>0.593</v>
      </c>
      <c r="F69" s="2">
        <v>115.7</v>
      </c>
      <c r="G69" s="2">
        <v>99.0</v>
      </c>
      <c r="H69" s="2">
        <v>15.32</v>
      </c>
      <c r="I69" s="2">
        <v>16.0</v>
      </c>
      <c r="J69" s="2">
        <v>0.618</v>
      </c>
      <c r="K69" s="2">
        <v>3.0</v>
      </c>
      <c r="L69" s="2">
        <v>3.3</v>
      </c>
      <c r="M69" s="2">
        <v>1.0</v>
      </c>
      <c r="N69" s="2">
        <v>12.8</v>
      </c>
      <c r="O69" s="2">
        <v>3.0</v>
      </c>
      <c r="P69" s="2">
        <v>0.671</v>
      </c>
      <c r="Q69" s="2">
        <v>11.0</v>
      </c>
      <c r="R69" s="2">
        <v>71.3</v>
      </c>
      <c r="S69" s="2">
        <v>0.0</v>
      </c>
      <c r="T69" s="2">
        <v>37.0</v>
      </c>
      <c r="U69" s="2">
        <v>0.0</v>
      </c>
      <c r="V69" s="2">
        <v>38.2</v>
      </c>
    </row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5" width="11.57"/>
    <col customWidth="1" min="6" max="6" width="14.71"/>
    <col customWidth="1" min="7" max="7" width="11.43"/>
    <col customWidth="1" min="8" max="8" width="10.57"/>
    <col customWidth="1" min="9" max="9" width="18.57"/>
    <col customWidth="1" min="10" max="18" width="8.71"/>
    <col customWidth="1" min="19" max="19" width="17.71"/>
    <col customWidth="1" min="20" max="25" width="8.71"/>
    <col customWidth="1" min="26" max="26" width="19.14"/>
    <col customWidth="1" min="27" max="48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Z1" s="3"/>
      <c r="AA1" s="4"/>
      <c r="AB1" s="4"/>
      <c r="AC1" s="4"/>
      <c r="AD1" s="4"/>
      <c r="AE1" s="4"/>
      <c r="AF1" s="4"/>
      <c r="AG1" s="4"/>
      <c r="AH1" s="5"/>
      <c r="AI1" s="6"/>
      <c r="AJ1" s="5"/>
      <c r="AK1" s="5"/>
      <c r="AL1" s="5"/>
      <c r="AM1" s="5"/>
      <c r="AN1" s="4"/>
      <c r="AO1" s="4"/>
      <c r="AP1" s="4"/>
      <c r="AQ1" s="4"/>
      <c r="AR1" s="4"/>
      <c r="AS1" s="4"/>
      <c r="AT1" s="4"/>
      <c r="AU1" s="4"/>
      <c r="AV1" s="4"/>
    </row>
    <row r="2" ht="12.75" customHeight="1">
      <c r="A2" s="7" t="s">
        <v>34</v>
      </c>
      <c r="B2" s="8">
        <v>0.0</v>
      </c>
      <c r="C2" s="8">
        <v>12.96</v>
      </c>
      <c r="D2" s="8">
        <v>0.458</v>
      </c>
      <c r="E2" s="9">
        <v>0.582</v>
      </c>
      <c r="F2" s="8">
        <v>108.5</v>
      </c>
      <c r="G2" s="8">
        <v>94.6</v>
      </c>
      <c r="H2" s="8">
        <v>13.900000000000006</v>
      </c>
      <c r="I2" s="10">
        <v>0.5995</v>
      </c>
      <c r="J2" s="11">
        <v>0.559</v>
      </c>
      <c r="K2" s="12">
        <v>0.0</v>
      </c>
      <c r="L2" s="13">
        <f>+2.4</f>
        <v>2.4</v>
      </c>
      <c r="M2" s="14">
        <v>1.0</v>
      </c>
      <c r="N2" s="8">
        <v>14.1</v>
      </c>
      <c r="O2" s="8">
        <v>4.0</v>
      </c>
      <c r="P2" s="8">
        <v>0.554</v>
      </c>
      <c r="Q2" s="8">
        <v>9.0</v>
      </c>
      <c r="R2" s="8">
        <v>70.0</v>
      </c>
      <c r="S2" s="15">
        <v>0.0</v>
      </c>
      <c r="T2" s="16">
        <v>47.0</v>
      </c>
      <c r="U2" s="14">
        <v>1.0</v>
      </c>
      <c r="V2" s="12">
        <f>1290/36</f>
        <v>35.83333333</v>
      </c>
      <c r="Y2" s="17"/>
      <c r="Z2" s="3"/>
      <c r="AA2" s="18"/>
      <c r="AB2" s="18"/>
      <c r="AC2" s="18"/>
      <c r="AD2" s="18"/>
      <c r="AE2" s="18"/>
      <c r="AF2" s="18"/>
      <c r="AG2" s="18"/>
      <c r="AH2" s="19"/>
      <c r="AJ2" s="19"/>
      <c r="AK2" s="20"/>
      <c r="AL2" s="21"/>
      <c r="AM2" s="20"/>
      <c r="AN2" s="18"/>
      <c r="AO2" s="18"/>
      <c r="AP2" s="18"/>
      <c r="AQ2" s="18"/>
      <c r="AR2" s="18"/>
      <c r="AS2" s="18"/>
      <c r="AT2" s="18"/>
      <c r="AU2" s="18"/>
      <c r="AV2" s="18"/>
    </row>
    <row r="3" ht="12.75" customHeight="1">
      <c r="A3" s="7" t="s">
        <v>22</v>
      </c>
      <c r="B3" s="8">
        <v>10.0</v>
      </c>
      <c r="C3" s="8">
        <v>16.82</v>
      </c>
      <c r="D3" s="8">
        <v>0.505</v>
      </c>
      <c r="E3" s="9">
        <v>0.613</v>
      </c>
      <c r="F3" s="8">
        <v>119.0</v>
      </c>
      <c r="G3" s="8">
        <v>99.6</v>
      </c>
      <c r="H3" s="8">
        <v>19.400000000000006</v>
      </c>
      <c r="I3" s="10">
        <v>0.5601</v>
      </c>
      <c r="J3" s="11">
        <v>0.794</v>
      </c>
      <c r="K3" s="12">
        <v>7.0</v>
      </c>
      <c r="L3" s="13">
        <f>+9.7</f>
        <v>9.7</v>
      </c>
      <c r="M3" s="14">
        <v>1.0</v>
      </c>
      <c r="N3" s="8">
        <v>12.3</v>
      </c>
      <c r="O3" s="8">
        <v>8.0</v>
      </c>
      <c r="P3" s="8">
        <v>0.754</v>
      </c>
      <c r="Q3" s="8">
        <v>4.0</v>
      </c>
      <c r="R3" s="8">
        <v>71.2</v>
      </c>
      <c r="S3" s="15">
        <v>0.0</v>
      </c>
      <c r="T3" s="16">
        <v>12.0</v>
      </c>
      <c r="U3" s="14">
        <v>1.0</v>
      </c>
      <c r="V3" s="12">
        <f>1277/35</f>
        <v>36.48571429</v>
      </c>
      <c r="Y3" s="17"/>
      <c r="Z3" s="3"/>
      <c r="AA3" s="18"/>
      <c r="AB3" s="18"/>
      <c r="AC3" s="18"/>
      <c r="AD3" s="18"/>
      <c r="AE3" s="18"/>
      <c r="AF3" s="18"/>
      <c r="AG3" s="18"/>
      <c r="AH3" s="19"/>
      <c r="AJ3" s="19"/>
      <c r="AK3" s="20"/>
      <c r="AL3" s="21"/>
      <c r="AM3" s="20"/>
      <c r="AN3" s="18"/>
      <c r="AO3" s="18"/>
      <c r="AP3" s="18"/>
      <c r="AQ3" s="18"/>
      <c r="AR3" s="18"/>
      <c r="AS3" s="18"/>
      <c r="AT3" s="18"/>
      <c r="AU3" s="18"/>
      <c r="AV3" s="18"/>
    </row>
    <row r="4" ht="12.75" customHeight="1">
      <c r="A4" s="7" t="s">
        <v>85</v>
      </c>
      <c r="B4" s="8">
        <v>1.0</v>
      </c>
      <c r="C4" s="8">
        <v>15.01</v>
      </c>
      <c r="D4" s="8">
        <v>0.464</v>
      </c>
      <c r="E4" s="9">
        <v>0.558</v>
      </c>
      <c r="F4" s="8">
        <v>117.7</v>
      </c>
      <c r="G4" s="8">
        <v>102.9</v>
      </c>
      <c r="H4" s="8">
        <v>14.799999999999997</v>
      </c>
      <c r="I4" s="10">
        <v>0.5461</v>
      </c>
      <c r="J4" s="8">
        <v>0.645</v>
      </c>
      <c r="K4" s="12">
        <v>0.0</v>
      </c>
      <c r="L4" s="13">
        <f>+8.2</f>
        <v>8.2</v>
      </c>
      <c r="M4" s="14">
        <v>1.0</v>
      </c>
      <c r="N4" s="8">
        <v>10.7</v>
      </c>
      <c r="O4" s="8">
        <v>4.0</v>
      </c>
      <c r="P4" s="8">
        <v>0.582</v>
      </c>
      <c r="Q4" s="8">
        <v>11.0</v>
      </c>
      <c r="R4" s="8">
        <v>75.3</v>
      </c>
      <c r="S4" s="15">
        <v>0.0</v>
      </c>
      <c r="T4" s="16">
        <v>47.0</v>
      </c>
      <c r="U4" s="14">
        <v>1.0</v>
      </c>
      <c r="V4" s="12">
        <f>1126/32</f>
        <v>35.1875</v>
      </c>
      <c r="Y4" s="17"/>
      <c r="Z4" s="3"/>
      <c r="AA4" s="18"/>
      <c r="AB4" s="18"/>
      <c r="AC4" s="18"/>
      <c r="AD4" s="18"/>
      <c r="AE4" s="18"/>
      <c r="AF4" s="18"/>
      <c r="AG4" s="18"/>
      <c r="AH4" s="19"/>
      <c r="AJ4" s="19"/>
      <c r="AK4" s="20"/>
      <c r="AL4" s="21"/>
      <c r="AM4" s="20"/>
      <c r="AN4" s="18"/>
      <c r="AO4" s="18"/>
      <c r="AP4" s="18"/>
      <c r="AQ4" s="18"/>
      <c r="AR4" s="18"/>
      <c r="AS4" s="18"/>
      <c r="AT4" s="18"/>
      <c r="AU4" s="18"/>
      <c r="AV4" s="18"/>
    </row>
    <row r="5" ht="12.75" customHeight="1">
      <c r="A5" s="7" t="s">
        <v>23</v>
      </c>
      <c r="B5" s="8">
        <v>8.0</v>
      </c>
      <c r="C5" s="8">
        <v>15.69</v>
      </c>
      <c r="D5" s="8">
        <v>0.477</v>
      </c>
      <c r="E5" s="9">
        <v>0.587</v>
      </c>
      <c r="F5" s="8">
        <v>117.3</v>
      </c>
      <c r="G5" s="8">
        <v>101.7</v>
      </c>
      <c r="H5" s="8">
        <v>15.599999999999994</v>
      </c>
      <c r="I5" s="10">
        <v>0.5712</v>
      </c>
      <c r="J5" s="11">
        <v>0.676</v>
      </c>
      <c r="K5" s="12">
        <v>2.0</v>
      </c>
      <c r="L5" s="13">
        <f>+5.6</f>
        <v>5.6</v>
      </c>
      <c r="M5" s="14">
        <v>1.0</v>
      </c>
      <c r="N5" s="8">
        <v>11.0</v>
      </c>
      <c r="O5" s="8">
        <v>7.0</v>
      </c>
      <c r="P5" s="8">
        <v>0.657</v>
      </c>
      <c r="Q5" s="8">
        <v>7.0</v>
      </c>
      <c r="R5" s="8">
        <v>75.5</v>
      </c>
      <c r="S5" s="15">
        <v>0.0</v>
      </c>
      <c r="T5" s="16">
        <v>26.0</v>
      </c>
      <c r="U5" s="14">
        <v>1.0</v>
      </c>
      <c r="V5" s="12">
        <f>1208/35</f>
        <v>34.51428571</v>
      </c>
      <c r="Y5" s="17"/>
      <c r="Z5" s="3"/>
      <c r="AA5" s="18"/>
      <c r="AB5" s="18"/>
      <c r="AC5" s="18"/>
      <c r="AD5" s="18"/>
      <c r="AE5" s="18"/>
      <c r="AF5" s="18"/>
      <c r="AG5" s="18"/>
      <c r="AH5" s="19"/>
      <c r="AJ5" s="19"/>
      <c r="AK5" s="20"/>
      <c r="AL5" s="21"/>
      <c r="AM5" s="20"/>
      <c r="AN5" s="18"/>
      <c r="AO5" s="18"/>
      <c r="AP5" s="18"/>
      <c r="AQ5" s="18"/>
      <c r="AR5" s="18"/>
      <c r="AS5" s="18"/>
      <c r="AT5" s="18"/>
      <c r="AU5" s="18"/>
      <c r="AV5" s="18"/>
    </row>
    <row r="6" ht="12.75" customHeight="1">
      <c r="A6" s="7" t="s">
        <v>96</v>
      </c>
      <c r="B6" s="8">
        <v>8.0</v>
      </c>
      <c r="C6" s="8">
        <v>17.58</v>
      </c>
      <c r="D6" s="8">
        <v>0.439</v>
      </c>
      <c r="E6" s="9">
        <v>0.616</v>
      </c>
      <c r="F6" s="8">
        <v>118.2</v>
      </c>
      <c r="G6" s="8">
        <v>97.6</v>
      </c>
      <c r="H6" s="8">
        <v>20.60000000000001</v>
      </c>
      <c r="I6" s="10">
        <v>0.5619</v>
      </c>
      <c r="J6" s="11">
        <v>0.781</v>
      </c>
      <c r="K6" s="12">
        <v>4.0</v>
      </c>
      <c r="L6" s="13">
        <f>+10.1</f>
        <v>10.1</v>
      </c>
      <c r="M6" s="14">
        <v>1.0</v>
      </c>
      <c r="N6" s="8">
        <v>12.3</v>
      </c>
      <c r="O6" s="8">
        <v>5.0</v>
      </c>
      <c r="P6" s="8">
        <v>0.652</v>
      </c>
      <c r="Q6" s="8">
        <v>4.0</v>
      </c>
      <c r="R6" s="8">
        <v>73.3</v>
      </c>
      <c r="S6" s="15">
        <v>0.0</v>
      </c>
      <c r="T6" s="16">
        <v>19.0</v>
      </c>
      <c r="U6" s="14">
        <v>1.0</v>
      </c>
      <c r="V6" s="12">
        <f>1290/34</f>
        <v>37.94117647</v>
      </c>
      <c r="Y6" s="17"/>
      <c r="Z6" s="3"/>
      <c r="AA6" s="18"/>
      <c r="AB6" s="18"/>
      <c r="AC6" s="18"/>
      <c r="AD6" s="18"/>
      <c r="AE6" s="18"/>
      <c r="AF6" s="18"/>
      <c r="AG6" s="18"/>
      <c r="AH6" s="19"/>
      <c r="AJ6" s="19"/>
      <c r="AK6" s="20"/>
      <c r="AL6" s="21"/>
      <c r="AM6" s="20"/>
      <c r="AN6" s="18"/>
      <c r="AO6" s="18"/>
      <c r="AP6" s="18"/>
      <c r="AQ6" s="18"/>
      <c r="AR6" s="18"/>
      <c r="AS6" s="18"/>
      <c r="AT6" s="18"/>
      <c r="AU6" s="18"/>
      <c r="AV6" s="18"/>
    </row>
    <row r="7" ht="12.75" customHeight="1">
      <c r="A7" s="22" t="s">
        <v>104</v>
      </c>
      <c r="B7" s="23">
        <v>1.0</v>
      </c>
      <c r="C7" s="23">
        <v>-8.07</v>
      </c>
      <c r="D7" s="23">
        <v>0.457</v>
      </c>
      <c r="E7" s="9">
        <v>0.459</v>
      </c>
      <c r="F7" s="8">
        <v>103.3</v>
      </c>
      <c r="G7" s="8">
        <v>111.1</v>
      </c>
      <c r="H7" s="8">
        <v>-7.799999999999997</v>
      </c>
      <c r="I7" s="10">
        <v>0.4452</v>
      </c>
      <c r="J7" s="24">
        <v>0.529</v>
      </c>
      <c r="K7" s="25">
        <v>0.0</v>
      </c>
      <c r="L7" s="13">
        <v>-0.1</v>
      </c>
      <c r="M7" s="26">
        <v>0.0</v>
      </c>
      <c r="N7" s="23">
        <v>14.1</v>
      </c>
      <c r="O7" s="23">
        <v>7.0</v>
      </c>
      <c r="P7" s="23">
        <v>0.531</v>
      </c>
      <c r="Q7" s="23">
        <v>16.0</v>
      </c>
      <c r="R7" s="23">
        <v>76.8</v>
      </c>
      <c r="S7" s="15">
        <v>0.0</v>
      </c>
      <c r="T7" s="27">
        <v>47.0</v>
      </c>
      <c r="U7" s="26">
        <v>0.0</v>
      </c>
      <c r="V7" s="12">
        <f>1327/35</f>
        <v>37.91428571</v>
      </c>
      <c r="Y7" s="17"/>
      <c r="Z7" s="3"/>
      <c r="AA7" s="18"/>
      <c r="AB7" s="18"/>
      <c r="AC7" s="18"/>
      <c r="AD7" s="18"/>
      <c r="AE7" s="18"/>
      <c r="AF7" s="18"/>
      <c r="AG7" s="18"/>
      <c r="AH7" s="19"/>
      <c r="AJ7" s="19"/>
      <c r="AK7" s="20"/>
      <c r="AL7" s="21"/>
      <c r="AM7" s="20"/>
      <c r="AN7" s="18"/>
      <c r="AO7" s="18"/>
      <c r="AP7" s="18"/>
      <c r="AQ7" s="18"/>
      <c r="AR7" s="18"/>
      <c r="AS7" s="18"/>
      <c r="AT7" s="18"/>
      <c r="AU7" s="18"/>
      <c r="AV7" s="18"/>
    </row>
    <row r="8" ht="12.75" customHeight="1">
      <c r="A8" s="7" t="s">
        <v>27</v>
      </c>
      <c r="B8" s="8">
        <v>1.0</v>
      </c>
      <c r="C8" s="8">
        <v>4.18</v>
      </c>
      <c r="D8" s="8">
        <v>0.472</v>
      </c>
      <c r="E8" s="9">
        <v>0.553</v>
      </c>
      <c r="F8" s="8">
        <v>109.2</v>
      </c>
      <c r="G8" s="8">
        <v>102.4</v>
      </c>
      <c r="H8" s="8">
        <v>6.799999999999997</v>
      </c>
      <c r="I8" s="10">
        <v>0.4795</v>
      </c>
      <c r="J8" s="11">
        <v>0.735</v>
      </c>
      <c r="K8" s="12">
        <v>0.0</v>
      </c>
      <c r="L8" s="8">
        <v>8.3</v>
      </c>
      <c r="M8" s="14">
        <v>0.0</v>
      </c>
      <c r="N8" s="8">
        <v>12.6</v>
      </c>
      <c r="O8" s="8">
        <v>9.0</v>
      </c>
      <c r="P8" s="8">
        <v>0.68</v>
      </c>
      <c r="Q8" s="8">
        <v>14.0</v>
      </c>
      <c r="R8" s="8">
        <v>72.9</v>
      </c>
      <c r="S8" s="15">
        <v>0.0</v>
      </c>
      <c r="T8" s="16">
        <v>47.0</v>
      </c>
      <c r="U8" s="14">
        <v>0.0</v>
      </c>
      <c r="V8" s="12">
        <f>1281/35</f>
        <v>36.6</v>
      </c>
      <c r="Y8" s="17"/>
      <c r="Z8" s="3"/>
      <c r="AA8" s="18"/>
      <c r="AB8" s="18"/>
      <c r="AC8" s="18"/>
      <c r="AD8" s="18"/>
      <c r="AE8" s="18"/>
      <c r="AF8" s="18"/>
      <c r="AG8" s="18"/>
      <c r="AH8" s="19"/>
      <c r="AJ8" s="19"/>
      <c r="AK8" s="20"/>
      <c r="AL8" s="21"/>
      <c r="AM8" s="20"/>
      <c r="AN8" s="18"/>
      <c r="AO8" s="18"/>
      <c r="AP8" s="18"/>
      <c r="AQ8" s="18"/>
      <c r="AR8" s="18"/>
      <c r="AS8" s="18"/>
      <c r="AT8" s="18"/>
      <c r="AU8" s="18"/>
      <c r="AV8" s="18"/>
    </row>
    <row r="9" ht="12.75" customHeight="1">
      <c r="A9" s="7" t="s">
        <v>29</v>
      </c>
      <c r="B9" s="8">
        <v>1.0</v>
      </c>
      <c r="C9" s="8">
        <v>7.62</v>
      </c>
      <c r="D9" s="8">
        <v>0.474</v>
      </c>
      <c r="E9" s="9">
        <v>0.6</v>
      </c>
      <c r="F9" s="8">
        <v>114.3</v>
      </c>
      <c r="G9" s="8">
        <v>103.8</v>
      </c>
      <c r="H9" s="8">
        <v>10.5</v>
      </c>
      <c r="I9" s="10">
        <v>0.5388</v>
      </c>
      <c r="J9" s="8">
        <v>0.765</v>
      </c>
      <c r="K9" s="12">
        <v>0.0</v>
      </c>
      <c r="L9" s="13">
        <f>+8.2</f>
        <v>8.2</v>
      </c>
      <c r="M9" s="14">
        <v>0.0</v>
      </c>
      <c r="N9" s="8">
        <v>12.5</v>
      </c>
      <c r="O9" s="8">
        <v>8.0</v>
      </c>
      <c r="P9" s="8">
        <v>0.624</v>
      </c>
      <c r="Q9" s="8">
        <v>13.0</v>
      </c>
      <c r="R9" s="8">
        <v>76.5</v>
      </c>
      <c r="S9" s="15">
        <v>0.0</v>
      </c>
      <c r="T9" s="16">
        <v>36.0</v>
      </c>
      <c r="U9" s="14">
        <v>0.0</v>
      </c>
      <c r="V9" s="12">
        <f>1388/36</f>
        <v>38.55555556</v>
      </c>
      <c r="Y9" s="17"/>
      <c r="Z9" s="3"/>
      <c r="AA9" s="18"/>
      <c r="AB9" s="18"/>
      <c r="AC9" s="18"/>
      <c r="AD9" s="18"/>
      <c r="AE9" s="18"/>
      <c r="AF9" s="18"/>
      <c r="AG9" s="18"/>
      <c r="AH9" s="19"/>
      <c r="AJ9" s="19"/>
      <c r="AK9" s="20"/>
      <c r="AL9" s="21"/>
      <c r="AM9" s="20"/>
      <c r="AN9" s="18"/>
      <c r="AO9" s="18"/>
      <c r="AP9" s="18"/>
      <c r="AQ9" s="18"/>
      <c r="AR9" s="18"/>
      <c r="AS9" s="18"/>
      <c r="AT9" s="18"/>
      <c r="AU9" s="18"/>
      <c r="AV9" s="18"/>
    </row>
    <row r="10" ht="12.75" customHeight="1">
      <c r="A10" s="7" t="s">
        <v>28</v>
      </c>
      <c r="B10" s="8">
        <v>0.0</v>
      </c>
      <c r="C10" s="8">
        <v>16.44</v>
      </c>
      <c r="D10" s="8">
        <v>0.472</v>
      </c>
      <c r="E10" s="9">
        <v>0.581</v>
      </c>
      <c r="F10" s="8">
        <v>115.8</v>
      </c>
      <c r="G10" s="8">
        <v>97.9</v>
      </c>
      <c r="H10" s="8">
        <v>17.89999999999999</v>
      </c>
      <c r="I10" s="10">
        <v>0.581</v>
      </c>
      <c r="J10" s="11">
        <v>0.606</v>
      </c>
      <c r="K10" s="12">
        <v>0.0</v>
      </c>
      <c r="L10" s="13">
        <f>+6.3</f>
        <v>6.3</v>
      </c>
      <c r="M10" s="14">
        <v>1.0</v>
      </c>
      <c r="N10" s="8">
        <v>11.2</v>
      </c>
      <c r="O10" s="8">
        <v>4.0</v>
      </c>
      <c r="P10" s="8">
        <v>0.546</v>
      </c>
      <c r="Q10" s="8">
        <v>10.0</v>
      </c>
      <c r="R10" s="28">
        <v>72.8</v>
      </c>
      <c r="S10" s="15">
        <v>0.0</v>
      </c>
      <c r="T10" s="16">
        <v>32.0</v>
      </c>
      <c r="U10" s="14">
        <v>1.0</v>
      </c>
      <c r="V10" s="12">
        <f>1198/35</f>
        <v>34.22857143</v>
      </c>
      <c r="Y10" s="17"/>
      <c r="Z10" s="3"/>
      <c r="AA10" s="18"/>
      <c r="AB10" s="18"/>
      <c r="AC10" s="18"/>
      <c r="AD10" s="18"/>
      <c r="AE10" s="18"/>
      <c r="AF10" s="18"/>
      <c r="AG10" s="18"/>
      <c r="AH10" s="19"/>
      <c r="AJ10" s="19"/>
      <c r="AK10" s="20"/>
      <c r="AL10" s="21"/>
      <c r="AM10" s="20"/>
      <c r="AN10" s="18"/>
      <c r="AO10" s="18"/>
      <c r="AP10" s="18"/>
      <c r="AQ10" s="18"/>
      <c r="AR10" s="18"/>
      <c r="AS10" s="18"/>
      <c r="AT10" s="18"/>
      <c r="AU10" s="18"/>
      <c r="AV10" s="18"/>
    </row>
    <row r="11" ht="12.75" customHeight="1">
      <c r="A11" s="7" t="s">
        <v>30</v>
      </c>
      <c r="B11" s="8">
        <v>9.0</v>
      </c>
      <c r="C11" s="8">
        <v>20.86</v>
      </c>
      <c r="D11" s="8">
        <v>0.453</v>
      </c>
      <c r="E11" s="9">
        <v>0.637</v>
      </c>
      <c r="F11" s="8">
        <v>113.2</v>
      </c>
      <c r="G11" s="8">
        <v>86.2</v>
      </c>
      <c r="H11" s="8">
        <v>27.0</v>
      </c>
      <c r="I11" s="10">
        <v>0.5564</v>
      </c>
      <c r="J11" s="11">
        <v>0.882</v>
      </c>
      <c r="K11" s="12">
        <v>1.0</v>
      </c>
      <c r="L11" s="13">
        <f>+17.3</f>
        <v>17.3</v>
      </c>
      <c r="M11" s="14">
        <v>0.0</v>
      </c>
      <c r="N11" s="8">
        <v>11.5</v>
      </c>
      <c r="O11" s="8">
        <v>8.0</v>
      </c>
      <c r="P11" s="8">
        <v>0.673</v>
      </c>
      <c r="Q11" s="8">
        <v>2.0</v>
      </c>
      <c r="R11" s="8">
        <v>57.2</v>
      </c>
      <c r="S11" s="15">
        <v>0.0</v>
      </c>
      <c r="T11" s="16">
        <v>6.0</v>
      </c>
      <c r="U11" s="14">
        <v>0.0</v>
      </c>
      <c r="V11" s="12">
        <f>1413/36</f>
        <v>39.25</v>
      </c>
      <c r="Y11" s="17"/>
      <c r="Z11" s="3"/>
      <c r="AA11" s="18"/>
      <c r="AB11" s="18"/>
      <c r="AC11" s="18"/>
      <c r="AD11" s="18"/>
      <c r="AE11" s="18"/>
      <c r="AF11" s="18"/>
      <c r="AG11" s="18"/>
      <c r="AH11" s="19"/>
      <c r="AJ11" s="19"/>
      <c r="AK11" s="20"/>
      <c r="AL11" s="21"/>
      <c r="AM11" s="20"/>
      <c r="AN11" s="18"/>
      <c r="AO11" s="18"/>
      <c r="AP11" s="18"/>
      <c r="AQ11" s="18"/>
      <c r="AR11" s="18"/>
      <c r="AS11" s="18"/>
      <c r="AT11" s="18"/>
      <c r="AU11" s="18"/>
      <c r="AV11" s="18"/>
    </row>
    <row r="12" ht="12.75" customHeight="1">
      <c r="A12" s="7" t="s">
        <v>135</v>
      </c>
      <c r="B12" s="8">
        <v>4.0</v>
      </c>
      <c r="C12" s="8">
        <v>16.51</v>
      </c>
      <c r="D12" s="8">
        <v>0.453</v>
      </c>
      <c r="E12" s="9">
        <v>0.625</v>
      </c>
      <c r="F12" s="8">
        <v>113.8</v>
      </c>
      <c r="G12" s="8">
        <v>93.5</v>
      </c>
      <c r="H12" s="8">
        <v>20.299999999999997</v>
      </c>
      <c r="I12" s="10">
        <v>0.5868</v>
      </c>
      <c r="J12" s="11">
        <v>0.719</v>
      </c>
      <c r="K12" s="12">
        <v>1.0</v>
      </c>
      <c r="L12" s="13">
        <f>+7.5</f>
        <v>7.5</v>
      </c>
      <c r="M12" s="14">
        <v>1.0</v>
      </c>
      <c r="N12" s="8">
        <v>12.1</v>
      </c>
      <c r="O12" s="8">
        <v>5.0</v>
      </c>
      <c r="P12" s="8">
        <v>0.614</v>
      </c>
      <c r="Q12" s="8">
        <v>5.0</v>
      </c>
      <c r="R12" s="28">
        <v>65.8</v>
      </c>
      <c r="S12" s="15">
        <v>0.0</v>
      </c>
      <c r="T12" s="16">
        <v>20.0</v>
      </c>
      <c r="U12" s="14">
        <v>1.0</v>
      </c>
      <c r="V12" s="12">
        <f>1256/35</f>
        <v>35.88571429</v>
      </c>
      <c r="Y12" s="17"/>
      <c r="Z12" s="3"/>
      <c r="AA12" s="18"/>
      <c r="AB12" s="18"/>
      <c r="AC12" s="18"/>
      <c r="AD12" s="18"/>
      <c r="AE12" s="18"/>
      <c r="AF12" s="18"/>
      <c r="AG12" s="18"/>
      <c r="AH12" s="19"/>
      <c r="AJ12" s="19"/>
      <c r="AK12" s="20"/>
      <c r="AL12" s="21"/>
      <c r="AM12" s="20"/>
      <c r="AN12" s="18"/>
      <c r="AO12" s="18"/>
      <c r="AP12" s="18"/>
      <c r="AQ12" s="18"/>
      <c r="AR12" s="18"/>
      <c r="AS12" s="18"/>
      <c r="AT12" s="18"/>
      <c r="AU12" s="18"/>
      <c r="AV12" s="18"/>
    </row>
    <row r="13" ht="12.75" customHeight="1">
      <c r="A13" s="7" t="s">
        <v>136</v>
      </c>
      <c r="B13" s="14">
        <v>0.0</v>
      </c>
      <c r="C13" s="8">
        <v>1.62</v>
      </c>
      <c r="D13" s="8">
        <v>0.46</v>
      </c>
      <c r="E13" s="9">
        <v>0.565</v>
      </c>
      <c r="F13" s="29">
        <v>109.9</v>
      </c>
      <c r="G13" s="8">
        <v>105.2</v>
      </c>
      <c r="H13" s="8">
        <v>4.700000000000003</v>
      </c>
      <c r="I13" s="10">
        <v>0.4846</v>
      </c>
      <c r="J13" s="11">
        <v>0.788</v>
      </c>
      <c r="K13" s="12">
        <v>0.0</v>
      </c>
      <c r="L13" s="13">
        <f>+5.4</f>
        <v>5.4</v>
      </c>
      <c r="M13" s="14">
        <v>0.0</v>
      </c>
      <c r="N13" s="8">
        <v>9.6</v>
      </c>
      <c r="O13" s="8">
        <v>9.0</v>
      </c>
      <c r="P13" s="8">
        <v>0.583</v>
      </c>
      <c r="Q13" s="8">
        <v>13.0</v>
      </c>
      <c r="R13" s="28">
        <v>69.8</v>
      </c>
      <c r="S13" s="15">
        <v>0.0</v>
      </c>
      <c r="T13" s="16">
        <v>47.0</v>
      </c>
      <c r="U13" s="14">
        <v>0.0</v>
      </c>
      <c r="V13" s="12">
        <f>1129/34</f>
        <v>33.20588235</v>
      </c>
      <c r="Y13" s="17"/>
      <c r="Z13" s="3"/>
      <c r="AA13" s="18"/>
      <c r="AB13" s="18"/>
      <c r="AC13" s="18"/>
      <c r="AD13" s="18"/>
      <c r="AE13" s="18"/>
      <c r="AF13" s="18"/>
      <c r="AG13" s="18"/>
      <c r="AH13" s="19"/>
      <c r="AJ13" s="19"/>
      <c r="AK13" s="20"/>
      <c r="AL13" s="21"/>
      <c r="AM13" s="20"/>
      <c r="AN13" s="18"/>
      <c r="AO13" s="18"/>
      <c r="AP13" s="18"/>
      <c r="AQ13" s="18"/>
      <c r="AR13" s="18"/>
      <c r="AS13" s="18"/>
      <c r="AT13" s="18"/>
      <c r="AU13" s="18"/>
      <c r="AV13" s="18"/>
    </row>
    <row r="14" ht="12.75" customHeight="1">
      <c r="A14" s="7" t="s">
        <v>31</v>
      </c>
      <c r="B14" s="14">
        <v>7.0</v>
      </c>
      <c r="C14" s="8">
        <v>16.86</v>
      </c>
      <c r="D14" s="8">
        <v>0.497</v>
      </c>
      <c r="E14" s="9">
        <v>0.571</v>
      </c>
      <c r="F14" s="29">
        <v>116.5</v>
      </c>
      <c r="G14" s="8">
        <v>99.2</v>
      </c>
      <c r="H14" s="8">
        <v>17.299999999999997</v>
      </c>
      <c r="I14" s="10">
        <v>0.5593</v>
      </c>
      <c r="J14" s="11">
        <v>0.656</v>
      </c>
      <c r="K14" s="12">
        <v>0.0</v>
      </c>
      <c r="L14" s="13">
        <f>+8.8</f>
        <v>8.8</v>
      </c>
      <c r="M14" s="14">
        <v>1.0</v>
      </c>
      <c r="N14" s="8">
        <v>11.2</v>
      </c>
      <c r="O14" s="8">
        <v>4.0</v>
      </c>
      <c r="P14" s="8">
        <v>0.6</v>
      </c>
      <c r="Q14" s="8">
        <v>8.0</v>
      </c>
      <c r="R14" s="8">
        <v>75.1</v>
      </c>
      <c r="S14" s="15">
        <v>0.0</v>
      </c>
      <c r="T14" s="16">
        <v>39.0</v>
      </c>
      <c r="U14" s="14">
        <v>1.0</v>
      </c>
      <c r="V14" s="12">
        <f>1206/33</f>
        <v>36.54545455</v>
      </c>
      <c r="Y14" s="17"/>
      <c r="Z14" s="3"/>
      <c r="AA14" s="18"/>
      <c r="AB14" s="18"/>
      <c r="AC14" s="18"/>
      <c r="AD14" s="18"/>
      <c r="AE14" s="18"/>
      <c r="AF14" s="18"/>
      <c r="AG14" s="18"/>
      <c r="AH14" s="19"/>
      <c r="AJ14" s="19"/>
      <c r="AK14" s="20"/>
      <c r="AL14" s="21"/>
      <c r="AM14" s="20"/>
      <c r="AN14" s="18"/>
      <c r="AO14" s="18"/>
      <c r="AP14" s="18"/>
      <c r="AQ14" s="18"/>
      <c r="AR14" s="18"/>
      <c r="AS14" s="18"/>
      <c r="AT14" s="18"/>
      <c r="AU14" s="18"/>
      <c r="AV14" s="18"/>
    </row>
    <row r="15" ht="12.75" customHeight="1">
      <c r="A15" s="7" t="s">
        <v>137</v>
      </c>
      <c r="B15" s="14">
        <v>0.0</v>
      </c>
      <c r="C15" s="8">
        <v>-0.53</v>
      </c>
      <c r="D15" s="8">
        <v>0.47</v>
      </c>
      <c r="E15" s="9">
        <v>0.519</v>
      </c>
      <c r="F15" s="29">
        <v>105.0</v>
      </c>
      <c r="G15" s="8">
        <v>103.7</v>
      </c>
      <c r="H15" s="8">
        <v>1.2999999999999972</v>
      </c>
      <c r="I15" s="10">
        <v>0.4804</v>
      </c>
      <c r="J15" s="11">
        <v>0.645</v>
      </c>
      <c r="K15" s="12">
        <v>0.0</v>
      </c>
      <c r="L15" s="13">
        <f>+1</f>
        <v>1</v>
      </c>
      <c r="M15" s="14">
        <v>0.0</v>
      </c>
      <c r="N15" s="8">
        <v>14.1</v>
      </c>
      <c r="O15" s="8">
        <v>8.0</v>
      </c>
      <c r="P15" s="8">
        <v>0.432</v>
      </c>
      <c r="Q15" s="8">
        <v>15.0</v>
      </c>
      <c r="R15" s="28">
        <v>71.7</v>
      </c>
      <c r="S15" s="15">
        <v>0.0</v>
      </c>
      <c r="T15" s="16">
        <v>47.0</v>
      </c>
      <c r="U15" s="14">
        <v>0.0</v>
      </c>
      <c r="V15" s="12">
        <f>1123/32</f>
        <v>35.09375</v>
      </c>
      <c r="Y15" s="17"/>
      <c r="Z15" s="3"/>
      <c r="AA15" s="18"/>
      <c r="AB15" s="18"/>
      <c r="AC15" s="18"/>
      <c r="AD15" s="18"/>
      <c r="AE15" s="18"/>
      <c r="AF15" s="18"/>
      <c r="AG15" s="18"/>
      <c r="AH15" s="19"/>
      <c r="AJ15" s="19"/>
      <c r="AK15" s="20"/>
      <c r="AL15" s="21"/>
      <c r="AM15" s="20"/>
      <c r="AN15" s="18"/>
      <c r="AO15" s="18"/>
      <c r="AP15" s="18"/>
      <c r="AQ15" s="18"/>
      <c r="AR15" s="18"/>
      <c r="AS15" s="18"/>
      <c r="AT15" s="18"/>
      <c r="AU15" s="18"/>
      <c r="AV15" s="18"/>
    </row>
    <row r="16" ht="12.75" customHeight="1">
      <c r="A16" s="7" t="s">
        <v>138</v>
      </c>
      <c r="B16" s="14">
        <v>8.0</v>
      </c>
      <c r="C16" s="8">
        <v>11.29</v>
      </c>
      <c r="D16" s="8">
        <v>0.486</v>
      </c>
      <c r="E16" s="9">
        <v>0.571</v>
      </c>
      <c r="F16" s="29">
        <v>117.4</v>
      </c>
      <c r="G16" s="8">
        <v>102.5</v>
      </c>
      <c r="H16" s="8">
        <v>14.900000000000006</v>
      </c>
      <c r="I16" s="10">
        <v>0.5311</v>
      </c>
      <c r="J16" s="11">
        <v>0.656</v>
      </c>
      <c r="K16" s="12">
        <v>1.0</v>
      </c>
      <c r="L16" s="13">
        <f>+8.9</f>
        <v>8.9</v>
      </c>
      <c r="M16" s="14">
        <v>0.0</v>
      </c>
      <c r="N16" s="8">
        <v>9.6</v>
      </c>
      <c r="O16" s="8">
        <v>8.0</v>
      </c>
      <c r="P16" s="8">
        <v>0.62</v>
      </c>
      <c r="Q16" s="8">
        <v>12.0</v>
      </c>
      <c r="R16" s="8">
        <v>67.9</v>
      </c>
      <c r="S16" s="15">
        <v>0.0</v>
      </c>
      <c r="T16" s="16">
        <v>45.0</v>
      </c>
      <c r="U16" s="14">
        <v>0.0</v>
      </c>
      <c r="V16" s="12">
        <f>1078/33</f>
        <v>32.66666667</v>
      </c>
      <c r="Y16" s="17"/>
      <c r="Z16" s="3"/>
      <c r="AA16" s="18"/>
      <c r="AB16" s="18"/>
      <c r="AC16" s="18"/>
      <c r="AD16" s="18"/>
      <c r="AE16" s="18"/>
      <c r="AF16" s="18"/>
      <c r="AG16" s="18"/>
      <c r="AH16" s="19"/>
      <c r="AJ16" s="19"/>
      <c r="AK16" s="20"/>
      <c r="AL16" s="21"/>
      <c r="AM16" s="20"/>
      <c r="AN16" s="18"/>
      <c r="AO16" s="18"/>
      <c r="AP16" s="18"/>
      <c r="AQ16" s="18"/>
      <c r="AR16" s="18"/>
      <c r="AS16" s="18"/>
      <c r="AT16" s="18"/>
      <c r="AU16" s="18"/>
      <c r="AV16" s="18"/>
    </row>
    <row r="17" ht="12.75" customHeight="1">
      <c r="A17" s="7" t="s">
        <v>38</v>
      </c>
      <c r="B17" s="14">
        <v>33.0</v>
      </c>
      <c r="C17" s="8">
        <v>24.95</v>
      </c>
      <c r="D17" s="8">
        <v>0.493</v>
      </c>
      <c r="E17" s="9">
        <v>0.641</v>
      </c>
      <c r="F17" s="29">
        <v>122.6</v>
      </c>
      <c r="G17" s="8">
        <v>93.5</v>
      </c>
      <c r="H17" s="8">
        <v>29.099999999999994</v>
      </c>
      <c r="I17" s="10">
        <v>0.5845</v>
      </c>
      <c r="J17" s="11">
        <v>0.788</v>
      </c>
      <c r="K17" s="12">
        <v>24.0</v>
      </c>
      <c r="L17" s="8">
        <v>15.1</v>
      </c>
      <c r="M17" s="14">
        <v>1.0</v>
      </c>
      <c r="N17" s="8">
        <v>12.6</v>
      </c>
      <c r="O17" s="8">
        <v>7.0</v>
      </c>
      <c r="P17" s="8">
        <v>0.765</v>
      </c>
      <c r="Q17" s="8">
        <v>2.0</v>
      </c>
      <c r="R17" s="8">
        <v>69.6</v>
      </c>
      <c r="S17" s="15">
        <v>11.999999999999998</v>
      </c>
      <c r="T17" s="16">
        <v>9.0</v>
      </c>
      <c r="U17" s="14">
        <v>1.0</v>
      </c>
      <c r="V17" s="12">
        <f>1519/37</f>
        <v>41.05405405</v>
      </c>
      <c r="Y17" s="17"/>
      <c r="Z17" s="3"/>
      <c r="AA17" s="18"/>
      <c r="AB17" s="18"/>
      <c r="AC17" s="18"/>
      <c r="AD17" s="18"/>
      <c r="AE17" s="18"/>
      <c r="AF17" s="18"/>
      <c r="AG17" s="18"/>
      <c r="AH17" s="19"/>
      <c r="AJ17" s="19"/>
      <c r="AK17" s="20"/>
      <c r="AL17" s="21"/>
      <c r="AM17" s="20"/>
      <c r="AN17" s="18"/>
      <c r="AO17" s="18"/>
      <c r="AP17" s="18"/>
      <c r="AQ17" s="18"/>
      <c r="AR17" s="18"/>
      <c r="AS17" s="18"/>
      <c r="AT17" s="18"/>
      <c r="AU17" s="18"/>
      <c r="AV17" s="18"/>
    </row>
    <row r="18" ht="12.75" customHeight="1">
      <c r="A18" s="7" t="s">
        <v>42</v>
      </c>
      <c r="B18" s="14">
        <v>1.0</v>
      </c>
      <c r="C18" s="8">
        <v>16.81</v>
      </c>
      <c r="D18" s="30">
        <v>0.432</v>
      </c>
      <c r="E18" s="9">
        <v>0.579</v>
      </c>
      <c r="F18" s="29">
        <v>115.1</v>
      </c>
      <c r="G18" s="8">
        <v>96.4</v>
      </c>
      <c r="H18" s="8">
        <v>18.69999999999999</v>
      </c>
      <c r="I18" s="10">
        <v>0.5756</v>
      </c>
      <c r="J18" s="11">
        <v>0.625</v>
      </c>
      <c r="K18" s="12">
        <v>1.0</v>
      </c>
      <c r="L18" s="13">
        <f>+6.6</f>
        <v>6.6</v>
      </c>
      <c r="M18" s="14">
        <v>1.0</v>
      </c>
      <c r="N18" s="8">
        <v>9.8</v>
      </c>
      <c r="O18" s="8">
        <v>5.0</v>
      </c>
      <c r="P18" s="8">
        <v>0.69</v>
      </c>
      <c r="Q18" s="8">
        <v>6.0</v>
      </c>
      <c r="R18" s="8">
        <v>69.4</v>
      </c>
      <c r="S18" s="15">
        <v>0.0</v>
      </c>
      <c r="T18" s="16">
        <v>23.0</v>
      </c>
      <c r="U18" s="14">
        <v>1.0</v>
      </c>
      <c r="V18" s="12">
        <f>1198/34</f>
        <v>35.23529412</v>
      </c>
      <c r="Y18" s="17"/>
      <c r="Z18" s="3"/>
      <c r="AA18" s="18"/>
      <c r="AB18" s="18"/>
      <c r="AC18" s="18"/>
      <c r="AD18" s="18"/>
      <c r="AE18" s="18"/>
      <c r="AF18" s="18"/>
      <c r="AG18" s="18"/>
      <c r="AH18" s="19"/>
      <c r="AJ18" s="19"/>
      <c r="AK18" s="20"/>
      <c r="AL18" s="21"/>
      <c r="AM18" s="20"/>
      <c r="AN18" s="18"/>
      <c r="AO18" s="18"/>
      <c r="AP18" s="18"/>
      <c r="AQ18" s="18"/>
      <c r="AR18" s="18"/>
      <c r="AS18" s="18"/>
      <c r="AT18" s="18"/>
      <c r="AU18" s="18"/>
      <c r="AV18" s="18"/>
    </row>
    <row r="19" ht="12.75" customHeight="1">
      <c r="A19" s="7" t="s">
        <v>44</v>
      </c>
      <c r="B19" s="14">
        <v>8.0</v>
      </c>
      <c r="C19" s="8">
        <v>14.97</v>
      </c>
      <c r="D19" s="8">
        <v>0.474</v>
      </c>
      <c r="E19" s="9">
        <v>0.586</v>
      </c>
      <c r="F19" s="29">
        <v>115.8</v>
      </c>
      <c r="G19" s="8">
        <v>100.0</v>
      </c>
      <c r="H19" s="8">
        <v>15.799999999999997</v>
      </c>
      <c r="I19" s="10">
        <v>0.5451</v>
      </c>
      <c r="J19" s="11">
        <v>0.645</v>
      </c>
      <c r="K19" s="12">
        <v>3.0</v>
      </c>
      <c r="L19" s="13">
        <f>+7.3</f>
        <v>7.3</v>
      </c>
      <c r="M19" s="14">
        <v>1.0</v>
      </c>
      <c r="N19" s="8">
        <v>13.0</v>
      </c>
      <c r="O19" s="8">
        <v>4.0</v>
      </c>
      <c r="P19" s="8">
        <v>0.557</v>
      </c>
      <c r="Q19" s="8">
        <v>9.0</v>
      </c>
      <c r="R19" s="28">
        <v>74.5</v>
      </c>
      <c r="S19" s="15">
        <v>0.0</v>
      </c>
      <c r="T19" s="16">
        <v>47.0</v>
      </c>
      <c r="U19" s="14">
        <v>1.0</v>
      </c>
      <c r="V19" s="12">
        <f>1322/35</f>
        <v>37.77142857</v>
      </c>
      <c r="Y19" s="17"/>
      <c r="Z19" s="3"/>
      <c r="AA19" s="18"/>
      <c r="AB19" s="18"/>
      <c r="AC19" s="18"/>
      <c r="AD19" s="18"/>
      <c r="AE19" s="18"/>
      <c r="AF19" s="18"/>
      <c r="AG19" s="18"/>
      <c r="AH19" s="19"/>
      <c r="AJ19" s="31"/>
      <c r="AK19" s="31"/>
      <c r="AL19" s="31"/>
      <c r="AM19" s="31"/>
      <c r="AN19" s="18"/>
      <c r="AO19" s="18"/>
      <c r="AP19" s="18"/>
      <c r="AQ19" s="18"/>
      <c r="AR19" s="18"/>
      <c r="AS19" s="18"/>
      <c r="AT19" s="18"/>
      <c r="AU19" s="18"/>
      <c r="AV19" s="18"/>
    </row>
    <row r="20" ht="12.75" customHeight="1">
      <c r="A20" s="7" t="s">
        <v>139</v>
      </c>
      <c r="B20" s="14">
        <v>2.0</v>
      </c>
      <c r="C20" s="8">
        <v>3.42</v>
      </c>
      <c r="D20" s="8">
        <v>0.463</v>
      </c>
      <c r="E20" s="9">
        <v>0.525</v>
      </c>
      <c r="F20" s="29">
        <v>109.0</v>
      </c>
      <c r="G20" s="8">
        <v>101.8</v>
      </c>
      <c r="H20" s="8">
        <v>7.200000000000003</v>
      </c>
      <c r="I20" s="10">
        <v>0.4593</v>
      </c>
      <c r="J20" s="11">
        <v>0.706</v>
      </c>
      <c r="K20" s="12">
        <v>0.0</v>
      </c>
      <c r="L20" s="13">
        <f>+6.7</f>
        <v>6.7</v>
      </c>
      <c r="M20" s="14">
        <v>0.0</v>
      </c>
      <c r="N20" s="8">
        <v>11.4</v>
      </c>
      <c r="O20" s="8">
        <v>6.0</v>
      </c>
      <c r="P20" s="8">
        <v>0.583</v>
      </c>
      <c r="Q20" s="8">
        <v>15.0</v>
      </c>
      <c r="R20" s="32">
        <v>68.0</v>
      </c>
      <c r="S20" s="15">
        <v>0.0</v>
      </c>
      <c r="T20" s="16">
        <v>47.0</v>
      </c>
      <c r="U20" s="14">
        <v>0.0</v>
      </c>
      <c r="V20" s="12">
        <f>1182/35</f>
        <v>33.77142857</v>
      </c>
      <c r="Y20" s="17"/>
      <c r="Z20" s="3"/>
      <c r="AA20" s="18"/>
      <c r="AB20" s="18"/>
      <c r="AC20" s="18"/>
      <c r="AD20" s="18"/>
      <c r="AE20" s="18"/>
      <c r="AF20" s="18"/>
      <c r="AG20" s="18"/>
      <c r="AH20" s="19"/>
      <c r="AJ20" s="19"/>
      <c r="AK20" s="20"/>
      <c r="AL20" s="21"/>
      <c r="AM20" s="20"/>
      <c r="AN20" s="18"/>
      <c r="AO20" s="18"/>
      <c r="AP20" s="18"/>
      <c r="AQ20" s="18"/>
      <c r="AR20" s="18"/>
      <c r="AS20" s="18"/>
      <c r="AT20" s="18"/>
      <c r="AU20" s="18"/>
      <c r="AV20" s="18"/>
    </row>
    <row r="21" ht="12.75" customHeight="1">
      <c r="A21" s="7" t="s">
        <v>46</v>
      </c>
      <c r="B21" s="14">
        <v>18.0</v>
      </c>
      <c r="C21" s="8">
        <v>2.62</v>
      </c>
      <c r="D21" s="8">
        <v>0.503</v>
      </c>
      <c r="E21" s="9">
        <v>0.608</v>
      </c>
      <c r="F21" s="29">
        <v>119.8</v>
      </c>
      <c r="G21" s="8">
        <v>95.1</v>
      </c>
      <c r="H21" s="8">
        <v>24.700000000000003</v>
      </c>
      <c r="I21" s="10">
        <v>0.5147</v>
      </c>
      <c r="J21" s="11">
        <v>0.882</v>
      </c>
      <c r="K21" s="12">
        <v>8.0</v>
      </c>
      <c r="L21" s="13">
        <f>+17.4</f>
        <v>17.4</v>
      </c>
      <c r="M21" s="14">
        <v>0.0</v>
      </c>
      <c r="N21" s="8">
        <v>11.3</v>
      </c>
      <c r="O21" s="8">
        <v>10.0</v>
      </c>
      <c r="P21" s="8">
        <v>0.82</v>
      </c>
      <c r="Q21" s="8">
        <v>4.0</v>
      </c>
      <c r="R21" s="33">
        <v>67.1</v>
      </c>
      <c r="S21" s="15">
        <v>1.0</v>
      </c>
      <c r="T21" s="16">
        <v>8.0</v>
      </c>
      <c r="U21" s="14">
        <v>0.0</v>
      </c>
      <c r="V21" s="12">
        <f>1477/37</f>
        <v>39.91891892</v>
      </c>
      <c r="Y21" s="17"/>
      <c r="Z21" s="3"/>
      <c r="AA21" s="18"/>
      <c r="AB21" s="18"/>
      <c r="AC21" s="18"/>
      <c r="AD21" s="18"/>
      <c r="AE21" s="18"/>
      <c r="AF21" s="18"/>
      <c r="AG21" s="18"/>
      <c r="AH21" s="19"/>
      <c r="AJ21" s="19"/>
      <c r="AK21" s="20"/>
      <c r="AL21" s="21"/>
      <c r="AM21" s="20"/>
      <c r="AN21" s="18"/>
      <c r="AO21" s="18"/>
      <c r="AP21" s="18"/>
      <c r="AQ21" s="18"/>
      <c r="AR21" s="18"/>
      <c r="AS21" s="18"/>
      <c r="AT21" s="18"/>
      <c r="AU21" s="18"/>
      <c r="AV21" s="18"/>
    </row>
    <row r="22" ht="12.75" customHeight="1">
      <c r="A22" s="7" t="s">
        <v>140</v>
      </c>
      <c r="B22" s="14">
        <v>14.0</v>
      </c>
      <c r="C22" s="8">
        <v>16.38</v>
      </c>
      <c r="D22" s="8">
        <v>0.469</v>
      </c>
      <c r="E22" s="9">
        <v>0.61</v>
      </c>
      <c r="F22" s="29">
        <v>115.8</v>
      </c>
      <c r="G22" s="8">
        <v>95.2</v>
      </c>
      <c r="H22" s="8">
        <v>20.599999999999994</v>
      </c>
      <c r="I22" s="10">
        <v>0.539</v>
      </c>
      <c r="J22" s="11">
        <v>0.788</v>
      </c>
      <c r="K22" s="12">
        <v>3.0</v>
      </c>
      <c r="L22" s="13">
        <f>+12.5</f>
        <v>12.5</v>
      </c>
      <c r="M22" s="14">
        <v>0.0</v>
      </c>
      <c r="N22" s="8">
        <v>12.2</v>
      </c>
      <c r="O22" s="8">
        <v>8.0</v>
      </c>
      <c r="P22" s="8">
        <v>0.649</v>
      </c>
      <c r="Q22" s="8">
        <v>5.0</v>
      </c>
      <c r="R22" s="8">
        <v>64.9</v>
      </c>
      <c r="S22" s="15">
        <v>1.0</v>
      </c>
      <c r="T22" s="16">
        <v>21.0</v>
      </c>
      <c r="U22" s="14">
        <v>0.0</v>
      </c>
      <c r="V22" s="12">
        <f>1352/35</f>
        <v>38.62857143</v>
      </c>
      <c r="Y22" s="17"/>
      <c r="Z22" s="3"/>
      <c r="AA22" s="18"/>
      <c r="AB22" s="18"/>
      <c r="AC22" s="18"/>
      <c r="AD22" s="18"/>
      <c r="AE22" s="18"/>
      <c r="AF22" s="18"/>
      <c r="AG22" s="18"/>
      <c r="AH22" s="19"/>
      <c r="AJ22" s="19"/>
      <c r="AK22" s="20"/>
      <c r="AL22" s="21"/>
      <c r="AM22" s="20"/>
      <c r="AN22" s="18"/>
      <c r="AO22" s="18"/>
      <c r="AP22" s="18"/>
      <c r="AQ22" s="18"/>
      <c r="AR22" s="18"/>
      <c r="AS22" s="18"/>
      <c r="AT22" s="18"/>
      <c r="AU22" s="18"/>
      <c r="AV22" s="18"/>
    </row>
    <row r="23" ht="12.75" customHeight="1">
      <c r="A23" s="7" t="s">
        <v>48</v>
      </c>
      <c r="B23" s="14">
        <v>4.0</v>
      </c>
      <c r="C23" s="8">
        <v>0.96</v>
      </c>
      <c r="D23" s="8">
        <v>0.462</v>
      </c>
      <c r="E23" s="9">
        <v>0.529</v>
      </c>
      <c r="F23" s="29">
        <v>110.3</v>
      </c>
      <c r="G23" s="8">
        <v>107.4</v>
      </c>
      <c r="H23" s="8">
        <v>2.8999999999999915</v>
      </c>
      <c r="I23" s="10">
        <v>0.4968</v>
      </c>
      <c r="J23" s="11">
        <v>0.606</v>
      </c>
      <c r="K23" s="12">
        <v>0.0</v>
      </c>
      <c r="L23" s="8">
        <v>3.7</v>
      </c>
      <c r="M23" s="14">
        <v>0.0</v>
      </c>
      <c r="N23" s="8">
        <v>11.7</v>
      </c>
      <c r="O23" s="8">
        <v>6.0</v>
      </c>
      <c r="P23" s="8">
        <v>0.667</v>
      </c>
      <c r="Q23" s="8">
        <v>15.0</v>
      </c>
      <c r="R23" s="8">
        <v>76.2</v>
      </c>
      <c r="S23" s="15">
        <v>0.0</v>
      </c>
      <c r="T23" s="16">
        <v>47.0</v>
      </c>
      <c r="U23" s="14">
        <v>0.0</v>
      </c>
      <c r="V23" s="12">
        <f>1146/34</f>
        <v>33.70588235</v>
      </c>
      <c r="Y23" s="17"/>
      <c r="Z23" s="3"/>
      <c r="AA23" s="18"/>
      <c r="AB23" s="18"/>
      <c r="AC23" s="18"/>
      <c r="AD23" s="18"/>
      <c r="AE23" s="18"/>
      <c r="AF23" s="18"/>
      <c r="AG23" s="18"/>
      <c r="AH23" s="19"/>
      <c r="AJ23" s="19"/>
      <c r="AK23" s="20"/>
      <c r="AL23" s="21"/>
      <c r="AM23" s="20"/>
      <c r="AN23" s="18"/>
      <c r="AO23" s="18"/>
      <c r="AP23" s="18"/>
      <c r="AQ23" s="18"/>
      <c r="AR23" s="18"/>
      <c r="AS23" s="18"/>
      <c r="AT23" s="18"/>
      <c r="AU23" s="18"/>
      <c r="AV23" s="18"/>
    </row>
    <row r="24" ht="12.75" customHeight="1">
      <c r="A24" s="7" t="s">
        <v>54</v>
      </c>
      <c r="B24" s="14">
        <v>19.0</v>
      </c>
      <c r="C24" s="8">
        <v>22.01</v>
      </c>
      <c r="D24" s="8">
        <v>0.472</v>
      </c>
      <c r="E24" s="9">
        <v>0.657</v>
      </c>
      <c r="F24" s="29">
        <v>120.9</v>
      </c>
      <c r="G24" s="8">
        <v>97.7</v>
      </c>
      <c r="H24" s="8">
        <v>23.200000000000003</v>
      </c>
      <c r="I24" s="10">
        <v>0.6041</v>
      </c>
      <c r="J24" s="11">
        <v>0.794</v>
      </c>
      <c r="K24" s="12">
        <v>13.0</v>
      </c>
      <c r="L24" s="13">
        <f>+10.6</f>
        <v>10.6</v>
      </c>
      <c r="M24" s="14">
        <v>1.0</v>
      </c>
      <c r="N24" s="8">
        <v>11.7</v>
      </c>
      <c r="O24" s="8">
        <v>8.0</v>
      </c>
      <c r="P24" s="8">
        <v>0.765</v>
      </c>
      <c r="Q24" s="8">
        <v>1.0</v>
      </c>
      <c r="R24" s="34">
        <v>70.9</v>
      </c>
      <c r="S24" s="15">
        <v>2.0000000000000004</v>
      </c>
      <c r="T24" s="16">
        <v>4.0</v>
      </c>
      <c r="U24" s="14">
        <v>1.0</v>
      </c>
      <c r="V24" s="12">
        <f>1388/39</f>
        <v>35.58974359</v>
      </c>
      <c r="Y24" s="17"/>
      <c r="Z24" s="3"/>
      <c r="AA24" s="18"/>
      <c r="AB24" s="18"/>
      <c r="AC24" s="18"/>
      <c r="AD24" s="18"/>
      <c r="AE24" s="18"/>
      <c r="AF24" s="18"/>
      <c r="AG24" s="18"/>
      <c r="AH24" s="19"/>
      <c r="AJ24" s="19"/>
      <c r="AK24" s="20"/>
      <c r="AL24" s="21"/>
      <c r="AM24" s="20"/>
      <c r="AN24" s="18"/>
      <c r="AO24" s="18"/>
      <c r="AP24" s="18"/>
      <c r="AQ24" s="18"/>
      <c r="AR24" s="18"/>
      <c r="AS24" s="18"/>
      <c r="AT24" s="18"/>
      <c r="AU24" s="18"/>
      <c r="AV24" s="18"/>
    </row>
    <row r="25" ht="12.75" customHeight="1">
      <c r="A25" s="7" t="s">
        <v>56</v>
      </c>
      <c r="B25" s="14">
        <v>11.0</v>
      </c>
      <c r="C25" s="8">
        <v>13.45</v>
      </c>
      <c r="D25" s="8">
        <v>0.472</v>
      </c>
      <c r="E25" s="9">
        <v>0.584</v>
      </c>
      <c r="F25" s="29">
        <v>112.2</v>
      </c>
      <c r="G25" s="8">
        <v>97.4</v>
      </c>
      <c r="H25" s="8">
        <v>14.799999999999997</v>
      </c>
      <c r="I25" s="10">
        <v>0.5487</v>
      </c>
      <c r="J25" s="8">
        <v>0.6666666666666666</v>
      </c>
      <c r="K25" s="12">
        <v>4.0</v>
      </c>
      <c r="L25" s="13">
        <f>+4.5</f>
        <v>4.5</v>
      </c>
      <c r="M25" s="14">
        <v>1.0</v>
      </c>
      <c r="N25" s="8">
        <v>11.5</v>
      </c>
      <c r="O25" s="8">
        <v>6.0</v>
      </c>
      <c r="P25" s="8">
        <v>0.65</v>
      </c>
      <c r="Q25" s="8">
        <v>9.0</v>
      </c>
      <c r="R25" s="33">
        <v>67.9</v>
      </c>
      <c r="S25" s="15">
        <v>1.0</v>
      </c>
      <c r="T25" s="16">
        <v>35.0</v>
      </c>
      <c r="U25" s="14">
        <v>1.0</v>
      </c>
      <c r="V25" s="12">
        <f>1136/37</f>
        <v>30.7027027</v>
      </c>
      <c r="Y25" s="17"/>
      <c r="Z25" s="3"/>
      <c r="AA25" s="18"/>
      <c r="AB25" s="18"/>
      <c r="AC25" s="18"/>
      <c r="AD25" s="18"/>
      <c r="AE25" s="18"/>
      <c r="AF25" s="18"/>
      <c r="AG25" s="18"/>
      <c r="AH25" s="19"/>
      <c r="AJ25" s="19"/>
      <c r="AK25" s="20"/>
      <c r="AL25" s="21"/>
      <c r="AM25" s="20"/>
      <c r="AN25" s="18"/>
      <c r="AO25" s="18"/>
      <c r="AP25" s="18"/>
      <c r="AQ25" s="18"/>
      <c r="AR25" s="18"/>
      <c r="AS25" s="18"/>
      <c r="AT25" s="18"/>
      <c r="AU25" s="18"/>
      <c r="AV25" s="18"/>
    </row>
    <row r="26" ht="12.75" customHeight="1">
      <c r="A26" s="7" t="s">
        <v>59</v>
      </c>
      <c r="B26" s="14">
        <v>18.0</v>
      </c>
      <c r="C26" s="8">
        <v>17.58</v>
      </c>
      <c r="D26" s="8">
        <v>0.469</v>
      </c>
      <c r="E26" s="9">
        <v>0.622</v>
      </c>
      <c r="F26" s="29">
        <v>116.4</v>
      </c>
      <c r="G26" s="8">
        <v>96.0</v>
      </c>
      <c r="H26" s="8">
        <v>20.400000000000006</v>
      </c>
      <c r="I26" s="10">
        <v>0.5945</v>
      </c>
      <c r="J26" s="11">
        <v>0.706</v>
      </c>
      <c r="K26" s="12">
        <v>14.0</v>
      </c>
      <c r="L26" s="13">
        <f>+6.4</f>
        <v>6.4</v>
      </c>
      <c r="M26" s="14">
        <v>1.0</v>
      </c>
      <c r="N26" s="8">
        <v>13.0</v>
      </c>
      <c r="O26" s="8">
        <v>7.0</v>
      </c>
      <c r="P26" s="8">
        <v>0.78</v>
      </c>
      <c r="Q26" s="8">
        <v>5.0</v>
      </c>
      <c r="R26" s="8">
        <v>70.2</v>
      </c>
      <c r="S26" s="15">
        <v>4.0</v>
      </c>
      <c r="T26" s="16">
        <v>18.0</v>
      </c>
      <c r="U26" s="14">
        <v>1.0</v>
      </c>
      <c r="V26" s="12">
        <f>1431/37</f>
        <v>38.67567568</v>
      </c>
      <c r="Y26" s="17"/>
      <c r="Z26" s="3"/>
      <c r="AA26" s="18"/>
      <c r="AB26" s="18"/>
      <c r="AC26" s="18"/>
      <c r="AD26" s="18"/>
      <c r="AE26" s="18"/>
      <c r="AF26" s="18"/>
      <c r="AG26" s="18"/>
      <c r="AH26" s="19"/>
      <c r="AJ26" s="19"/>
      <c r="AK26" s="20"/>
      <c r="AL26" s="21"/>
      <c r="AM26" s="20"/>
      <c r="AN26" s="18"/>
      <c r="AO26" s="18"/>
      <c r="AP26" s="18"/>
      <c r="AQ26" s="18"/>
      <c r="AR26" s="18"/>
      <c r="AS26" s="18"/>
      <c r="AT26" s="18"/>
      <c r="AU26" s="18"/>
      <c r="AV26" s="18"/>
    </row>
    <row r="27" ht="12.75" customHeight="1">
      <c r="A27" s="7" t="s">
        <v>141</v>
      </c>
      <c r="B27" s="14">
        <v>0.0</v>
      </c>
      <c r="C27" s="8">
        <v>-2.03</v>
      </c>
      <c r="D27" s="8">
        <v>0.456</v>
      </c>
      <c r="E27" s="9">
        <v>0.534</v>
      </c>
      <c r="F27" s="29">
        <v>103.8</v>
      </c>
      <c r="G27" s="8">
        <v>103.4</v>
      </c>
      <c r="H27" s="8">
        <v>0.3999999999999915</v>
      </c>
      <c r="I27" s="10">
        <v>0.472</v>
      </c>
      <c r="J27" s="11">
        <v>0.719</v>
      </c>
      <c r="K27" s="12">
        <v>0.0</v>
      </c>
      <c r="L27" s="13">
        <f>+2.4</f>
        <v>2.4</v>
      </c>
      <c r="M27" s="14">
        <v>0.0</v>
      </c>
      <c r="N27" s="8">
        <v>15.0</v>
      </c>
      <c r="O27" s="8">
        <v>9.0</v>
      </c>
      <c r="P27" s="8">
        <v>0.493</v>
      </c>
      <c r="Q27" s="8">
        <v>15.0</v>
      </c>
      <c r="R27" s="8">
        <v>78.5</v>
      </c>
      <c r="S27" s="15">
        <v>0.0</v>
      </c>
      <c r="T27" s="16">
        <v>47.0</v>
      </c>
      <c r="U27" s="14">
        <v>0.0</v>
      </c>
      <c r="V27" s="12">
        <f>1276/33</f>
        <v>38.66666667</v>
      </c>
      <c r="Y27" s="17"/>
      <c r="Z27" s="3"/>
      <c r="AA27" s="18"/>
      <c r="AB27" s="18"/>
      <c r="AC27" s="18"/>
      <c r="AD27" s="18"/>
      <c r="AE27" s="18"/>
      <c r="AF27" s="18"/>
      <c r="AG27" s="18"/>
      <c r="AH27" s="19"/>
      <c r="AJ27" s="19"/>
      <c r="AK27" s="20"/>
      <c r="AL27" s="21"/>
      <c r="AM27" s="20"/>
      <c r="AN27" s="18"/>
      <c r="AO27" s="18"/>
      <c r="AP27" s="18"/>
      <c r="AQ27" s="18"/>
      <c r="AR27" s="18"/>
      <c r="AS27" s="18"/>
      <c r="AT27" s="18"/>
      <c r="AU27" s="18"/>
      <c r="AV27" s="18"/>
    </row>
    <row r="28" ht="12.75" customHeight="1">
      <c r="A28" s="7" t="s">
        <v>142</v>
      </c>
      <c r="B28" s="14">
        <v>0.0</v>
      </c>
      <c r="C28" s="8">
        <v>-0.25</v>
      </c>
      <c r="D28" s="8">
        <v>0.507</v>
      </c>
      <c r="E28" s="9">
        <v>0.617</v>
      </c>
      <c r="F28" s="29">
        <v>111.3</v>
      </c>
      <c r="G28" s="8">
        <v>96.2</v>
      </c>
      <c r="H28" s="8">
        <v>15.099999999999994</v>
      </c>
      <c r="I28" s="10">
        <v>0.5122</v>
      </c>
      <c r="J28" s="11">
        <v>0.848</v>
      </c>
      <c r="K28" s="12">
        <v>1.0</v>
      </c>
      <c r="L28" s="13">
        <f>+9.7</f>
        <v>9.7</v>
      </c>
      <c r="M28" s="14">
        <v>0.0</v>
      </c>
      <c r="N28" s="8">
        <v>12.2</v>
      </c>
      <c r="O28" s="8">
        <v>10.0</v>
      </c>
      <c r="P28" s="8">
        <v>0.513</v>
      </c>
      <c r="Q28" s="8">
        <v>11.0</v>
      </c>
      <c r="R28" s="8">
        <v>62.0</v>
      </c>
      <c r="S28" s="15">
        <v>0.0</v>
      </c>
      <c r="T28" s="16">
        <v>27.0</v>
      </c>
      <c r="U28" s="14">
        <v>0.0</v>
      </c>
      <c r="V28" s="12">
        <f>1222/38</f>
        <v>32.15789474</v>
      </c>
      <c r="Y28" s="17"/>
      <c r="Z28" s="3"/>
      <c r="AA28" s="18"/>
      <c r="AB28" s="18"/>
      <c r="AC28" s="18"/>
      <c r="AD28" s="18"/>
      <c r="AE28" s="18"/>
      <c r="AF28" s="18"/>
      <c r="AG28" s="18"/>
      <c r="AH28" s="19"/>
      <c r="AJ28" s="19"/>
      <c r="AK28" s="20"/>
      <c r="AL28" s="21"/>
      <c r="AM28" s="20"/>
      <c r="AN28" s="18"/>
      <c r="AO28" s="18"/>
      <c r="AP28" s="18"/>
      <c r="AQ28" s="18"/>
      <c r="AR28" s="18"/>
      <c r="AS28" s="18"/>
      <c r="AT28" s="18"/>
      <c r="AU28" s="18"/>
      <c r="AV28" s="18"/>
    </row>
    <row r="29" ht="12.75" customHeight="1">
      <c r="A29" s="7" t="s">
        <v>143</v>
      </c>
      <c r="B29" s="14">
        <v>0.0</v>
      </c>
      <c r="C29" s="8">
        <v>3.61</v>
      </c>
      <c r="D29" s="8">
        <v>0.469</v>
      </c>
      <c r="E29" s="9">
        <v>0.557</v>
      </c>
      <c r="F29" s="29">
        <v>109.3</v>
      </c>
      <c r="G29" s="8">
        <v>103.9</v>
      </c>
      <c r="H29" s="8">
        <v>5.3999999999999915</v>
      </c>
      <c r="I29" s="10">
        <v>0.4954</v>
      </c>
      <c r="J29" s="11">
        <v>0.706</v>
      </c>
      <c r="K29" s="12">
        <v>0.0</v>
      </c>
      <c r="L29" s="13">
        <f>+4.5</f>
        <v>4.5</v>
      </c>
      <c r="M29" s="14">
        <v>0.0</v>
      </c>
      <c r="N29" s="8">
        <v>13.2</v>
      </c>
      <c r="O29" s="8">
        <v>8.0</v>
      </c>
      <c r="P29" s="8">
        <v>0.537</v>
      </c>
      <c r="Q29" s="8">
        <v>13.0</v>
      </c>
      <c r="R29" s="8">
        <v>79.1</v>
      </c>
      <c r="S29" s="15">
        <v>0.0</v>
      </c>
      <c r="T29" s="16">
        <v>47.0</v>
      </c>
      <c r="U29" s="14">
        <v>0.0</v>
      </c>
      <c r="V29" s="12">
        <f>1287/36</f>
        <v>35.75</v>
      </c>
      <c r="Y29" s="17"/>
      <c r="Z29" s="3"/>
      <c r="AA29" s="18"/>
      <c r="AB29" s="18"/>
      <c r="AC29" s="18"/>
      <c r="AD29" s="18"/>
      <c r="AE29" s="18"/>
      <c r="AF29" s="18"/>
      <c r="AG29" s="18"/>
      <c r="AH29" s="19"/>
      <c r="AJ29" s="19"/>
      <c r="AK29" s="20"/>
      <c r="AL29" s="21"/>
      <c r="AM29" s="20"/>
      <c r="AN29" s="18"/>
      <c r="AO29" s="18"/>
      <c r="AP29" s="18"/>
      <c r="AQ29" s="18"/>
      <c r="AR29" s="18"/>
      <c r="AS29" s="18"/>
      <c r="AT29" s="18"/>
      <c r="AU29" s="18"/>
      <c r="AV29" s="18"/>
    </row>
    <row r="30" ht="12.75" customHeight="1">
      <c r="A30" s="7" t="s">
        <v>144</v>
      </c>
      <c r="B30" s="14">
        <v>8.0</v>
      </c>
      <c r="C30" s="8">
        <v>13.27</v>
      </c>
      <c r="D30" s="8">
        <v>0.464</v>
      </c>
      <c r="E30" s="9">
        <v>0.593</v>
      </c>
      <c r="F30" s="29">
        <v>113.3</v>
      </c>
      <c r="G30" s="8">
        <v>97.6</v>
      </c>
      <c r="H30" s="8">
        <v>15.700000000000003</v>
      </c>
      <c r="I30" s="10">
        <v>0.5605</v>
      </c>
      <c r="J30" s="11">
        <v>0.71</v>
      </c>
      <c r="K30" s="12">
        <v>3.0</v>
      </c>
      <c r="L30" s="13">
        <f>+6.1</f>
        <v>6.1</v>
      </c>
      <c r="M30" s="14">
        <v>1.0</v>
      </c>
      <c r="N30" s="8">
        <v>11.3</v>
      </c>
      <c r="O30" s="8">
        <v>6.0</v>
      </c>
      <c r="P30" s="8">
        <v>0.609</v>
      </c>
      <c r="Q30" s="8">
        <v>6.0</v>
      </c>
      <c r="R30" s="8">
        <v>68.0</v>
      </c>
      <c r="S30" s="15">
        <v>1.0</v>
      </c>
      <c r="T30" s="16">
        <v>22.0</v>
      </c>
      <c r="U30" s="14">
        <v>1.0</v>
      </c>
      <c r="V30" s="12">
        <f>1113/32</f>
        <v>34.78125</v>
      </c>
      <c r="Y30" s="17"/>
      <c r="Z30" s="3"/>
      <c r="AA30" s="18"/>
      <c r="AB30" s="18"/>
      <c r="AC30" s="18"/>
      <c r="AD30" s="18"/>
      <c r="AE30" s="18"/>
      <c r="AF30" s="18"/>
      <c r="AG30" s="18"/>
      <c r="AH30" s="19"/>
      <c r="AJ30" s="19"/>
      <c r="AK30" s="20"/>
      <c r="AL30" s="21"/>
      <c r="AM30" s="20"/>
      <c r="AN30" s="18"/>
      <c r="AO30" s="18"/>
      <c r="AP30" s="18"/>
      <c r="AQ30" s="18"/>
      <c r="AR30" s="18"/>
      <c r="AS30" s="18"/>
      <c r="AT30" s="18"/>
      <c r="AU30" s="18"/>
      <c r="AV30" s="18"/>
    </row>
    <row r="31" ht="12.75" customHeight="1">
      <c r="A31" s="7" t="s">
        <v>65</v>
      </c>
      <c r="B31" s="14">
        <v>11.0</v>
      </c>
      <c r="C31" s="8">
        <v>18.9</v>
      </c>
      <c r="D31" s="8">
        <v>0.471</v>
      </c>
      <c r="E31" s="9">
        <v>0.636</v>
      </c>
      <c r="F31" s="29">
        <v>115.9</v>
      </c>
      <c r="G31" s="8">
        <v>92.7</v>
      </c>
      <c r="H31" s="8">
        <v>23.200000000000003</v>
      </c>
      <c r="I31" s="10">
        <v>0.5572</v>
      </c>
      <c r="J31" s="11">
        <v>0.8</v>
      </c>
      <c r="K31" s="12">
        <v>6.0</v>
      </c>
      <c r="L31" s="13">
        <f>+10.1</f>
        <v>10.1</v>
      </c>
      <c r="M31" s="14">
        <v>1.0</v>
      </c>
      <c r="N31" s="8">
        <v>9.1</v>
      </c>
      <c r="O31" s="8">
        <v>9.0</v>
      </c>
      <c r="P31" s="8">
        <v>0.628</v>
      </c>
      <c r="Q31" s="8">
        <v>3.0</v>
      </c>
      <c r="R31" s="8">
        <v>63.5</v>
      </c>
      <c r="S31" s="15">
        <v>1.0</v>
      </c>
      <c r="T31" s="16">
        <v>7.0</v>
      </c>
      <c r="U31" s="14">
        <v>1.0</v>
      </c>
      <c r="V31" s="12">
        <f>1367/41</f>
        <v>33.34146341</v>
      </c>
      <c r="Y31" s="17"/>
      <c r="Z31" s="3"/>
      <c r="AA31" s="18"/>
      <c r="AB31" s="18"/>
      <c r="AC31" s="18"/>
      <c r="AD31" s="18"/>
      <c r="AE31" s="18"/>
      <c r="AF31" s="18"/>
      <c r="AG31" s="18"/>
      <c r="AH31" s="19"/>
      <c r="AJ31" s="19"/>
      <c r="AK31" s="20"/>
      <c r="AL31" s="21"/>
      <c r="AM31" s="20"/>
      <c r="AN31" s="18"/>
      <c r="AO31" s="18"/>
      <c r="AP31" s="18"/>
      <c r="AQ31" s="18"/>
      <c r="AR31" s="18"/>
      <c r="AS31" s="18"/>
      <c r="AT31" s="18"/>
      <c r="AU31" s="18"/>
      <c r="AV31" s="18"/>
    </row>
    <row r="32" ht="12.75" customHeight="1">
      <c r="A32" s="7" t="s">
        <v>70</v>
      </c>
      <c r="B32" s="14">
        <v>20.0</v>
      </c>
      <c r="C32" s="8">
        <v>23.46</v>
      </c>
      <c r="D32" s="8">
        <v>0.504</v>
      </c>
      <c r="E32" s="9">
        <v>0.617</v>
      </c>
      <c r="F32" s="29">
        <v>120.0</v>
      </c>
      <c r="G32" s="8">
        <v>93.6</v>
      </c>
      <c r="H32" s="8">
        <v>26.400000000000006</v>
      </c>
      <c r="I32" s="10">
        <v>0.5362</v>
      </c>
      <c r="J32" s="11">
        <v>0.879</v>
      </c>
      <c r="K32" s="12">
        <v>13.0</v>
      </c>
      <c r="L32" s="8">
        <v>16.2</v>
      </c>
      <c r="M32" s="14">
        <v>1.0</v>
      </c>
      <c r="N32" s="8">
        <v>13.2</v>
      </c>
      <c r="O32" s="8">
        <v>9.0</v>
      </c>
      <c r="P32" s="8">
        <v>0.719</v>
      </c>
      <c r="Q32" s="8">
        <v>3.0</v>
      </c>
      <c r="R32" s="8">
        <v>64.8</v>
      </c>
      <c r="S32" s="15">
        <v>7.000000000000001</v>
      </c>
      <c r="T32" s="16">
        <v>5.0</v>
      </c>
      <c r="U32" s="14">
        <v>1.0</v>
      </c>
      <c r="V32" s="12">
        <f>1439/35</f>
        <v>41.11428571</v>
      </c>
      <c r="Y32" s="17"/>
      <c r="Z32" s="3"/>
      <c r="AA32" s="18"/>
      <c r="AB32" s="18"/>
      <c r="AC32" s="18"/>
      <c r="AD32" s="18"/>
      <c r="AE32" s="18"/>
      <c r="AF32" s="18"/>
      <c r="AG32" s="18"/>
      <c r="AH32" s="19"/>
      <c r="AJ32" s="19"/>
      <c r="AK32" s="20"/>
      <c r="AL32" s="21"/>
      <c r="AM32" s="20"/>
      <c r="AN32" s="18"/>
      <c r="AO32" s="18"/>
      <c r="AP32" s="18"/>
      <c r="AQ32" s="18"/>
      <c r="AR32" s="18"/>
      <c r="AS32" s="18"/>
      <c r="AT32" s="18"/>
      <c r="AU32" s="18"/>
      <c r="AV32" s="18"/>
    </row>
    <row r="33" ht="12.75" customHeight="1">
      <c r="A33" s="7" t="s">
        <v>145</v>
      </c>
      <c r="B33" s="14">
        <v>2.0</v>
      </c>
      <c r="C33" s="8">
        <v>14.55</v>
      </c>
      <c r="D33" s="8">
        <v>0.453</v>
      </c>
      <c r="E33" s="9">
        <v>0.572</v>
      </c>
      <c r="F33" s="29">
        <v>113.3</v>
      </c>
      <c r="G33" s="8">
        <v>97.8</v>
      </c>
      <c r="H33" s="8">
        <v>15.5</v>
      </c>
      <c r="I33" s="10">
        <v>0.5705</v>
      </c>
      <c r="J33" s="11">
        <v>0.625</v>
      </c>
      <c r="K33" s="12">
        <v>1.0</v>
      </c>
      <c r="L33" s="13">
        <f>+5.2</f>
        <v>5.2</v>
      </c>
      <c r="M33" s="14">
        <v>1.0</v>
      </c>
      <c r="N33" s="8">
        <v>14.1</v>
      </c>
      <c r="O33" s="8">
        <v>6.0</v>
      </c>
      <c r="P33" s="8">
        <v>0.608</v>
      </c>
      <c r="Q33" s="8">
        <v>8.0</v>
      </c>
      <c r="R33" s="8">
        <v>68.3</v>
      </c>
      <c r="S33" s="15">
        <v>0.0</v>
      </c>
      <c r="T33" s="16">
        <v>45.0</v>
      </c>
      <c r="U33" s="14">
        <v>1.0</v>
      </c>
      <c r="V33" s="12">
        <f>1225/33</f>
        <v>37.12121212</v>
      </c>
      <c r="Y33" s="17"/>
      <c r="Z33" s="3"/>
      <c r="AA33" s="18"/>
      <c r="AB33" s="18"/>
      <c r="AC33" s="18"/>
      <c r="AD33" s="18"/>
      <c r="AE33" s="18"/>
      <c r="AF33" s="18"/>
      <c r="AG33" s="18"/>
      <c r="AH33" s="19"/>
      <c r="AJ33" s="19"/>
      <c r="AK33" s="20"/>
      <c r="AL33" s="21"/>
      <c r="AM33" s="20"/>
      <c r="AN33" s="18"/>
      <c r="AO33" s="18"/>
      <c r="AP33" s="18"/>
      <c r="AQ33" s="18"/>
      <c r="AR33" s="18"/>
      <c r="AS33" s="18"/>
      <c r="AT33" s="18"/>
      <c r="AU33" s="18"/>
      <c r="AV33" s="18"/>
    </row>
    <row r="34" ht="12.75" customHeight="1">
      <c r="A34" s="7" t="s">
        <v>146</v>
      </c>
      <c r="B34" s="14">
        <v>0.0</v>
      </c>
      <c r="C34" s="8">
        <v>6.56</v>
      </c>
      <c r="D34" s="8">
        <v>0.471</v>
      </c>
      <c r="E34" s="9">
        <v>0.557</v>
      </c>
      <c r="F34" s="29">
        <v>110.1</v>
      </c>
      <c r="G34" s="8">
        <v>99.3</v>
      </c>
      <c r="H34" s="8">
        <v>10.799999999999997</v>
      </c>
      <c r="I34" s="10">
        <v>0.4666</v>
      </c>
      <c r="J34" s="11">
        <v>0.788</v>
      </c>
      <c r="K34" s="12">
        <v>0.0</v>
      </c>
      <c r="L34" s="13">
        <f>+9.3</f>
        <v>9.3</v>
      </c>
      <c r="M34" s="14">
        <v>0.0</v>
      </c>
      <c r="N34" s="8">
        <v>12.4</v>
      </c>
      <c r="O34" s="8">
        <v>8.0</v>
      </c>
      <c r="P34" s="8">
        <v>0.634</v>
      </c>
      <c r="Q34" s="8">
        <v>14.0</v>
      </c>
      <c r="R34" s="8">
        <v>68.8</v>
      </c>
      <c r="S34" s="15">
        <v>0.0</v>
      </c>
      <c r="T34" s="16">
        <v>47.0</v>
      </c>
      <c r="U34" s="14">
        <v>0.0</v>
      </c>
      <c r="V34" s="12">
        <f>1258/34</f>
        <v>37</v>
      </c>
      <c r="Y34" s="17"/>
      <c r="Z34" s="3"/>
      <c r="AA34" s="18"/>
      <c r="AB34" s="18"/>
      <c r="AC34" s="18"/>
      <c r="AD34" s="18"/>
      <c r="AE34" s="18"/>
      <c r="AF34" s="18"/>
      <c r="AG34" s="18"/>
      <c r="AH34" s="19"/>
      <c r="AJ34" s="19"/>
      <c r="AK34" s="20"/>
      <c r="AL34" s="21"/>
      <c r="AM34" s="20"/>
      <c r="AN34" s="18"/>
      <c r="AO34" s="18"/>
      <c r="AP34" s="18"/>
      <c r="AQ34" s="18"/>
      <c r="AR34" s="18"/>
      <c r="AS34" s="18"/>
      <c r="AT34" s="18"/>
      <c r="AU34" s="18"/>
      <c r="AV34" s="18"/>
    </row>
    <row r="35" ht="12.75" customHeight="1">
      <c r="A35" s="7" t="s">
        <v>147</v>
      </c>
      <c r="B35" s="14">
        <v>0.0</v>
      </c>
      <c r="C35" s="8">
        <v>7.19</v>
      </c>
      <c r="D35" s="8">
        <v>0.485</v>
      </c>
      <c r="E35" s="9">
        <v>0.571</v>
      </c>
      <c r="F35" s="29">
        <v>113.1</v>
      </c>
      <c r="G35" s="8">
        <v>100.4</v>
      </c>
      <c r="H35" s="8">
        <v>12.699999999999989</v>
      </c>
      <c r="I35" s="10">
        <v>0.4886</v>
      </c>
      <c r="J35" s="11">
        <v>0.839</v>
      </c>
      <c r="K35" s="12">
        <v>0.0</v>
      </c>
      <c r="L35" s="13">
        <f>+11.3</f>
        <v>11.3</v>
      </c>
      <c r="M35" s="14">
        <v>0.0</v>
      </c>
      <c r="N35" s="8">
        <v>11.9</v>
      </c>
      <c r="O35" s="8">
        <v>10.0</v>
      </c>
      <c r="P35" s="8">
        <v>0.621</v>
      </c>
      <c r="Q35" s="8">
        <v>12.0</v>
      </c>
      <c r="R35" s="8">
        <v>66.0</v>
      </c>
      <c r="S35" s="15">
        <v>0.0</v>
      </c>
      <c r="T35" s="16">
        <v>41.0</v>
      </c>
      <c r="U35" s="14">
        <v>0.0</v>
      </c>
      <c r="V35" s="12">
        <f>1186/32</f>
        <v>37.0625</v>
      </c>
      <c r="Y35" s="17"/>
      <c r="Z35" s="3"/>
      <c r="AA35" s="18"/>
      <c r="AB35" s="18"/>
      <c r="AC35" s="18"/>
      <c r="AD35" s="18"/>
      <c r="AE35" s="18"/>
      <c r="AF35" s="18"/>
      <c r="AG35" s="18"/>
      <c r="AH35" s="19"/>
      <c r="AJ35" s="19"/>
      <c r="AK35" s="20"/>
      <c r="AL35" s="21"/>
      <c r="AM35" s="20"/>
      <c r="AN35" s="18"/>
      <c r="AO35" s="18"/>
      <c r="AP35" s="18"/>
      <c r="AQ35" s="18"/>
      <c r="AR35" s="18"/>
      <c r="AS35" s="18"/>
      <c r="AT35" s="18"/>
      <c r="AU35" s="18"/>
      <c r="AV35" s="18"/>
    </row>
    <row r="36" ht="12.75" customHeight="1">
      <c r="A36" s="7" t="s">
        <v>75</v>
      </c>
      <c r="B36" s="14">
        <v>2.0</v>
      </c>
      <c r="C36" s="8">
        <v>-12.62</v>
      </c>
      <c r="D36" s="8">
        <v>0.466</v>
      </c>
      <c r="E36" s="9">
        <v>0.429</v>
      </c>
      <c r="F36" s="29">
        <v>98.2</v>
      </c>
      <c r="G36" s="8">
        <v>110.9</v>
      </c>
      <c r="H36" s="8">
        <v>-12.700000000000003</v>
      </c>
      <c r="I36" s="10">
        <v>0.3933</v>
      </c>
      <c r="J36" s="11">
        <v>0.559</v>
      </c>
      <c r="K36" s="12">
        <v>0.0</v>
      </c>
      <c r="L36" s="13">
        <v>-0.3</v>
      </c>
      <c r="M36" s="14">
        <v>0.0</v>
      </c>
      <c r="N36" s="8">
        <v>14.1</v>
      </c>
      <c r="O36" s="8">
        <v>7.0</v>
      </c>
      <c r="P36" s="8">
        <v>0.592</v>
      </c>
      <c r="Q36" s="8">
        <v>16.0</v>
      </c>
      <c r="R36" s="8">
        <v>70.7</v>
      </c>
      <c r="S36" s="15">
        <v>0.0</v>
      </c>
      <c r="T36" s="16">
        <v>47.0</v>
      </c>
      <c r="U36" s="14">
        <v>0.0</v>
      </c>
      <c r="V36" s="12">
        <f>1336/35</f>
        <v>38.17142857</v>
      </c>
      <c r="Y36" s="17"/>
      <c r="Z36" s="3"/>
      <c r="AA36" s="18"/>
      <c r="AB36" s="18"/>
      <c r="AC36" s="18"/>
      <c r="AD36" s="18"/>
      <c r="AE36" s="18"/>
      <c r="AF36" s="18"/>
      <c r="AG36" s="18"/>
      <c r="AH36" s="19"/>
      <c r="AJ36" s="31"/>
      <c r="AK36" s="31"/>
      <c r="AL36" s="31"/>
      <c r="AM36" s="31"/>
      <c r="AN36" s="18"/>
      <c r="AO36" s="18"/>
      <c r="AP36" s="18"/>
      <c r="AQ36" s="18"/>
      <c r="AR36" s="18"/>
      <c r="AS36" s="18"/>
      <c r="AT36" s="18"/>
      <c r="AU36" s="18"/>
      <c r="AV36" s="18"/>
    </row>
    <row r="37" ht="12.75" customHeight="1">
      <c r="A37" s="7" t="s">
        <v>148</v>
      </c>
      <c r="B37" s="14">
        <v>2.0</v>
      </c>
      <c r="C37" s="8">
        <v>21.29</v>
      </c>
      <c r="D37" s="8">
        <v>0.47</v>
      </c>
      <c r="E37" s="9">
        <v>0.559</v>
      </c>
      <c r="F37" s="29">
        <v>116.4</v>
      </c>
      <c r="G37" s="8">
        <v>101.3</v>
      </c>
      <c r="H37" s="8">
        <v>15.100000000000009</v>
      </c>
      <c r="I37" s="10">
        <v>0.5493</v>
      </c>
      <c r="J37" s="11">
        <v>0.656</v>
      </c>
      <c r="K37" s="12">
        <v>0.0</v>
      </c>
      <c r="L37" s="13">
        <f>+6.8</f>
        <v>6.8</v>
      </c>
      <c r="M37" s="14">
        <v>1.0</v>
      </c>
      <c r="N37" s="8">
        <v>12.2</v>
      </c>
      <c r="O37" s="8">
        <v>6.0</v>
      </c>
      <c r="P37" s="8">
        <v>0.705</v>
      </c>
      <c r="Q37" s="8">
        <v>9.0</v>
      </c>
      <c r="R37" s="28">
        <v>74.5</v>
      </c>
      <c r="S37" s="15">
        <v>0.0</v>
      </c>
      <c r="T37" s="16">
        <v>47.0</v>
      </c>
      <c r="U37" s="14">
        <v>1.0</v>
      </c>
      <c r="V37" s="12">
        <f>1176/33</f>
        <v>35.63636364</v>
      </c>
      <c r="Y37" s="17"/>
      <c r="Z37" s="3"/>
      <c r="AA37" s="18"/>
      <c r="AB37" s="18"/>
      <c r="AC37" s="18"/>
      <c r="AD37" s="18"/>
      <c r="AE37" s="18"/>
      <c r="AF37" s="18"/>
      <c r="AG37" s="18"/>
      <c r="AH37" s="19"/>
      <c r="AJ37" s="19"/>
      <c r="AK37" s="20"/>
      <c r="AL37" s="21"/>
      <c r="AM37" s="20"/>
      <c r="AN37" s="18"/>
      <c r="AO37" s="18"/>
      <c r="AP37" s="18"/>
      <c r="AQ37" s="18"/>
      <c r="AR37" s="18"/>
      <c r="AS37" s="18"/>
      <c r="AT37" s="18"/>
      <c r="AU37" s="18"/>
      <c r="AV37" s="18"/>
    </row>
    <row r="38" ht="12.75" customHeight="1">
      <c r="A38" s="7" t="s">
        <v>76</v>
      </c>
      <c r="B38" s="14">
        <v>1.0</v>
      </c>
      <c r="C38" s="8">
        <v>14.55</v>
      </c>
      <c r="D38" s="8">
        <v>0.468</v>
      </c>
      <c r="E38" s="9">
        <v>0.619</v>
      </c>
      <c r="F38" s="29">
        <v>119.9</v>
      </c>
      <c r="G38" s="8">
        <v>101.7</v>
      </c>
      <c r="H38" s="8">
        <v>18.200000000000003</v>
      </c>
      <c r="I38" s="10">
        <v>0.5528</v>
      </c>
      <c r="J38" s="11">
        <v>0.794</v>
      </c>
      <c r="K38" s="12">
        <v>1.0</v>
      </c>
      <c r="L38" s="13">
        <f>+10.2</f>
        <v>10.2</v>
      </c>
      <c r="M38" s="14">
        <v>0.0</v>
      </c>
      <c r="N38" s="8">
        <v>9.9</v>
      </c>
      <c r="O38" s="8">
        <v>7.0</v>
      </c>
      <c r="P38" s="8">
        <v>0.738</v>
      </c>
      <c r="Q38" s="8">
        <v>7.0</v>
      </c>
      <c r="R38" s="8">
        <v>72.9</v>
      </c>
      <c r="S38" s="15">
        <v>0.0</v>
      </c>
      <c r="T38" s="16">
        <v>24.0</v>
      </c>
      <c r="U38" s="14">
        <v>0.0</v>
      </c>
      <c r="V38" s="12">
        <f>1316/37</f>
        <v>35.56756757</v>
      </c>
      <c r="Y38" s="17"/>
      <c r="Z38" s="3"/>
      <c r="AA38" s="18"/>
      <c r="AB38" s="18"/>
      <c r="AC38" s="18"/>
      <c r="AD38" s="18"/>
      <c r="AE38" s="18"/>
      <c r="AF38" s="18"/>
      <c r="AG38" s="18"/>
      <c r="AH38" s="19"/>
      <c r="AJ38" s="19"/>
      <c r="AK38" s="20"/>
      <c r="AL38" s="21"/>
      <c r="AM38" s="20"/>
      <c r="AN38" s="18"/>
      <c r="AO38" s="18"/>
      <c r="AP38" s="18"/>
      <c r="AQ38" s="18"/>
      <c r="AR38" s="18"/>
      <c r="AS38" s="18"/>
      <c r="AT38" s="18"/>
      <c r="AU38" s="18"/>
      <c r="AV38" s="18"/>
    </row>
    <row r="39" ht="12.75" customHeight="1">
      <c r="A39" s="7" t="s">
        <v>78</v>
      </c>
      <c r="B39" s="14">
        <v>0.0</v>
      </c>
      <c r="C39" s="8">
        <v>9.48</v>
      </c>
      <c r="D39" s="8">
        <v>0.455</v>
      </c>
      <c r="E39" s="9">
        <v>0.524</v>
      </c>
      <c r="F39" s="29">
        <v>108.5</v>
      </c>
      <c r="G39" s="8">
        <v>94.9</v>
      </c>
      <c r="H39" s="8">
        <v>13.599999999999994</v>
      </c>
      <c r="I39" s="10">
        <v>0.4947</v>
      </c>
      <c r="J39" s="11">
        <v>0.848</v>
      </c>
      <c r="K39" s="12">
        <v>0.0</v>
      </c>
      <c r="L39" s="13">
        <f>+10.9</f>
        <v>10.9</v>
      </c>
      <c r="M39" s="14">
        <v>0.0</v>
      </c>
      <c r="N39" s="8">
        <v>12.7</v>
      </c>
      <c r="O39" s="8">
        <v>8.0</v>
      </c>
      <c r="P39" s="8">
        <v>0.742</v>
      </c>
      <c r="Q39" s="8">
        <v>12.0</v>
      </c>
      <c r="R39" s="28">
        <v>64.7</v>
      </c>
      <c r="S39" s="15">
        <v>0.0</v>
      </c>
      <c r="T39" s="16">
        <v>31.0</v>
      </c>
      <c r="U39" s="14">
        <v>0.0</v>
      </c>
      <c r="V39" s="12">
        <f>1402/34</f>
        <v>41.23529412</v>
      </c>
      <c r="Y39" s="17"/>
      <c r="Z39" s="3"/>
      <c r="AA39" s="18"/>
      <c r="AB39" s="18"/>
      <c r="AC39" s="18"/>
      <c r="AD39" s="18"/>
      <c r="AE39" s="18"/>
      <c r="AF39" s="18"/>
      <c r="AG39" s="18"/>
      <c r="AH39" s="19"/>
      <c r="AJ39" s="19"/>
      <c r="AK39" s="20"/>
      <c r="AL39" s="21"/>
      <c r="AM39" s="20"/>
      <c r="AN39" s="18"/>
      <c r="AO39" s="18"/>
      <c r="AP39" s="18"/>
      <c r="AQ39" s="18"/>
      <c r="AR39" s="18"/>
      <c r="AS39" s="18"/>
      <c r="AT39" s="18"/>
      <c r="AU39" s="18"/>
      <c r="AV39" s="18"/>
    </row>
    <row r="40" ht="12.75" customHeight="1">
      <c r="A40" s="7" t="s">
        <v>72</v>
      </c>
      <c r="B40" s="14">
        <v>27.0</v>
      </c>
      <c r="C40" s="8">
        <v>21.29</v>
      </c>
      <c r="D40" s="8">
        <v>0.46</v>
      </c>
      <c r="E40" s="12">
        <v>0.637</v>
      </c>
      <c r="F40" s="29">
        <v>122.0</v>
      </c>
      <c r="G40" s="8">
        <v>96.9</v>
      </c>
      <c r="H40" s="8">
        <v>25.099999999999994</v>
      </c>
      <c r="I40" s="10">
        <v>0.6223</v>
      </c>
      <c r="J40" s="11">
        <v>0.714</v>
      </c>
      <c r="K40" s="12">
        <v>18.0</v>
      </c>
      <c r="L40" s="13">
        <f>+8.9</f>
        <v>8.9</v>
      </c>
      <c r="M40" s="14">
        <v>1.0</v>
      </c>
      <c r="N40" s="8">
        <v>12.0</v>
      </c>
      <c r="O40" s="8">
        <v>7.0</v>
      </c>
      <c r="P40" s="8">
        <v>0.788</v>
      </c>
      <c r="Q40" s="8">
        <v>2.0</v>
      </c>
      <c r="R40" s="8">
        <v>73.1</v>
      </c>
      <c r="S40" s="15">
        <v>9.0</v>
      </c>
      <c r="T40" s="16">
        <v>10.0</v>
      </c>
      <c r="U40" s="14">
        <v>1.0</v>
      </c>
      <c r="V40" s="12">
        <f>1570/37</f>
        <v>42.43243243</v>
      </c>
      <c r="Y40" s="17"/>
      <c r="Z40" s="3"/>
      <c r="AA40" s="18"/>
      <c r="AB40" s="18"/>
      <c r="AC40" s="18"/>
      <c r="AD40" s="18"/>
      <c r="AE40" s="18"/>
      <c r="AF40" s="18"/>
      <c r="AG40" s="18"/>
      <c r="AH40" s="19"/>
      <c r="AJ40" s="19"/>
      <c r="AK40" s="20"/>
      <c r="AL40" s="21"/>
      <c r="AM40" s="20"/>
      <c r="AN40" s="18"/>
      <c r="AO40" s="18"/>
      <c r="AP40" s="18"/>
      <c r="AQ40" s="18"/>
      <c r="AR40" s="18"/>
      <c r="AS40" s="18"/>
      <c r="AT40" s="18"/>
      <c r="AU40" s="18"/>
      <c r="AV40" s="18"/>
    </row>
    <row r="41" ht="12.75" customHeight="1">
      <c r="A41" s="7" t="s">
        <v>149</v>
      </c>
      <c r="B41" s="14">
        <v>3.0</v>
      </c>
      <c r="C41" s="8">
        <v>18.1</v>
      </c>
      <c r="D41" s="8">
        <v>0.485</v>
      </c>
      <c r="E41" s="9">
        <v>0.611</v>
      </c>
      <c r="F41" s="29">
        <v>116.2</v>
      </c>
      <c r="G41" s="8">
        <v>95.0</v>
      </c>
      <c r="H41" s="8">
        <v>21.200000000000003</v>
      </c>
      <c r="I41" s="10">
        <v>0.5711</v>
      </c>
      <c r="J41" s="11">
        <v>0.75</v>
      </c>
      <c r="K41" s="12">
        <v>1.0</v>
      </c>
      <c r="L41" s="13">
        <f>+9.1</f>
        <v>9.1</v>
      </c>
      <c r="M41" s="14">
        <v>1.0</v>
      </c>
      <c r="N41" s="8">
        <v>11.8</v>
      </c>
      <c r="O41" s="8">
        <v>6.0</v>
      </c>
      <c r="P41" s="8">
        <v>0.597</v>
      </c>
      <c r="Q41" s="8">
        <v>5.0</v>
      </c>
      <c r="R41" s="8">
        <v>66.7</v>
      </c>
      <c r="S41" s="15">
        <v>0.0</v>
      </c>
      <c r="T41" s="16">
        <v>17.0</v>
      </c>
      <c r="U41" s="14">
        <v>1.0</v>
      </c>
      <c r="V41" s="12">
        <f>1245/34</f>
        <v>36.61764706</v>
      </c>
      <c r="Y41" s="17"/>
      <c r="Z41" s="3"/>
      <c r="AA41" s="18"/>
      <c r="AB41" s="18"/>
      <c r="AC41" s="18"/>
      <c r="AD41" s="18"/>
      <c r="AE41" s="18"/>
      <c r="AF41" s="18"/>
      <c r="AG41" s="18"/>
      <c r="AH41" s="19"/>
      <c r="AJ41" s="19"/>
      <c r="AK41" s="20"/>
      <c r="AL41" s="21"/>
      <c r="AM41" s="20"/>
      <c r="AN41" s="18"/>
      <c r="AO41" s="18"/>
      <c r="AP41" s="18"/>
      <c r="AQ41" s="18"/>
      <c r="AR41" s="18"/>
      <c r="AS41" s="18"/>
      <c r="AT41" s="18"/>
      <c r="AU41" s="18"/>
      <c r="AV41" s="18"/>
    </row>
    <row r="42" ht="12.75" customHeight="1">
      <c r="A42" s="7" t="s">
        <v>79</v>
      </c>
      <c r="B42" s="14">
        <v>17.0</v>
      </c>
      <c r="C42" s="8">
        <v>14.41</v>
      </c>
      <c r="D42" s="8">
        <v>0.464</v>
      </c>
      <c r="E42" s="9">
        <v>0.57</v>
      </c>
      <c r="F42" s="29">
        <v>115.1</v>
      </c>
      <c r="G42" s="8">
        <v>100.7</v>
      </c>
      <c r="H42" s="8">
        <v>14.399999999999991</v>
      </c>
      <c r="I42" s="10">
        <v>0.5734</v>
      </c>
      <c r="J42" s="8">
        <v>0.581</v>
      </c>
      <c r="K42" s="12">
        <v>5.0</v>
      </c>
      <c r="L42" s="8">
        <v>3.5</v>
      </c>
      <c r="M42" s="14">
        <v>1.0</v>
      </c>
      <c r="N42" s="8">
        <v>13.4</v>
      </c>
      <c r="O42" s="8">
        <v>2.0</v>
      </c>
      <c r="P42" s="8">
        <v>0.611</v>
      </c>
      <c r="Q42" s="8">
        <v>10.0</v>
      </c>
      <c r="R42" s="8">
        <v>81.6</v>
      </c>
      <c r="S42" s="15">
        <v>2.0000000000000004</v>
      </c>
      <c r="T42" s="16">
        <v>47.0</v>
      </c>
      <c r="U42" s="14">
        <v>1.0</v>
      </c>
      <c r="V42" s="12">
        <f>1229/32</f>
        <v>38.40625</v>
      </c>
      <c r="Y42" s="17"/>
      <c r="Z42" s="3"/>
      <c r="AA42" s="18"/>
      <c r="AB42" s="18"/>
      <c r="AC42" s="18"/>
      <c r="AD42" s="18"/>
      <c r="AE42" s="18"/>
      <c r="AF42" s="18"/>
      <c r="AG42" s="18"/>
      <c r="AH42" s="19"/>
      <c r="AJ42" s="19"/>
      <c r="AK42" s="20"/>
      <c r="AL42" s="21"/>
      <c r="AM42" s="20"/>
      <c r="AN42" s="18"/>
      <c r="AO42" s="18"/>
      <c r="AP42" s="18"/>
      <c r="AQ42" s="18"/>
      <c r="AR42" s="18"/>
      <c r="AS42" s="18"/>
      <c r="AT42" s="18"/>
      <c r="AU42" s="18"/>
      <c r="AV42" s="18"/>
    </row>
    <row r="43" ht="12.75" customHeight="1">
      <c r="A43" s="7" t="s">
        <v>150</v>
      </c>
      <c r="B43" s="14">
        <v>3.0</v>
      </c>
      <c r="C43" s="8">
        <v>2.25</v>
      </c>
      <c r="D43" s="8">
        <v>0.46</v>
      </c>
      <c r="E43" s="9">
        <v>0.529</v>
      </c>
      <c r="F43" s="29">
        <v>103.6</v>
      </c>
      <c r="G43" s="8">
        <v>99.9</v>
      </c>
      <c r="H43" s="8">
        <v>3.6999999999999886</v>
      </c>
      <c r="I43" s="10">
        <v>0.4547</v>
      </c>
      <c r="J43" s="11">
        <v>0.75</v>
      </c>
      <c r="K43" s="12">
        <v>1.0</v>
      </c>
      <c r="L43" s="13">
        <f>+6.1</f>
        <v>6.1</v>
      </c>
      <c r="M43" s="14">
        <v>0.0</v>
      </c>
      <c r="N43" s="8">
        <v>11.9</v>
      </c>
      <c r="O43" s="8">
        <v>8.0</v>
      </c>
      <c r="P43" s="8">
        <v>0.494</v>
      </c>
      <c r="Q43" s="8">
        <v>16.0</v>
      </c>
      <c r="R43" s="28">
        <v>69.8</v>
      </c>
      <c r="S43" s="15">
        <v>0.0</v>
      </c>
      <c r="T43" s="16">
        <v>47.0</v>
      </c>
      <c r="U43" s="14">
        <v>0.0</v>
      </c>
      <c r="V43" s="12">
        <f>1239/33</f>
        <v>37.54545455</v>
      </c>
      <c r="Y43" s="17"/>
      <c r="Z43" s="3"/>
      <c r="AA43" s="18"/>
      <c r="AB43" s="18"/>
      <c r="AC43" s="18"/>
      <c r="AD43" s="18"/>
      <c r="AE43" s="18"/>
      <c r="AF43" s="18"/>
      <c r="AG43" s="18"/>
      <c r="AH43" s="19"/>
      <c r="AJ43" s="19"/>
      <c r="AK43" s="20"/>
      <c r="AL43" s="21"/>
      <c r="AM43" s="20"/>
      <c r="AN43" s="18"/>
      <c r="AO43" s="18"/>
      <c r="AP43" s="18"/>
      <c r="AQ43" s="18"/>
      <c r="AR43" s="18"/>
      <c r="AS43" s="18"/>
      <c r="AT43" s="18"/>
      <c r="AU43" s="18"/>
      <c r="AV43" s="18"/>
    </row>
    <row r="44" ht="12.75" customHeight="1">
      <c r="A44" s="7" t="s">
        <v>87</v>
      </c>
      <c r="B44" s="14">
        <v>4.0</v>
      </c>
      <c r="C44" s="8">
        <v>11.22</v>
      </c>
      <c r="D44" s="8">
        <v>0.442</v>
      </c>
      <c r="E44" s="12">
        <v>0.584</v>
      </c>
      <c r="F44" s="29">
        <v>108.9</v>
      </c>
      <c r="G44" s="8">
        <v>97.0</v>
      </c>
      <c r="H44" s="8">
        <v>11.900000000000006</v>
      </c>
      <c r="I44" s="10">
        <v>0.5912</v>
      </c>
      <c r="J44" s="11">
        <v>0.618</v>
      </c>
      <c r="K44" s="12">
        <v>0.0</v>
      </c>
      <c r="L44" s="13">
        <f>+1</f>
        <v>1</v>
      </c>
      <c r="M44" s="14">
        <v>1.0</v>
      </c>
      <c r="N44" s="8">
        <v>12.5</v>
      </c>
      <c r="O44" s="8">
        <v>5.0</v>
      </c>
      <c r="P44" s="8">
        <v>0.593</v>
      </c>
      <c r="Q44" s="8">
        <v>10.0</v>
      </c>
      <c r="R44" s="8">
        <v>72.7</v>
      </c>
      <c r="S44" s="15">
        <v>0.0</v>
      </c>
      <c r="T44" s="16">
        <v>30.0</v>
      </c>
      <c r="U44" s="14">
        <v>1.0</v>
      </c>
      <c r="V44" s="12">
        <f>1247/35</f>
        <v>35.62857143</v>
      </c>
      <c r="Y44" s="17"/>
      <c r="Z44" s="3"/>
      <c r="AA44" s="18"/>
      <c r="AB44" s="18"/>
      <c r="AC44" s="18"/>
      <c r="AD44" s="18"/>
      <c r="AE44" s="18"/>
      <c r="AF44" s="18"/>
      <c r="AG44" s="18"/>
      <c r="AH44" s="19"/>
      <c r="AJ44" s="19"/>
      <c r="AK44" s="20"/>
      <c r="AL44" s="21"/>
      <c r="AM44" s="20"/>
      <c r="AN44" s="18"/>
      <c r="AO44" s="18"/>
      <c r="AP44" s="18"/>
      <c r="AQ44" s="18"/>
      <c r="AR44" s="18"/>
      <c r="AS44" s="18"/>
      <c r="AT44" s="18"/>
      <c r="AU44" s="18"/>
      <c r="AV44" s="18"/>
    </row>
    <row r="45" ht="12.75" customHeight="1">
      <c r="A45" s="7" t="s">
        <v>89</v>
      </c>
      <c r="B45" s="14">
        <v>10.0</v>
      </c>
      <c r="C45" s="8">
        <v>24.14</v>
      </c>
      <c r="D45" s="8">
        <v>0.497</v>
      </c>
      <c r="E45" s="12">
        <v>0.628</v>
      </c>
      <c r="F45" s="29">
        <v>123.2</v>
      </c>
      <c r="G45" s="8">
        <v>96.6</v>
      </c>
      <c r="H45" s="8">
        <v>26.60000000000001</v>
      </c>
      <c r="I45" s="10">
        <v>0.5652</v>
      </c>
      <c r="J45" s="11">
        <v>0.824</v>
      </c>
      <c r="K45" s="12">
        <v>4.0</v>
      </c>
      <c r="L45" s="13">
        <f>+15.5</f>
        <v>15.5</v>
      </c>
      <c r="M45" s="14">
        <v>1.0</v>
      </c>
      <c r="N45" s="8">
        <v>10.7</v>
      </c>
      <c r="O45" s="8">
        <v>6.0</v>
      </c>
      <c r="P45" s="8">
        <v>0.675</v>
      </c>
      <c r="Q45" s="8">
        <v>2.0</v>
      </c>
      <c r="R45" s="28">
        <v>65.6</v>
      </c>
      <c r="S45" s="15">
        <v>0.0</v>
      </c>
      <c r="T45" s="16">
        <v>11.0</v>
      </c>
      <c r="U45" s="14">
        <v>1.0</v>
      </c>
      <c r="V45" s="12">
        <f>1295/37</f>
        <v>35</v>
      </c>
      <c r="Y45" s="17"/>
      <c r="Z45" s="3"/>
      <c r="AA45" s="18"/>
      <c r="AB45" s="18"/>
      <c r="AC45" s="18"/>
      <c r="AD45" s="18"/>
      <c r="AE45" s="18"/>
      <c r="AF45" s="18"/>
      <c r="AG45" s="18"/>
      <c r="AH45" s="19"/>
      <c r="AJ45" s="19"/>
      <c r="AK45" s="20"/>
      <c r="AL45" s="21"/>
      <c r="AM45" s="20"/>
      <c r="AN45" s="18"/>
      <c r="AO45" s="18"/>
      <c r="AP45" s="18"/>
      <c r="AQ45" s="18"/>
      <c r="AR45" s="18"/>
      <c r="AS45" s="18"/>
      <c r="AT45" s="18"/>
      <c r="AU45" s="18"/>
      <c r="AV45" s="18"/>
    </row>
    <row r="46" ht="12.75" customHeight="1">
      <c r="A46" s="7" t="s">
        <v>151</v>
      </c>
      <c r="B46" s="14">
        <v>0.0</v>
      </c>
      <c r="C46" s="8">
        <v>-2.8</v>
      </c>
      <c r="D46" s="8">
        <v>0.426</v>
      </c>
      <c r="E46" s="12">
        <v>0.525</v>
      </c>
      <c r="F46" s="29">
        <v>103.6</v>
      </c>
      <c r="G46" s="8">
        <v>103.6</v>
      </c>
      <c r="H46" s="8">
        <v>0.0</v>
      </c>
      <c r="I46" s="10">
        <v>0.4672</v>
      </c>
      <c r="J46" s="11">
        <v>0.647</v>
      </c>
      <c r="K46" s="12">
        <v>0.0</v>
      </c>
      <c r="L46" s="13">
        <f>+2.1</f>
        <v>2.1</v>
      </c>
      <c r="M46" s="14">
        <v>0.0</v>
      </c>
      <c r="N46" s="8">
        <v>12.2</v>
      </c>
      <c r="O46" s="8">
        <v>7.0</v>
      </c>
      <c r="P46" s="8">
        <v>0.5</v>
      </c>
      <c r="Q46" s="8">
        <v>16.0</v>
      </c>
      <c r="R46" s="8">
        <v>64.9</v>
      </c>
      <c r="S46" s="15">
        <v>0.0</v>
      </c>
      <c r="T46" s="16">
        <v>47.0</v>
      </c>
      <c r="U46" s="14">
        <v>0.0</v>
      </c>
      <c r="V46" s="12">
        <f>1244/36</f>
        <v>34.55555556</v>
      </c>
      <c r="Y46" s="17"/>
      <c r="Z46" s="3"/>
      <c r="AA46" s="18"/>
      <c r="AB46" s="18"/>
      <c r="AC46" s="18"/>
      <c r="AD46" s="18"/>
      <c r="AE46" s="18"/>
      <c r="AF46" s="18"/>
      <c r="AG46" s="18"/>
      <c r="AH46" s="19"/>
      <c r="AJ46" s="19"/>
      <c r="AK46" s="20"/>
      <c r="AL46" s="21"/>
      <c r="AM46" s="20"/>
      <c r="AN46" s="18"/>
      <c r="AO46" s="18"/>
      <c r="AP46" s="18"/>
      <c r="AQ46" s="18"/>
      <c r="AR46" s="18"/>
      <c r="AS46" s="18"/>
      <c r="AT46" s="18"/>
      <c r="AU46" s="18"/>
      <c r="AV46" s="18"/>
    </row>
    <row r="47" ht="12.75" customHeight="1">
      <c r="A47" s="7" t="s">
        <v>93</v>
      </c>
      <c r="B47" s="14">
        <v>1.0</v>
      </c>
      <c r="C47" s="8">
        <v>12.18</v>
      </c>
      <c r="D47" s="8">
        <v>0.462</v>
      </c>
      <c r="E47" s="12">
        <v>0.608</v>
      </c>
      <c r="F47" s="29">
        <v>111.7</v>
      </c>
      <c r="G47" s="8">
        <v>97.3</v>
      </c>
      <c r="H47" s="8">
        <v>14.400000000000006</v>
      </c>
      <c r="I47" s="10">
        <v>0.552</v>
      </c>
      <c r="J47" s="11">
        <v>0.781</v>
      </c>
      <c r="K47" s="12">
        <v>0.0</v>
      </c>
      <c r="L47" s="8">
        <v>8.3</v>
      </c>
      <c r="M47" s="14">
        <v>0.0</v>
      </c>
      <c r="N47" s="8">
        <v>10.8</v>
      </c>
      <c r="O47" s="8">
        <v>6.0</v>
      </c>
      <c r="P47" s="8">
        <v>0.591</v>
      </c>
      <c r="Q47" s="8">
        <v>7.0</v>
      </c>
      <c r="R47" s="8">
        <v>67.9</v>
      </c>
      <c r="S47" s="15">
        <v>0.0</v>
      </c>
      <c r="T47" s="16">
        <v>28.0</v>
      </c>
      <c r="U47" s="14">
        <v>0.0</v>
      </c>
      <c r="V47" s="12">
        <f>1170/34</f>
        <v>34.41176471</v>
      </c>
      <c r="Y47" s="17"/>
      <c r="Z47" s="3"/>
      <c r="AA47" s="18"/>
      <c r="AB47" s="18"/>
      <c r="AC47" s="18"/>
      <c r="AD47" s="18"/>
      <c r="AE47" s="18"/>
      <c r="AF47" s="18"/>
      <c r="AG47" s="18"/>
      <c r="AH47" s="19"/>
      <c r="AJ47" s="19"/>
      <c r="AK47" s="20"/>
      <c r="AL47" s="21"/>
      <c r="AM47" s="20"/>
      <c r="AN47" s="18"/>
      <c r="AO47" s="18"/>
      <c r="AP47" s="18"/>
      <c r="AQ47" s="18"/>
      <c r="AR47" s="18"/>
      <c r="AS47" s="18"/>
      <c r="AT47" s="18"/>
      <c r="AU47" s="18"/>
      <c r="AV47" s="18"/>
    </row>
    <row r="48" ht="12.75" customHeight="1">
      <c r="A48" s="7" t="s">
        <v>95</v>
      </c>
      <c r="B48" s="14">
        <v>1.0</v>
      </c>
      <c r="C48" s="8">
        <v>7.11</v>
      </c>
      <c r="D48" s="8">
        <v>0.48</v>
      </c>
      <c r="E48" s="12">
        <v>0.578</v>
      </c>
      <c r="F48" s="29">
        <v>114.6</v>
      </c>
      <c r="G48" s="8">
        <v>104.0</v>
      </c>
      <c r="H48" s="8">
        <v>10.599999999999994</v>
      </c>
      <c r="I48" s="10">
        <v>0.4962</v>
      </c>
      <c r="J48" s="11">
        <v>0.824</v>
      </c>
      <c r="K48" s="12">
        <v>0.0</v>
      </c>
      <c r="L48" s="13">
        <f>+7.7</f>
        <v>7.7</v>
      </c>
      <c r="M48" s="14">
        <v>0.0</v>
      </c>
      <c r="N48" s="8">
        <v>10.0</v>
      </c>
      <c r="O48" s="8">
        <v>10.0</v>
      </c>
      <c r="P48" s="8">
        <v>0.667</v>
      </c>
      <c r="Q48" s="8">
        <v>12.0</v>
      </c>
      <c r="R48" s="32">
        <v>74.1</v>
      </c>
      <c r="S48" s="15">
        <v>0.0</v>
      </c>
      <c r="T48" s="16">
        <v>40.0</v>
      </c>
      <c r="U48" s="14">
        <v>0.0</v>
      </c>
      <c r="V48" s="12">
        <f>1360/35</f>
        <v>38.85714286</v>
      </c>
      <c r="Y48" s="17"/>
      <c r="Z48" s="3"/>
      <c r="AA48" s="18"/>
      <c r="AB48" s="18"/>
      <c r="AC48" s="18"/>
      <c r="AD48" s="18"/>
      <c r="AE48" s="18"/>
      <c r="AF48" s="18"/>
      <c r="AG48" s="18"/>
      <c r="AH48" s="19"/>
      <c r="AJ48" s="19"/>
      <c r="AK48" s="20"/>
      <c r="AL48" s="21"/>
      <c r="AM48" s="20"/>
      <c r="AN48" s="18"/>
      <c r="AO48" s="18"/>
      <c r="AP48" s="18"/>
      <c r="AQ48" s="18"/>
      <c r="AR48" s="18"/>
      <c r="AS48" s="18"/>
      <c r="AT48" s="18"/>
      <c r="AU48" s="18"/>
      <c r="AV48" s="18"/>
    </row>
    <row r="49" ht="12.75" customHeight="1">
      <c r="A49" s="7" t="s">
        <v>152</v>
      </c>
      <c r="B49" s="14">
        <v>0.0</v>
      </c>
      <c r="C49" s="8">
        <v>12.49</v>
      </c>
      <c r="D49" s="8">
        <v>0.461</v>
      </c>
      <c r="E49" s="12">
        <v>0.563</v>
      </c>
      <c r="F49" s="29">
        <v>111.3</v>
      </c>
      <c r="G49" s="8">
        <v>97.1</v>
      </c>
      <c r="H49" s="8">
        <v>14.200000000000003</v>
      </c>
      <c r="I49" s="10">
        <v>0.5255</v>
      </c>
      <c r="J49" s="11">
        <v>0.688</v>
      </c>
      <c r="K49" s="12">
        <v>0.0</v>
      </c>
      <c r="L49" s="13">
        <f>+8.6</f>
        <v>8.6</v>
      </c>
      <c r="M49" s="14">
        <v>0.0</v>
      </c>
      <c r="N49" s="8">
        <v>11.9</v>
      </c>
      <c r="O49" s="8">
        <v>9.0</v>
      </c>
      <c r="P49" s="8">
        <v>0.688</v>
      </c>
      <c r="Q49" s="8">
        <v>11.0</v>
      </c>
      <c r="R49" s="33">
        <v>66.4</v>
      </c>
      <c r="S49" s="15">
        <v>0.0</v>
      </c>
      <c r="T49" s="16">
        <v>41.0</v>
      </c>
      <c r="U49" s="14">
        <v>0.0</v>
      </c>
      <c r="V49" s="12">
        <f>1250/33</f>
        <v>37.87878788</v>
      </c>
      <c r="Y49" s="17"/>
      <c r="Z49" s="3"/>
      <c r="AA49" s="18"/>
      <c r="AB49" s="18"/>
      <c r="AC49" s="18"/>
      <c r="AD49" s="18"/>
      <c r="AE49" s="18"/>
      <c r="AF49" s="18"/>
      <c r="AG49" s="18"/>
      <c r="AH49" s="19"/>
      <c r="AJ49" s="19"/>
      <c r="AK49" s="20"/>
      <c r="AL49" s="21"/>
      <c r="AM49" s="20"/>
      <c r="AN49" s="18"/>
      <c r="AO49" s="18"/>
      <c r="AP49" s="18"/>
      <c r="AQ49" s="18"/>
      <c r="AR49" s="18"/>
      <c r="AS49" s="18"/>
      <c r="AT49" s="18"/>
      <c r="AU49" s="18"/>
      <c r="AV49" s="18"/>
    </row>
    <row r="50" ht="12.75" customHeight="1">
      <c r="A50" s="7" t="s">
        <v>91</v>
      </c>
      <c r="B50" s="14">
        <v>2.0</v>
      </c>
      <c r="C50" s="8">
        <v>15.49</v>
      </c>
      <c r="D50" s="8">
        <v>0.468</v>
      </c>
      <c r="E50" s="12">
        <v>0.592</v>
      </c>
      <c r="F50" s="29">
        <v>116.3</v>
      </c>
      <c r="G50" s="8">
        <v>99.0</v>
      </c>
      <c r="H50" s="8">
        <v>17.299999999999997</v>
      </c>
      <c r="I50" s="10">
        <v>0.5763</v>
      </c>
      <c r="J50" s="11">
        <v>0.656</v>
      </c>
      <c r="K50" s="12">
        <v>0.0</v>
      </c>
      <c r="L50" s="13">
        <f>+5.7</f>
        <v>5.7</v>
      </c>
      <c r="M50" s="14">
        <v>1.0</v>
      </c>
      <c r="N50" s="8">
        <v>12.8</v>
      </c>
      <c r="O50" s="8">
        <v>4.0</v>
      </c>
      <c r="P50" s="8">
        <v>0.545</v>
      </c>
      <c r="Q50" s="8">
        <v>8.0</v>
      </c>
      <c r="R50" s="35">
        <v>73.3</v>
      </c>
      <c r="S50" s="15">
        <v>0.0</v>
      </c>
      <c r="T50" s="16">
        <v>36.0</v>
      </c>
      <c r="U50" s="14">
        <v>1.0</v>
      </c>
      <c r="V50" s="12">
        <f>1302/34</f>
        <v>38.29411765</v>
      </c>
      <c r="Y50" s="17"/>
      <c r="Z50" s="3"/>
      <c r="AA50" s="18"/>
      <c r="AB50" s="18"/>
      <c r="AC50" s="18"/>
      <c r="AD50" s="18"/>
      <c r="AE50" s="18"/>
      <c r="AF50" s="18"/>
      <c r="AG50" s="18"/>
      <c r="AH50" s="19"/>
      <c r="AJ50" s="19"/>
      <c r="AK50" s="20"/>
      <c r="AL50" s="21"/>
      <c r="AM50" s="20"/>
      <c r="AN50" s="18"/>
      <c r="AO50" s="18"/>
      <c r="AP50" s="18"/>
      <c r="AQ50" s="18"/>
      <c r="AR50" s="18"/>
      <c r="AS50" s="18"/>
      <c r="AT50" s="18"/>
      <c r="AU50" s="18"/>
      <c r="AV50" s="18"/>
    </row>
    <row r="51" ht="12.75" customHeight="1">
      <c r="A51" s="7" t="s">
        <v>92</v>
      </c>
      <c r="B51" s="14">
        <v>0.0</v>
      </c>
      <c r="C51" s="8">
        <v>2.76</v>
      </c>
      <c r="D51" s="8">
        <v>0.488</v>
      </c>
      <c r="E51" s="12">
        <v>0.532</v>
      </c>
      <c r="F51" s="29">
        <v>105.0</v>
      </c>
      <c r="G51" s="8">
        <v>99.4</v>
      </c>
      <c r="H51" s="8">
        <v>5.599999999999994</v>
      </c>
      <c r="I51" s="10">
        <v>0.4351</v>
      </c>
      <c r="J51" s="11">
        <v>0.824</v>
      </c>
      <c r="K51" s="12">
        <v>0.0</v>
      </c>
      <c r="L51" s="13">
        <f>+9.8</f>
        <v>9.8</v>
      </c>
      <c r="M51" s="14">
        <v>0.0</v>
      </c>
      <c r="N51" s="8">
        <v>15.6</v>
      </c>
      <c r="O51" s="8">
        <v>9.0</v>
      </c>
      <c r="P51" s="8">
        <v>0.687</v>
      </c>
      <c r="Q51" s="8">
        <v>14.0</v>
      </c>
      <c r="R51" s="33">
        <v>68.4</v>
      </c>
      <c r="S51" s="15">
        <v>0.0</v>
      </c>
      <c r="T51" s="16">
        <v>47.0</v>
      </c>
      <c r="U51" s="14">
        <v>0.0</v>
      </c>
      <c r="V51" s="12">
        <f>1248/35</f>
        <v>35.65714286</v>
      </c>
      <c r="Y51" s="17"/>
      <c r="Z51" s="3"/>
      <c r="AA51" s="18"/>
      <c r="AB51" s="18"/>
      <c r="AC51" s="18"/>
      <c r="AD51" s="18"/>
      <c r="AE51" s="18"/>
      <c r="AF51" s="18"/>
      <c r="AG51" s="18"/>
      <c r="AH51" s="19"/>
      <c r="AJ51" s="19"/>
      <c r="AK51" s="20"/>
      <c r="AL51" s="21"/>
      <c r="AM51" s="20"/>
      <c r="AN51" s="18"/>
      <c r="AO51" s="18"/>
      <c r="AP51" s="18"/>
      <c r="AQ51" s="18"/>
      <c r="AR51" s="18"/>
      <c r="AS51" s="18"/>
      <c r="AT51" s="18"/>
      <c r="AU51" s="18"/>
      <c r="AV51" s="18"/>
    </row>
    <row r="52" ht="12.75" customHeight="1">
      <c r="A52" s="7" t="s">
        <v>153</v>
      </c>
      <c r="B52" s="14">
        <v>1.0</v>
      </c>
      <c r="C52" s="8">
        <v>8.99</v>
      </c>
      <c r="D52" s="8">
        <v>0.456</v>
      </c>
      <c r="E52" s="12">
        <v>0.595</v>
      </c>
      <c r="F52" s="29">
        <v>112.3</v>
      </c>
      <c r="G52" s="8">
        <v>101.1</v>
      </c>
      <c r="H52" s="8">
        <v>11.200000000000003</v>
      </c>
      <c r="I52" s="10">
        <v>0.5333</v>
      </c>
      <c r="J52" s="8">
        <v>0.781</v>
      </c>
      <c r="K52" s="12">
        <v>0.0</v>
      </c>
      <c r="L52" s="13">
        <f>+6.9</f>
        <v>6.9</v>
      </c>
      <c r="M52" s="14">
        <v>0.0</v>
      </c>
      <c r="N52" s="8">
        <v>11.5</v>
      </c>
      <c r="O52" s="8">
        <v>9.0</v>
      </c>
      <c r="P52" s="8">
        <v>0.531</v>
      </c>
      <c r="Q52" s="8">
        <v>11.0</v>
      </c>
      <c r="R52" s="33">
        <v>71.0</v>
      </c>
      <c r="S52" s="15">
        <v>0.0</v>
      </c>
      <c r="T52" s="16">
        <v>33.0</v>
      </c>
      <c r="U52" s="14">
        <v>0.0</v>
      </c>
      <c r="V52" s="12">
        <f>1208/34</f>
        <v>35.52941176</v>
      </c>
      <c r="Y52" s="17"/>
      <c r="Z52" s="3"/>
      <c r="AA52" s="18"/>
      <c r="AB52" s="18"/>
      <c r="AC52" s="18"/>
      <c r="AD52" s="18"/>
      <c r="AE52" s="18"/>
      <c r="AF52" s="18"/>
      <c r="AG52" s="18"/>
      <c r="AH52" s="19"/>
      <c r="AJ52" s="19"/>
      <c r="AK52" s="20"/>
      <c r="AL52" s="21"/>
      <c r="AM52" s="20"/>
      <c r="AN52" s="18"/>
      <c r="AO52" s="18"/>
      <c r="AP52" s="18"/>
      <c r="AQ52" s="18"/>
      <c r="AR52" s="18"/>
      <c r="AS52" s="18"/>
      <c r="AT52" s="18"/>
      <c r="AU52" s="18"/>
      <c r="AV52" s="18"/>
    </row>
    <row r="53" ht="12.75" customHeight="1">
      <c r="A53" s="7" t="s">
        <v>103</v>
      </c>
      <c r="B53" s="14">
        <v>32.0</v>
      </c>
      <c r="C53" s="8">
        <v>12.25</v>
      </c>
      <c r="D53" s="8">
        <v>0.418</v>
      </c>
      <c r="E53" s="12">
        <v>0.588</v>
      </c>
      <c r="F53" s="29">
        <v>107.7</v>
      </c>
      <c r="G53" s="8">
        <v>94.1</v>
      </c>
      <c r="H53" s="8">
        <v>13.600000000000009</v>
      </c>
      <c r="I53" s="10">
        <v>0.5839</v>
      </c>
      <c r="J53" s="11">
        <v>0.606</v>
      </c>
      <c r="K53" s="12">
        <v>18.0</v>
      </c>
      <c r="L53" s="13">
        <f>+3</f>
        <v>3</v>
      </c>
      <c r="M53" s="14">
        <v>1.0</v>
      </c>
      <c r="N53" s="8">
        <v>12.6</v>
      </c>
      <c r="O53" s="8">
        <v>5.0</v>
      </c>
      <c r="P53" s="8">
        <v>0.735</v>
      </c>
      <c r="Q53" s="8">
        <v>11.0</v>
      </c>
      <c r="R53" s="33">
        <v>64.5</v>
      </c>
      <c r="S53" s="15">
        <v>5.000000000000001</v>
      </c>
      <c r="T53" s="16">
        <v>47.0</v>
      </c>
      <c r="U53" s="14">
        <v>1.0</v>
      </c>
      <c r="V53" s="12">
        <f>1375/37</f>
        <v>37.16216216</v>
      </c>
      <c r="Y53" s="17"/>
      <c r="Z53" s="3"/>
      <c r="AA53" s="18"/>
      <c r="AB53" s="18"/>
      <c r="AC53" s="18"/>
      <c r="AD53" s="18"/>
      <c r="AE53" s="18"/>
      <c r="AF53" s="18"/>
      <c r="AG53" s="18"/>
      <c r="AH53" s="19"/>
      <c r="AJ53" s="19"/>
      <c r="AK53" s="20"/>
      <c r="AL53" s="21"/>
      <c r="AM53" s="20"/>
      <c r="AN53" s="18"/>
      <c r="AO53" s="18"/>
      <c r="AP53" s="18"/>
      <c r="AQ53" s="18"/>
      <c r="AR53" s="18"/>
      <c r="AS53" s="18"/>
      <c r="AT53" s="18"/>
      <c r="AU53" s="18"/>
      <c r="AV53" s="18"/>
    </row>
    <row r="54" ht="12.75" customHeight="1">
      <c r="A54" s="7" t="s">
        <v>154</v>
      </c>
      <c r="B54" s="14">
        <v>11.0</v>
      </c>
      <c r="C54" s="8">
        <v>17.03</v>
      </c>
      <c r="D54" s="8">
        <v>0.499</v>
      </c>
      <c r="E54" s="12">
        <v>0.593</v>
      </c>
      <c r="F54" s="29">
        <v>120.6</v>
      </c>
      <c r="G54" s="8">
        <v>101.7</v>
      </c>
      <c r="H54" s="8">
        <v>18.89999999999999</v>
      </c>
      <c r="I54" s="10">
        <v>0.5888</v>
      </c>
      <c r="J54" s="11">
        <v>0.656</v>
      </c>
      <c r="K54" s="12">
        <v>3.0</v>
      </c>
      <c r="L54" s="13">
        <f>+7.1</f>
        <v>7.1</v>
      </c>
      <c r="M54" s="14">
        <v>1.0</v>
      </c>
      <c r="N54" s="8">
        <v>12.7</v>
      </c>
      <c r="O54" s="8">
        <v>5.0</v>
      </c>
      <c r="P54" s="8">
        <v>0.715</v>
      </c>
      <c r="Q54" s="8">
        <v>6.0</v>
      </c>
      <c r="R54" s="35">
        <v>75.9</v>
      </c>
      <c r="S54" s="15">
        <v>0.0</v>
      </c>
      <c r="T54" s="16">
        <v>47.0</v>
      </c>
      <c r="U54" s="14">
        <v>1.0</v>
      </c>
      <c r="V54" s="12">
        <f>1201/33</f>
        <v>36.39393939</v>
      </c>
      <c r="Y54" s="17"/>
      <c r="Z54" s="3"/>
      <c r="AA54" s="18"/>
      <c r="AB54" s="18"/>
      <c r="AC54" s="18"/>
      <c r="AD54" s="18"/>
      <c r="AE54" s="18"/>
      <c r="AF54" s="18"/>
      <c r="AG54" s="18"/>
      <c r="AH54" s="19"/>
      <c r="AJ54" s="19"/>
      <c r="AK54" s="20"/>
      <c r="AL54" s="21"/>
      <c r="AM54" s="20"/>
      <c r="AN54" s="18"/>
      <c r="AO54" s="18"/>
      <c r="AP54" s="18"/>
      <c r="AQ54" s="18"/>
      <c r="AR54" s="18"/>
      <c r="AS54" s="18"/>
      <c r="AT54" s="18"/>
      <c r="AU54" s="18"/>
      <c r="AV54" s="18"/>
    </row>
    <row r="55" ht="12.75" customHeight="1">
      <c r="A55" s="7" t="s">
        <v>155</v>
      </c>
      <c r="B55" s="14">
        <v>22.0</v>
      </c>
      <c r="C55" s="8">
        <v>8.2</v>
      </c>
      <c r="D55" s="8">
        <v>0.441</v>
      </c>
      <c r="E55" s="9">
        <v>0.626</v>
      </c>
      <c r="F55" s="29">
        <v>114.8</v>
      </c>
      <c r="G55" s="8">
        <v>92.7</v>
      </c>
      <c r="H55" s="8">
        <v>22.099999999999994</v>
      </c>
      <c r="I55" s="10">
        <v>0.5804</v>
      </c>
      <c r="J55" s="11">
        <v>0.758</v>
      </c>
      <c r="K55" s="12">
        <v>6.0</v>
      </c>
      <c r="L55" s="13">
        <f>+7.8</f>
        <v>7.8</v>
      </c>
      <c r="M55" s="14">
        <v>1.0</v>
      </c>
      <c r="N55" s="8">
        <v>12.2</v>
      </c>
      <c r="O55" s="8">
        <v>7.0</v>
      </c>
      <c r="P55" s="8">
        <v>0.649</v>
      </c>
      <c r="Q55" s="8">
        <v>3.0</v>
      </c>
      <c r="R55" s="33">
        <v>66.1</v>
      </c>
      <c r="S55" s="15">
        <v>1.0</v>
      </c>
      <c r="T55" s="16">
        <v>13.0</v>
      </c>
      <c r="U55" s="14">
        <v>1.0</v>
      </c>
      <c r="V55" s="12">
        <f>1262/35</f>
        <v>36.05714286</v>
      </c>
      <c r="Y55" s="17"/>
      <c r="Z55" s="3"/>
      <c r="AA55" s="18"/>
      <c r="AB55" s="18"/>
      <c r="AC55" s="18"/>
      <c r="AD55" s="18"/>
      <c r="AE55" s="18"/>
      <c r="AF55" s="18"/>
      <c r="AG55" s="18"/>
      <c r="AH55" s="19"/>
      <c r="AJ55" s="31"/>
      <c r="AK55" s="31"/>
      <c r="AL55" s="31"/>
      <c r="AM55" s="31"/>
      <c r="AN55" s="18"/>
      <c r="AO55" s="18"/>
      <c r="AP55" s="18"/>
      <c r="AQ55" s="18"/>
      <c r="AR55" s="18"/>
      <c r="AS55" s="18"/>
      <c r="AT55" s="18"/>
      <c r="AU55" s="18"/>
      <c r="AV55" s="18"/>
    </row>
    <row r="56" ht="12.75" customHeight="1">
      <c r="A56" s="7" t="s">
        <v>110</v>
      </c>
      <c r="B56" s="14">
        <v>6.0</v>
      </c>
      <c r="C56" s="8">
        <v>14.44</v>
      </c>
      <c r="D56" s="8">
        <v>0.438</v>
      </c>
      <c r="E56" s="9">
        <v>0.569</v>
      </c>
      <c r="F56" s="29">
        <v>109.4</v>
      </c>
      <c r="G56" s="8">
        <v>93.9</v>
      </c>
      <c r="H56" s="8">
        <v>15.5</v>
      </c>
      <c r="I56" s="10">
        <v>0.5812</v>
      </c>
      <c r="J56" s="11">
        <v>0.576</v>
      </c>
      <c r="K56" s="12">
        <v>1.0</v>
      </c>
      <c r="L56" s="13">
        <f>+3.5</f>
        <v>3.5</v>
      </c>
      <c r="M56" s="14">
        <v>1.0</v>
      </c>
      <c r="N56" s="8">
        <v>11.8</v>
      </c>
      <c r="O56" s="8">
        <v>4.0</v>
      </c>
      <c r="P56" s="8">
        <v>0.67</v>
      </c>
      <c r="Q56" s="8">
        <v>10.0</v>
      </c>
      <c r="R56" s="33">
        <v>68.2</v>
      </c>
      <c r="S56" s="15">
        <v>1.0</v>
      </c>
      <c r="T56" s="16">
        <v>47.0</v>
      </c>
      <c r="U56" s="14">
        <v>1.0</v>
      </c>
      <c r="V56" s="12">
        <f>1217/34</f>
        <v>35.79411765</v>
      </c>
      <c r="Y56" s="17"/>
      <c r="Z56" s="3"/>
      <c r="AA56" s="18"/>
      <c r="AB56" s="18"/>
      <c r="AC56" s="18"/>
      <c r="AD56" s="18"/>
      <c r="AE56" s="18"/>
      <c r="AF56" s="18"/>
      <c r="AG56" s="18"/>
      <c r="AH56" s="19"/>
      <c r="AJ56" s="19"/>
      <c r="AK56" s="20"/>
      <c r="AL56" s="21"/>
      <c r="AM56" s="20"/>
      <c r="AN56" s="18"/>
      <c r="AO56" s="18"/>
      <c r="AP56" s="18"/>
      <c r="AQ56" s="18"/>
      <c r="AR56" s="18"/>
      <c r="AS56" s="18"/>
      <c r="AT56" s="18"/>
      <c r="AU56" s="18"/>
      <c r="AV56" s="18"/>
    </row>
    <row r="57" ht="12.75" customHeight="1">
      <c r="A57" s="7" t="s">
        <v>112</v>
      </c>
      <c r="B57" s="14">
        <v>3.0</v>
      </c>
      <c r="C57" s="8">
        <v>15.71</v>
      </c>
      <c r="D57" s="8">
        <v>0.457</v>
      </c>
      <c r="E57" s="9">
        <v>0.601</v>
      </c>
      <c r="F57" s="29">
        <v>111.2</v>
      </c>
      <c r="G57" s="8">
        <v>94.3</v>
      </c>
      <c r="H57" s="8">
        <v>16.900000000000006</v>
      </c>
      <c r="I57" s="10">
        <v>0.591</v>
      </c>
      <c r="J57" s="11">
        <v>0.625</v>
      </c>
      <c r="K57" s="12">
        <v>2.0</v>
      </c>
      <c r="L57" s="13">
        <f>+5.2</f>
        <v>5.2</v>
      </c>
      <c r="M57" s="14">
        <v>1.0</v>
      </c>
      <c r="N57" s="8">
        <v>13.6</v>
      </c>
      <c r="O57" s="8">
        <v>6.0</v>
      </c>
      <c r="P57" s="8">
        <v>0.556</v>
      </c>
      <c r="Q57" s="8">
        <v>7.0</v>
      </c>
      <c r="R57" s="33">
        <v>69.8</v>
      </c>
      <c r="S57" s="15">
        <v>0.0</v>
      </c>
      <c r="T57" s="16">
        <v>47.0</v>
      </c>
      <c r="U57" s="14">
        <v>1.0</v>
      </c>
      <c r="V57" s="12">
        <f>1450/35</f>
        <v>41.42857143</v>
      </c>
      <c r="Y57" s="17"/>
      <c r="Z57" s="3"/>
      <c r="AA57" s="18"/>
      <c r="AB57" s="18"/>
      <c r="AC57" s="18"/>
      <c r="AD57" s="18"/>
      <c r="AE57" s="18"/>
      <c r="AF57" s="18"/>
      <c r="AG57" s="18"/>
      <c r="AH57" s="19"/>
      <c r="AJ57" s="19"/>
      <c r="AK57" s="20"/>
      <c r="AL57" s="21"/>
      <c r="AM57" s="20"/>
      <c r="AN57" s="18"/>
      <c r="AO57" s="18"/>
      <c r="AP57" s="18"/>
      <c r="AQ57" s="18"/>
      <c r="AR57" s="18"/>
      <c r="AS57" s="18"/>
      <c r="AT57" s="18"/>
      <c r="AU57" s="18"/>
      <c r="AV57" s="18"/>
    </row>
    <row r="58" ht="12.75" customHeight="1">
      <c r="A58" s="7" t="s">
        <v>113</v>
      </c>
      <c r="B58" s="14">
        <v>1.0</v>
      </c>
      <c r="C58" s="8">
        <v>19.57</v>
      </c>
      <c r="D58" s="8">
        <v>0.464</v>
      </c>
      <c r="E58" s="9">
        <v>0.612</v>
      </c>
      <c r="F58" s="29">
        <v>114.0</v>
      </c>
      <c r="G58" s="8">
        <v>92.1</v>
      </c>
      <c r="H58" s="8">
        <v>21.900000000000006</v>
      </c>
      <c r="I58" s="10">
        <v>0.5589</v>
      </c>
      <c r="J58" s="11">
        <v>0.727</v>
      </c>
      <c r="K58" s="12">
        <v>1.0</v>
      </c>
      <c r="L58" s="13">
        <f>+10.5</f>
        <v>10.5</v>
      </c>
      <c r="M58" s="14">
        <v>1.0</v>
      </c>
      <c r="N58" s="8">
        <v>12.5</v>
      </c>
      <c r="O58" s="8">
        <v>5.0</v>
      </c>
      <c r="P58" s="8">
        <v>0.72</v>
      </c>
      <c r="Q58" s="8">
        <v>3.0</v>
      </c>
      <c r="R58" s="32">
        <v>64.7</v>
      </c>
      <c r="S58" s="15">
        <v>0.0</v>
      </c>
      <c r="T58" s="16">
        <v>14.0</v>
      </c>
      <c r="U58" s="14">
        <v>1.0</v>
      </c>
      <c r="V58" s="12">
        <f>1332/37</f>
        <v>36</v>
      </c>
      <c r="Y58" s="17"/>
      <c r="Z58" s="3"/>
      <c r="AA58" s="18"/>
      <c r="AB58" s="18"/>
      <c r="AC58" s="18"/>
      <c r="AD58" s="18"/>
      <c r="AE58" s="18"/>
      <c r="AF58" s="18"/>
      <c r="AG58" s="18"/>
      <c r="AH58" s="19"/>
      <c r="AJ58" s="19"/>
      <c r="AK58" s="20"/>
      <c r="AL58" s="21"/>
      <c r="AM58" s="20"/>
      <c r="AN58" s="18"/>
      <c r="AO58" s="18"/>
      <c r="AP58" s="18"/>
      <c r="AQ58" s="18"/>
      <c r="AR58" s="18"/>
      <c r="AS58" s="18"/>
      <c r="AT58" s="18"/>
      <c r="AU58" s="18"/>
      <c r="AV58" s="18"/>
    </row>
    <row r="59" ht="12.75" customHeight="1">
      <c r="A59" s="7" t="s">
        <v>107</v>
      </c>
      <c r="B59" s="14">
        <v>8.0</v>
      </c>
      <c r="C59" s="8">
        <v>-7.93</v>
      </c>
      <c r="D59" s="8">
        <v>0.441</v>
      </c>
      <c r="E59" s="9">
        <v>0.475</v>
      </c>
      <c r="F59" s="29">
        <v>105.3</v>
      </c>
      <c r="G59" s="8">
        <v>112.9</v>
      </c>
      <c r="H59" s="8">
        <v>-7.6000000000000085</v>
      </c>
      <c r="I59" s="10">
        <v>0.4539</v>
      </c>
      <c r="J59" s="11">
        <v>0.441</v>
      </c>
      <c r="K59" s="12">
        <v>1.0</v>
      </c>
      <c r="L59" s="13">
        <v>-2.1</v>
      </c>
      <c r="M59" s="14">
        <v>0.0</v>
      </c>
      <c r="N59" s="8">
        <v>12.6</v>
      </c>
      <c r="O59" s="8">
        <v>8.0</v>
      </c>
      <c r="P59" s="8">
        <v>0.594</v>
      </c>
      <c r="Q59" s="8">
        <v>16.0</v>
      </c>
      <c r="R59" s="33">
        <v>79.7</v>
      </c>
      <c r="S59" s="15">
        <v>1.0</v>
      </c>
      <c r="T59" s="16">
        <v>47.0</v>
      </c>
      <c r="U59" s="14">
        <v>0.0</v>
      </c>
      <c r="V59" s="12">
        <f>1301/36</f>
        <v>36.13888889</v>
      </c>
      <c r="Y59" s="17"/>
      <c r="Z59" s="3"/>
      <c r="AA59" s="18"/>
      <c r="AB59" s="18"/>
      <c r="AC59" s="18"/>
      <c r="AD59" s="18"/>
      <c r="AE59" s="18"/>
      <c r="AF59" s="18"/>
      <c r="AG59" s="18"/>
      <c r="AH59" s="19"/>
      <c r="AJ59" s="19"/>
      <c r="AK59" s="20"/>
      <c r="AL59" s="21"/>
      <c r="AM59" s="20"/>
      <c r="AN59" s="18"/>
      <c r="AO59" s="18"/>
      <c r="AP59" s="18"/>
      <c r="AQ59" s="18"/>
      <c r="AR59" s="18"/>
      <c r="AS59" s="18"/>
      <c r="AT59" s="18"/>
      <c r="AU59" s="18"/>
      <c r="AV59" s="18"/>
    </row>
    <row r="60" ht="12.75" customHeight="1">
      <c r="A60" s="7" t="s">
        <v>109</v>
      </c>
      <c r="B60" s="14">
        <v>10.0</v>
      </c>
      <c r="C60" s="8">
        <v>12.85</v>
      </c>
      <c r="D60" s="8">
        <v>0.461</v>
      </c>
      <c r="E60" s="9">
        <v>0.577</v>
      </c>
      <c r="F60" s="29">
        <v>116.4</v>
      </c>
      <c r="G60" s="8">
        <v>102.1</v>
      </c>
      <c r="H60" s="8">
        <v>14.300000000000011</v>
      </c>
      <c r="I60" s="10">
        <v>0.5606</v>
      </c>
      <c r="J60" s="11">
        <v>0.656</v>
      </c>
      <c r="K60" s="12">
        <v>4.0</v>
      </c>
      <c r="L60" s="13">
        <f>+5.6</f>
        <v>5.6</v>
      </c>
      <c r="M60" s="14">
        <v>1.0</v>
      </c>
      <c r="N60" s="8">
        <v>11.8</v>
      </c>
      <c r="O60" s="8">
        <v>6.0</v>
      </c>
      <c r="P60" s="8">
        <v>0.657</v>
      </c>
      <c r="Q60" s="8">
        <v>11.0</v>
      </c>
      <c r="R60" s="33">
        <v>76.3</v>
      </c>
      <c r="S60" s="15">
        <v>0.0</v>
      </c>
      <c r="T60" s="16">
        <v>36.0</v>
      </c>
      <c r="U60" s="14">
        <v>1.0</v>
      </c>
      <c r="V60" s="12">
        <f>1283/33</f>
        <v>38.87878788</v>
      </c>
      <c r="Y60" s="17"/>
      <c r="Z60" s="3"/>
      <c r="AA60" s="18"/>
      <c r="AB60" s="18"/>
      <c r="AC60" s="18"/>
      <c r="AD60" s="18"/>
      <c r="AE60" s="18"/>
      <c r="AF60" s="18"/>
      <c r="AG60" s="18"/>
      <c r="AH60" s="19"/>
      <c r="AJ60" s="19"/>
      <c r="AK60" s="20"/>
      <c r="AL60" s="21"/>
      <c r="AM60" s="20"/>
      <c r="AN60" s="18"/>
      <c r="AO60" s="18"/>
      <c r="AP60" s="18"/>
      <c r="AQ60" s="18"/>
      <c r="AR60" s="18"/>
      <c r="AS60" s="18"/>
      <c r="AT60" s="18"/>
      <c r="AU60" s="18"/>
      <c r="AV60" s="18"/>
    </row>
    <row r="61" ht="12.75" customHeight="1">
      <c r="A61" s="7" t="s">
        <v>156</v>
      </c>
      <c r="B61" s="14">
        <v>0.0</v>
      </c>
      <c r="C61" s="8">
        <v>-3.7</v>
      </c>
      <c r="D61" s="8">
        <v>0.445</v>
      </c>
      <c r="E61" s="9">
        <v>0.534</v>
      </c>
      <c r="F61" s="29">
        <v>103.4</v>
      </c>
      <c r="G61" s="8">
        <v>105.3</v>
      </c>
      <c r="H61" s="8">
        <v>-1.8999999999999915</v>
      </c>
      <c r="I61" s="10">
        <v>0.4692</v>
      </c>
      <c r="J61" s="11">
        <v>0.706</v>
      </c>
      <c r="K61" s="12">
        <v>0.0</v>
      </c>
      <c r="L61" s="13">
        <f>+1.5</f>
        <v>1.5</v>
      </c>
      <c r="M61" s="14">
        <v>0.0</v>
      </c>
      <c r="N61" s="8">
        <v>12.1</v>
      </c>
      <c r="O61" s="8">
        <v>8.0</v>
      </c>
      <c r="P61" s="8">
        <v>0.609</v>
      </c>
      <c r="Q61" s="8">
        <v>16.0</v>
      </c>
      <c r="R61" s="8">
        <v>71.0</v>
      </c>
      <c r="S61" s="15">
        <v>0.0</v>
      </c>
      <c r="T61" s="16">
        <v>47.0</v>
      </c>
      <c r="U61" s="14">
        <v>0.0</v>
      </c>
      <c r="V61" s="12">
        <f>1245/36</f>
        <v>34.58333333</v>
      </c>
      <c r="Y61" s="17"/>
      <c r="Z61" s="3"/>
      <c r="AA61" s="18"/>
      <c r="AB61" s="18"/>
      <c r="AC61" s="18"/>
      <c r="AD61" s="18"/>
      <c r="AE61" s="18"/>
      <c r="AF61" s="18"/>
      <c r="AG61" s="18"/>
      <c r="AH61" s="19"/>
      <c r="AJ61" s="19"/>
      <c r="AK61" s="20"/>
      <c r="AL61" s="21"/>
      <c r="AM61" s="20"/>
      <c r="AN61" s="18"/>
      <c r="AO61" s="18"/>
      <c r="AP61" s="18"/>
      <c r="AQ61" s="18"/>
      <c r="AR61" s="18"/>
      <c r="AS61" s="18"/>
      <c r="AT61" s="18"/>
      <c r="AU61" s="18"/>
      <c r="AV61" s="18"/>
    </row>
    <row r="62" ht="12.75" customHeight="1">
      <c r="A62" s="7" t="s">
        <v>157</v>
      </c>
      <c r="B62" s="14">
        <v>0.0</v>
      </c>
      <c r="C62" s="8">
        <v>4.48</v>
      </c>
      <c r="D62" s="8">
        <v>0.446</v>
      </c>
      <c r="E62" s="12">
        <v>0.561</v>
      </c>
      <c r="F62" s="29">
        <v>105.7</v>
      </c>
      <c r="G62" s="8">
        <v>96.6</v>
      </c>
      <c r="H62" s="8">
        <v>9.100000000000009</v>
      </c>
      <c r="I62" s="10">
        <v>0.4811</v>
      </c>
      <c r="J62" s="11">
        <v>0.794</v>
      </c>
      <c r="K62" s="12">
        <v>0.0</v>
      </c>
      <c r="L62" s="13">
        <f>+8.8</f>
        <v>8.8</v>
      </c>
      <c r="M62" s="14">
        <v>0.0</v>
      </c>
      <c r="N62" s="8">
        <v>13.8</v>
      </c>
      <c r="O62" s="8">
        <v>9.0</v>
      </c>
      <c r="P62" s="8">
        <v>0.507</v>
      </c>
      <c r="Q62" s="8">
        <v>13.0</v>
      </c>
      <c r="R62" s="28">
        <v>63.3</v>
      </c>
      <c r="S62" s="15">
        <v>0.0</v>
      </c>
      <c r="T62" s="16">
        <v>47.0</v>
      </c>
      <c r="U62" s="14">
        <v>0.0</v>
      </c>
      <c r="V62" s="12">
        <f>1307/35</f>
        <v>37.34285714</v>
      </c>
      <c r="Y62" s="17"/>
      <c r="Z62" s="3"/>
      <c r="AA62" s="18"/>
      <c r="AB62" s="18"/>
      <c r="AC62" s="18"/>
      <c r="AD62" s="18"/>
      <c r="AE62" s="18"/>
      <c r="AF62" s="18"/>
      <c r="AG62" s="18"/>
      <c r="AH62" s="19"/>
      <c r="AJ62" s="19"/>
      <c r="AK62" s="20"/>
      <c r="AL62" s="21"/>
      <c r="AM62" s="20"/>
      <c r="AN62" s="18"/>
      <c r="AO62" s="18"/>
      <c r="AP62" s="18"/>
      <c r="AQ62" s="18"/>
      <c r="AR62" s="18"/>
      <c r="AS62" s="18"/>
      <c r="AT62" s="18"/>
      <c r="AU62" s="18"/>
      <c r="AV62" s="18"/>
    </row>
    <row r="63" ht="12.75" customHeight="1">
      <c r="A63" s="7" t="s">
        <v>120</v>
      </c>
      <c r="B63" s="14">
        <v>14.0</v>
      </c>
      <c r="C63" s="8">
        <v>25.69</v>
      </c>
      <c r="D63" s="8">
        <v>0.504</v>
      </c>
      <c r="E63" s="9">
        <v>0.676</v>
      </c>
      <c r="F63" s="29">
        <v>127.4</v>
      </c>
      <c r="G63" s="8">
        <v>96.0</v>
      </c>
      <c r="H63" s="8">
        <v>31.400000000000006</v>
      </c>
      <c r="I63" s="10">
        <v>0.5888</v>
      </c>
      <c r="J63" s="11">
        <v>0.882</v>
      </c>
      <c r="K63" s="12">
        <v>6.0</v>
      </c>
      <c r="L63" s="13">
        <f>+16.2</f>
        <v>16.2</v>
      </c>
      <c r="M63" s="14">
        <v>1.0</v>
      </c>
      <c r="N63" s="8">
        <v>10.4</v>
      </c>
      <c r="O63" s="8">
        <v>8.0</v>
      </c>
      <c r="P63" s="8">
        <v>0.683</v>
      </c>
      <c r="Q63" s="8">
        <v>1.0</v>
      </c>
      <c r="R63" s="8">
        <v>70.9</v>
      </c>
      <c r="S63" s="15">
        <v>2.0000000000000004</v>
      </c>
      <c r="T63" s="16">
        <v>2.0</v>
      </c>
      <c r="U63" s="14">
        <v>1.0</v>
      </c>
      <c r="V63" s="12">
        <f>1436/40</f>
        <v>35.9</v>
      </c>
      <c r="Y63" s="17"/>
      <c r="Z63" s="3"/>
      <c r="AA63" s="18"/>
      <c r="AB63" s="18"/>
      <c r="AC63" s="18"/>
      <c r="AD63" s="18"/>
      <c r="AE63" s="18"/>
      <c r="AF63" s="18"/>
      <c r="AG63" s="18"/>
      <c r="AH63" s="19"/>
      <c r="AJ63" s="19"/>
      <c r="AK63" s="20"/>
      <c r="AL63" s="21"/>
      <c r="AM63" s="20"/>
      <c r="AN63" s="18"/>
      <c r="AO63" s="18"/>
      <c r="AP63" s="18"/>
      <c r="AQ63" s="18"/>
      <c r="AR63" s="18"/>
      <c r="AS63" s="18"/>
      <c r="AT63" s="18"/>
      <c r="AU63" s="18"/>
      <c r="AV63" s="18"/>
    </row>
    <row r="64" ht="12.75" customHeight="1">
      <c r="A64" s="7" t="s">
        <v>121</v>
      </c>
      <c r="B64" s="14">
        <v>7.0</v>
      </c>
      <c r="C64" s="8">
        <v>23.78</v>
      </c>
      <c r="D64" s="8">
        <v>0.461</v>
      </c>
      <c r="E64" s="9">
        <v>0.668</v>
      </c>
      <c r="F64" s="29">
        <v>116.5</v>
      </c>
      <c r="G64" s="8">
        <v>84.4</v>
      </c>
      <c r="H64" s="8">
        <v>32.099999999999994</v>
      </c>
      <c r="I64" s="10">
        <v>0.5932</v>
      </c>
      <c r="J64" s="11">
        <v>0.939</v>
      </c>
      <c r="K64" s="12">
        <v>3.0</v>
      </c>
      <c r="L64" s="13">
        <f>+14.2</f>
        <v>14.2</v>
      </c>
      <c r="M64" s="14">
        <v>1.0</v>
      </c>
      <c r="N64" s="8">
        <v>8.6</v>
      </c>
      <c r="O64" s="8">
        <v>9.0</v>
      </c>
      <c r="P64" s="8">
        <v>0.709</v>
      </c>
      <c r="Q64" s="8">
        <v>1.0</v>
      </c>
      <c r="R64" s="8">
        <v>53.4</v>
      </c>
      <c r="S64" s="15">
        <v>0.0</v>
      </c>
      <c r="T64" s="16">
        <v>1.0</v>
      </c>
      <c r="U64" s="14">
        <v>1.0</v>
      </c>
      <c r="V64" s="12">
        <f>1099/34</f>
        <v>32.32352941</v>
      </c>
      <c r="Y64" s="17"/>
      <c r="Z64" s="3"/>
      <c r="AA64" s="18"/>
      <c r="AB64" s="18"/>
      <c r="AC64" s="18"/>
      <c r="AD64" s="18"/>
      <c r="AE64" s="18"/>
      <c r="AF64" s="18"/>
      <c r="AG64" s="18"/>
      <c r="AH64" s="19"/>
      <c r="AJ64" s="19"/>
      <c r="AK64" s="20"/>
      <c r="AL64" s="21"/>
      <c r="AM64" s="20"/>
      <c r="AN64" s="18"/>
      <c r="AO64" s="18"/>
      <c r="AP64" s="18"/>
      <c r="AQ64" s="18"/>
      <c r="AR64" s="18"/>
      <c r="AS64" s="18"/>
      <c r="AT64" s="18"/>
      <c r="AU64" s="18"/>
      <c r="AV64" s="18"/>
    </row>
    <row r="65" ht="12.75" customHeight="1">
      <c r="A65" s="7" t="s">
        <v>123</v>
      </c>
      <c r="B65" s="14">
        <v>6.0</v>
      </c>
      <c r="C65" s="8">
        <v>14.88</v>
      </c>
      <c r="D65" s="27">
        <v>0.498</v>
      </c>
      <c r="E65" s="9">
        <v>0.559</v>
      </c>
      <c r="F65" s="29">
        <v>115.0</v>
      </c>
      <c r="G65" s="8">
        <v>98.4</v>
      </c>
      <c r="H65" s="8">
        <v>16.599999999999994</v>
      </c>
      <c r="I65" s="10">
        <v>0.5466</v>
      </c>
      <c r="J65" s="11">
        <v>0.656</v>
      </c>
      <c r="K65" s="12">
        <v>3.0</v>
      </c>
      <c r="L65" s="13">
        <f>+8</f>
        <v>8</v>
      </c>
      <c r="M65" s="14">
        <v>1.0</v>
      </c>
      <c r="N65" s="8">
        <v>11.9</v>
      </c>
      <c r="O65" s="8">
        <v>5.0</v>
      </c>
      <c r="P65" s="8">
        <v>0.61</v>
      </c>
      <c r="Q65" s="8">
        <v>8.0</v>
      </c>
      <c r="R65" s="8">
        <v>71.8</v>
      </c>
      <c r="S65" s="15">
        <v>0.0</v>
      </c>
      <c r="T65" s="16">
        <v>41.0</v>
      </c>
      <c r="U65" s="14">
        <v>1.0</v>
      </c>
      <c r="V65" s="12">
        <f>1078/33</f>
        <v>32.66666667</v>
      </c>
      <c r="Y65" s="17"/>
      <c r="Z65" s="3"/>
      <c r="AA65" s="18"/>
      <c r="AB65" s="18"/>
      <c r="AC65" s="18"/>
      <c r="AD65" s="18"/>
      <c r="AE65" s="18"/>
      <c r="AF65" s="18"/>
      <c r="AG65" s="18"/>
      <c r="AH65" s="19"/>
      <c r="AJ65" s="19"/>
      <c r="AK65" s="20"/>
      <c r="AL65" s="21"/>
      <c r="AM65" s="20"/>
      <c r="AN65" s="18"/>
      <c r="AO65" s="18"/>
      <c r="AP65" s="18"/>
      <c r="AQ65" s="18"/>
      <c r="AR65" s="18"/>
      <c r="AS65" s="18"/>
      <c r="AT65" s="18"/>
      <c r="AU65" s="18"/>
      <c r="AV65" s="18"/>
    </row>
    <row r="66" ht="12.75" customHeight="1">
      <c r="A66" s="7" t="s">
        <v>126</v>
      </c>
      <c r="B66" s="14">
        <v>23.0</v>
      </c>
      <c r="C66" s="8">
        <v>20.17</v>
      </c>
      <c r="D66" s="8">
        <v>0.434</v>
      </c>
      <c r="E66" s="9">
        <v>0.606</v>
      </c>
      <c r="F66" s="29">
        <v>119.2</v>
      </c>
      <c r="G66" s="8">
        <v>97.4</v>
      </c>
      <c r="H66" s="8">
        <v>21.799999999999997</v>
      </c>
      <c r="I66" s="10">
        <v>0.5682</v>
      </c>
      <c r="J66" s="11">
        <v>0.706</v>
      </c>
      <c r="K66" s="12">
        <v>9.0</v>
      </c>
      <c r="L66" s="13">
        <f>+10.6</f>
        <v>10.6</v>
      </c>
      <c r="M66" s="14">
        <v>1.0</v>
      </c>
      <c r="N66" s="8">
        <v>11.3</v>
      </c>
      <c r="O66" s="8">
        <v>6.0</v>
      </c>
      <c r="P66" s="8">
        <v>0.71</v>
      </c>
      <c r="Q66" s="8">
        <v>5.0</v>
      </c>
      <c r="R66" s="8">
        <v>69.0</v>
      </c>
      <c r="S66" s="15">
        <v>2.0000000000000004</v>
      </c>
      <c r="T66" s="16">
        <v>15.0</v>
      </c>
      <c r="U66" s="14">
        <v>1.0</v>
      </c>
      <c r="V66" s="12">
        <f>1401/37</f>
        <v>37.86486486</v>
      </c>
      <c r="Y66" s="17"/>
      <c r="Z66" s="3"/>
      <c r="AA66" s="18"/>
      <c r="AB66" s="18"/>
      <c r="AC66" s="18"/>
      <c r="AD66" s="18"/>
      <c r="AE66" s="18"/>
      <c r="AF66" s="18"/>
      <c r="AG66" s="18"/>
      <c r="AH66" s="19"/>
      <c r="AJ66" s="19"/>
      <c r="AK66" s="20"/>
      <c r="AL66" s="21"/>
      <c r="AM66" s="20"/>
      <c r="AN66" s="18"/>
      <c r="AO66" s="18"/>
      <c r="AP66" s="18"/>
      <c r="AQ66" s="18"/>
      <c r="AR66" s="18"/>
      <c r="AS66" s="18"/>
      <c r="AT66" s="18"/>
      <c r="AU66" s="18"/>
      <c r="AV66" s="18"/>
    </row>
    <row r="67" ht="12.75" customHeight="1">
      <c r="A67" s="7" t="s">
        <v>127</v>
      </c>
      <c r="B67" s="14">
        <v>1.0</v>
      </c>
      <c r="C67" s="8">
        <v>17.53</v>
      </c>
      <c r="D67" s="8">
        <v>0.478</v>
      </c>
      <c r="E67" s="9">
        <v>0.609</v>
      </c>
      <c r="F67" s="29">
        <v>121.9</v>
      </c>
      <c r="G67" s="8">
        <v>101.9</v>
      </c>
      <c r="H67" s="8">
        <v>20.0</v>
      </c>
      <c r="I67" s="10">
        <v>0.5726</v>
      </c>
      <c r="J67" s="11">
        <v>0.781</v>
      </c>
      <c r="K67" s="12">
        <v>2.0</v>
      </c>
      <c r="L67" s="13">
        <f>+11.7</f>
        <v>11.7</v>
      </c>
      <c r="M67" s="14">
        <v>0.0</v>
      </c>
      <c r="N67" s="8">
        <v>11.6</v>
      </c>
      <c r="O67" s="8">
        <v>8.0</v>
      </c>
      <c r="P67" s="8">
        <v>0.727</v>
      </c>
      <c r="Q67" s="8">
        <v>4.0</v>
      </c>
      <c r="R67" s="8">
        <v>71.3</v>
      </c>
      <c r="S67" s="15">
        <v>0.0</v>
      </c>
      <c r="T67" s="16">
        <v>16.0</v>
      </c>
      <c r="U67" s="14">
        <v>0.0</v>
      </c>
      <c r="V67" s="12">
        <f>1336/33</f>
        <v>40.48484848</v>
      </c>
      <c r="Y67" s="17"/>
      <c r="Z67" s="3"/>
      <c r="AA67" s="18"/>
      <c r="AB67" s="18"/>
      <c r="AC67" s="18"/>
      <c r="AD67" s="18"/>
      <c r="AE67" s="18"/>
      <c r="AF67" s="18"/>
      <c r="AG67" s="18"/>
      <c r="AH67" s="19"/>
      <c r="AJ67" s="19"/>
      <c r="AK67" s="20"/>
      <c r="AL67" s="21"/>
      <c r="AM67" s="20"/>
      <c r="AN67" s="18"/>
      <c r="AO67" s="18"/>
      <c r="AP67" s="18"/>
      <c r="AQ67" s="18"/>
      <c r="AR67" s="18"/>
      <c r="AS67" s="18"/>
      <c r="AT67" s="18"/>
      <c r="AU67" s="18"/>
      <c r="AV67" s="18"/>
    </row>
    <row r="68" ht="12.75" customHeight="1">
      <c r="A68" s="7" t="s">
        <v>158</v>
      </c>
      <c r="B68" s="14">
        <v>3.0</v>
      </c>
      <c r="C68" s="8">
        <v>0.74</v>
      </c>
      <c r="D68" s="8">
        <v>0.436</v>
      </c>
      <c r="E68" s="9">
        <v>0.539</v>
      </c>
      <c r="F68" s="29">
        <v>101.1</v>
      </c>
      <c r="G68" s="8">
        <v>98.3</v>
      </c>
      <c r="H68" s="8">
        <v>2.799999999999997</v>
      </c>
      <c r="I68" s="10">
        <v>0.4704</v>
      </c>
      <c r="J68" s="11">
        <v>0.735</v>
      </c>
      <c r="K68" s="12">
        <v>0.0</v>
      </c>
      <c r="L68" s="13">
        <f>+5.2</f>
        <v>5.2</v>
      </c>
      <c r="M68" s="14">
        <v>0.0</v>
      </c>
      <c r="N68" s="8">
        <v>13.1</v>
      </c>
      <c r="O68" s="8">
        <v>8.0</v>
      </c>
      <c r="P68" s="8">
        <v>0.561</v>
      </c>
      <c r="Q68" s="8">
        <v>14.0</v>
      </c>
      <c r="R68" s="28">
        <v>66.2</v>
      </c>
      <c r="S68" s="15">
        <v>0.0</v>
      </c>
      <c r="T68" s="16">
        <v>47.0</v>
      </c>
      <c r="U68" s="14">
        <v>0.0</v>
      </c>
      <c r="V68" s="12">
        <f>1266/35</f>
        <v>36.17142857</v>
      </c>
      <c r="Y68" s="17"/>
      <c r="Z68" s="3"/>
      <c r="AA68" s="18"/>
      <c r="AB68" s="18"/>
      <c r="AC68" s="18"/>
      <c r="AD68" s="18"/>
      <c r="AE68" s="18"/>
      <c r="AF68" s="18"/>
      <c r="AG68" s="18"/>
      <c r="AH68" s="19"/>
      <c r="AJ68" s="19"/>
      <c r="AK68" s="20"/>
      <c r="AL68" s="21"/>
      <c r="AM68" s="20"/>
      <c r="AN68" s="18"/>
      <c r="AO68" s="18"/>
      <c r="AP68" s="18"/>
      <c r="AQ68" s="18"/>
      <c r="AR68" s="18"/>
      <c r="AS68" s="18"/>
      <c r="AT68" s="18"/>
      <c r="AU68" s="18"/>
      <c r="AV68" s="18"/>
    </row>
    <row r="69" ht="12.75" customHeight="1">
      <c r="A69" s="7" t="s">
        <v>131</v>
      </c>
      <c r="B69" s="8">
        <v>7.0</v>
      </c>
      <c r="C69" s="8">
        <v>19.63</v>
      </c>
      <c r="D69" s="8">
        <v>0.491</v>
      </c>
      <c r="E69" s="9">
        <v>0.641</v>
      </c>
      <c r="F69" s="8">
        <v>120.7</v>
      </c>
      <c r="G69" s="8">
        <v>99.0</v>
      </c>
      <c r="H69" s="8">
        <v>21.700000000000003</v>
      </c>
      <c r="I69" s="10">
        <v>0.5883</v>
      </c>
      <c r="J69" s="11">
        <v>0.848</v>
      </c>
      <c r="K69" s="12">
        <v>4.0</v>
      </c>
      <c r="L69" s="13">
        <f>+9.8</f>
        <v>9.8</v>
      </c>
      <c r="M69" s="8">
        <v>1.0</v>
      </c>
      <c r="N69" s="8">
        <v>12.4</v>
      </c>
      <c r="O69" s="8">
        <v>8.0</v>
      </c>
      <c r="P69" s="8">
        <v>0.69</v>
      </c>
      <c r="Q69" s="8">
        <v>1.0</v>
      </c>
      <c r="R69" s="8">
        <v>74.5</v>
      </c>
      <c r="S69" s="8">
        <v>0.0</v>
      </c>
      <c r="T69" s="16">
        <v>3.0</v>
      </c>
      <c r="U69" s="8">
        <v>1.0</v>
      </c>
      <c r="V69" s="12">
        <f>1342/35</f>
        <v>38.34285714</v>
      </c>
      <c r="Y69" s="17"/>
      <c r="Z69" s="3"/>
      <c r="AA69" s="18"/>
      <c r="AB69" s="18"/>
      <c r="AC69" s="18"/>
      <c r="AD69" s="18"/>
      <c r="AE69" s="18"/>
      <c r="AF69" s="18"/>
      <c r="AG69" s="18"/>
      <c r="AH69" s="19"/>
      <c r="AI69" s="18"/>
      <c r="AJ69" s="19"/>
      <c r="AK69" s="20"/>
      <c r="AL69" s="21"/>
      <c r="AM69" s="20"/>
      <c r="AN69" s="18"/>
      <c r="AO69" s="18"/>
      <c r="AP69" s="18"/>
      <c r="AQ69" s="18"/>
      <c r="AR69" s="18"/>
      <c r="AS69" s="18"/>
      <c r="AT69" s="18"/>
      <c r="AU69" s="18"/>
      <c r="AV69" s="18"/>
    </row>
    <row r="70" ht="12.75" customHeight="1">
      <c r="F70" s="7"/>
      <c r="G70" s="7"/>
      <c r="H70" s="7"/>
      <c r="Y70" s="17"/>
      <c r="Z70" s="3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</row>
    <row r="71" ht="12.75" customHeight="1">
      <c r="F71" s="7"/>
      <c r="G71" s="7"/>
      <c r="H71" s="7"/>
      <c r="Y71" s="17"/>
      <c r="Z71" s="3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</row>
    <row r="72" ht="12.75" customHeight="1">
      <c r="F72" s="7"/>
      <c r="G72" s="7"/>
      <c r="H72" s="7"/>
      <c r="Y72" s="17"/>
      <c r="Z72" s="3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</row>
    <row r="73" ht="12.75" customHeight="1">
      <c r="F73" s="7"/>
      <c r="G73" s="7"/>
      <c r="H73" s="7"/>
      <c r="Y73" s="17"/>
      <c r="Z73" s="3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</row>
    <row r="74" ht="12.75" customHeight="1">
      <c r="F74" s="7"/>
      <c r="G74" s="7"/>
      <c r="H74" s="7"/>
      <c r="Y74" s="17"/>
      <c r="Z74" s="3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</row>
    <row r="75" ht="12.75" customHeight="1">
      <c r="F75" s="7"/>
      <c r="G75" s="7"/>
      <c r="H75" s="7"/>
      <c r="Y75" s="17"/>
      <c r="Z75" s="3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</row>
    <row r="76" ht="12.75" customHeight="1">
      <c r="F76" s="7"/>
      <c r="G76" s="7"/>
      <c r="H76" s="7"/>
      <c r="Y76" s="17"/>
      <c r="Z76" s="3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</row>
    <row r="77" ht="12.75" customHeight="1">
      <c r="F77" s="7"/>
      <c r="G77" s="7"/>
      <c r="H77" s="7"/>
      <c r="Y77" s="17"/>
      <c r="Z77" s="3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</row>
    <row r="78" ht="12.75" customHeight="1">
      <c r="F78" s="7"/>
      <c r="G78" s="7"/>
      <c r="H78" s="7"/>
      <c r="Y78" s="17"/>
      <c r="Z78" s="3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</row>
    <row r="79" ht="12.75" customHeight="1">
      <c r="F79" s="7"/>
      <c r="G79" s="7"/>
      <c r="H79" s="7"/>
      <c r="Y79" s="17"/>
      <c r="Z79" s="3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</row>
    <row r="80" ht="12.75" customHeight="1">
      <c r="F80" s="7"/>
      <c r="G80" s="7"/>
      <c r="H80" s="7"/>
      <c r="Y80" s="17"/>
      <c r="Z80" s="3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</row>
    <row r="81" ht="12.75" customHeight="1">
      <c r="F81" s="7"/>
      <c r="G81" s="7"/>
      <c r="H81" s="7"/>
      <c r="Y81" s="17"/>
      <c r="Z81" s="3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</row>
    <row r="82" ht="12.75" customHeight="1">
      <c r="F82" s="7"/>
      <c r="G82" s="7"/>
      <c r="H82" s="7"/>
      <c r="Y82" s="17"/>
      <c r="Z82" s="3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</row>
    <row r="83" ht="12.75" customHeight="1">
      <c r="F83" s="7"/>
      <c r="G83" s="7"/>
      <c r="H83" s="7"/>
      <c r="Y83" s="17"/>
      <c r="Z83" s="3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</row>
    <row r="84" ht="12.75" customHeight="1">
      <c r="F84" s="7"/>
      <c r="G84" s="7"/>
      <c r="H84" s="7"/>
      <c r="Y84" s="17"/>
      <c r="Z84" s="3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</row>
    <row r="85" ht="12.75" customHeight="1">
      <c r="F85" s="7"/>
      <c r="G85" s="7"/>
      <c r="H85" s="7"/>
      <c r="Y85" s="17"/>
      <c r="Z85" s="3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</row>
    <row r="86" ht="12.75" customHeight="1">
      <c r="F86" s="7"/>
      <c r="G86" s="7"/>
      <c r="H86" s="7"/>
      <c r="Y86" s="17"/>
      <c r="Z86" s="3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</row>
    <row r="87" ht="12.75" customHeight="1">
      <c r="F87" s="7"/>
      <c r="G87" s="7"/>
      <c r="H87" s="7"/>
      <c r="Y87" s="17"/>
      <c r="Z87" s="3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</row>
    <row r="88" ht="12.75" customHeight="1">
      <c r="F88" s="7"/>
      <c r="G88" s="7"/>
      <c r="H88" s="7"/>
      <c r="Y88" s="17"/>
      <c r="Z88" s="3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</row>
    <row r="89" ht="12.75" customHeight="1">
      <c r="F89" s="7"/>
      <c r="G89" s="7"/>
      <c r="H89" s="7"/>
      <c r="Y89" s="17"/>
      <c r="Z89" s="3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</row>
    <row r="90" ht="12.75" customHeight="1">
      <c r="F90" s="7"/>
      <c r="G90" s="7"/>
      <c r="H90" s="7"/>
      <c r="Y90" s="17"/>
      <c r="Z90" s="3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</row>
    <row r="91" ht="12.75" customHeight="1">
      <c r="F91" s="7"/>
      <c r="G91" s="7"/>
      <c r="H91" s="7"/>
      <c r="Y91" s="17"/>
      <c r="Z91" s="3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</row>
    <row r="92" ht="12.75" customHeight="1">
      <c r="F92" s="7"/>
      <c r="G92" s="7"/>
      <c r="H92" s="7"/>
      <c r="Y92" s="17"/>
      <c r="Z92" s="3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</row>
    <row r="93" ht="12.75" customHeight="1">
      <c r="F93" s="7"/>
      <c r="G93" s="7"/>
      <c r="H93" s="7"/>
      <c r="Y93" s="17"/>
      <c r="Z93" s="3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</row>
    <row r="94" ht="12.75" customHeight="1">
      <c r="F94" s="7"/>
      <c r="G94" s="7"/>
      <c r="H94" s="7"/>
      <c r="Y94" s="17"/>
      <c r="Z94" s="3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</row>
    <row r="95" ht="12.75" customHeight="1">
      <c r="F95" s="7"/>
      <c r="G95" s="7"/>
      <c r="H95" s="7"/>
      <c r="Y95" s="17"/>
      <c r="Z95" s="3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</row>
    <row r="96" ht="12.75" customHeight="1">
      <c r="F96" s="7"/>
      <c r="G96" s="7"/>
      <c r="H96" s="7"/>
      <c r="Y96" s="17"/>
      <c r="Z96" s="3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</row>
    <row r="97" ht="12.75" customHeight="1">
      <c r="F97" s="7"/>
      <c r="G97" s="7"/>
      <c r="H97" s="7"/>
      <c r="Y97" s="17"/>
      <c r="Z97" s="3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</row>
    <row r="98" ht="12.75" customHeight="1">
      <c r="F98" s="7"/>
      <c r="G98" s="7"/>
      <c r="H98" s="7"/>
      <c r="Y98" s="17"/>
      <c r="Z98" s="3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</row>
    <row r="99" ht="12.75" customHeight="1">
      <c r="F99" s="7"/>
      <c r="G99" s="7"/>
      <c r="H99" s="7"/>
      <c r="Y99" s="17"/>
      <c r="Z99" s="3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</row>
    <row r="100" ht="12.75" customHeight="1">
      <c r="F100" s="7"/>
      <c r="G100" s="7"/>
      <c r="H100" s="7"/>
      <c r="Y100" s="17"/>
      <c r="Z100" s="3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</row>
    <row r="101" ht="12.75" customHeight="1">
      <c r="F101" s="7"/>
      <c r="G101" s="7"/>
      <c r="H101" s="7"/>
      <c r="Y101" s="17"/>
      <c r="Z101" s="3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</row>
    <row r="102" ht="12.75" customHeight="1">
      <c r="F102" s="7"/>
      <c r="G102" s="7"/>
      <c r="H102" s="7"/>
      <c r="Y102" s="17"/>
      <c r="Z102" s="3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</row>
    <row r="103" ht="12.75" customHeight="1">
      <c r="F103" s="7"/>
      <c r="G103" s="7"/>
      <c r="H103" s="7"/>
      <c r="Y103" s="17"/>
      <c r="Z103" s="3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</row>
    <row r="104" ht="12.75" customHeight="1">
      <c r="F104" s="7"/>
      <c r="G104" s="7"/>
      <c r="H104" s="7"/>
      <c r="Y104" s="17"/>
      <c r="Z104" s="3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</row>
    <row r="105" ht="12.75" customHeight="1">
      <c r="F105" s="7"/>
      <c r="G105" s="7"/>
      <c r="H105" s="7"/>
      <c r="Y105" s="17"/>
      <c r="Z105" s="3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</row>
    <row r="106" ht="12.75" customHeight="1">
      <c r="F106" s="7"/>
      <c r="G106" s="7"/>
      <c r="H106" s="7"/>
      <c r="Y106" s="17"/>
      <c r="Z106" s="3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</row>
    <row r="107" ht="12.75" customHeight="1">
      <c r="F107" s="7"/>
      <c r="G107" s="7"/>
      <c r="H107" s="7"/>
      <c r="Y107" s="17"/>
      <c r="Z107" s="3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</row>
    <row r="108" ht="12.75" customHeight="1">
      <c r="F108" s="7"/>
      <c r="G108" s="7"/>
      <c r="H108" s="7"/>
      <c r="Y108" s="17"/>
      <c r="Z108" s="3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</row>
    <row r="109" ht="12.75" customHeight="1">
      <c r="F109" s="7"/>
      <c r="G109" s="7"/>
      <c r="H109" s="7"/>
      <c r="Y109" s="17"/>
      <c r="Z109" s="3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</row>
    <row r="110" ht="12.75" customHeight="1">
      <c r="F110" s="7"/>
      <c r="G110" s="7"/>
      <c r="H110" s="7"/>
      <c r="Y110" s="17"/>
      <c r="Z110" s="3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</row>
    <row r="111" ht="12.75" customHeight="1">
      <c r="F111" s="7"/>
      <c r="G111" s="7"/>
      <c r="H111" s="7"/>
      <c r="Y111" s="17"/>
      <c r="Z111" s="3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</row>
    <row r="112" ht="12.75" customHeight="1">
      <c r="F112" s="7"/>
      <c r="G112" s="7"/>
      <c r="H112" s="7"/>
      <c r="Y112" s="17"/>
      <c r="Z112" s="3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</row>
    <row r="113" ht="12.75" customHeight="1">
      <c r="F113" s="7"/>
      <c r="G113" s="7"/>
      <c r="H113" s="7"/>
      <c r="Y113" s="17"/>
      <c r="Z113" s="3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</row>
    <row r="114" ht="12.75" customHeight="1">
      <c r="F114" s="7"/>
      <c r="G114" s="7"/>
      <c r="H114" s="7"/>
      <c r="Y114" s="17"/>
      <c r="Z114" s="3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</row>
    <row r="115" ht="12.75" customHeight="1">
      <c r="F115" s="7"/>
      <c r="G115" s="7"/>
      <c r="H115" s="7"/>
      <c r="Y115" s="17"/>
      <c r="Z115" s="3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</row>
    <row r="116" ht="12.75" customHeight="1">
      <c r="F116" s="7"/>
      <c r="G116" s="7"/>
      <c r="H116" s="7"/>
      <c r="Y116" s="17"/>
      <c r="Z116" s="3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</row>
    <row r="117" ht="12.75" customHeight="1">
      <c r="F117" s="7"/>
      <c r="G117" s="7"/>
      <c r="H117" s="7"/>
      <c r="Y117" s="17"/>
      <c r="Z117" s="3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</row>
    <row r="118" ht="12.75" customHeight="1">
      <c r="F118" s="7"/>
      <c r="G118" s="7"/>
      <c r="H118" s="7"/>
      <c r="Y118" s="17"/>
      <c r="Z118" s="3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</row>
    <row r="119" ht="12.75" customHeight="1">
      <c r="F119" s="7"/>
      <c r="G119" s="7"/>
      <c r="H119" s="7"/>
      <c r="Y119" s="17"/>
      <c r="Z119" s="3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</row>
    <row r="120" ht="12.75" customHeight="1">
      <c r="F120" s="7"/>
      <c r="G120" s="7"/>
      <c r="H120" s="7"/>
      <c r="Y120" s="17"/>
      <c r="Z120" s="3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</row>
    <row r="121" ht="12.75" customHeight="1">
      <c r="F121" s="7"/>
      <c r="G121" s="7"/>
      <c r="H121" s="7"/>
      <c r="Y121" s="17"/>
      <c r="Z121" s="3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</row>
    <row r="122" ht="12.75" customHeight="1">
      <c r="F122" s="7"/>
      <c r="G122" s="7"/>
      <c r="H122" s="7"/>
      <c r="Y122" s="17"/>
      <c r="Z122" s="3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</row>
    <row r="123" ht="12.75" customHeight="1">
      <c r="F123" s="7"/>
      <c r="G123" s="7"/>
      <c r="H123" s="7"/>
      <c r="Y123" s="17"/>
      <c r="Z123" s="3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</row>
    <row r="124" ht="12.75" customHeight="1">
      <c r="F124" s="7"/>
      <c r="G124" s="7"/>
      <c r="H124" s="7"/>
      <c r="Y124" s="17"/>
      <c r="Z124" s="3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</row>
    <row r="125" ht="12.75" customHeight="1">
      <c r="F125" s="7"/>
      <c r="G125" s="7"/>
      <c r="H125" s="7"/>
      <c r="Y125" s="17"/>
      <c r="Z125" s="3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</row>
    <row r="126" ht="12.75" customHeight="1">
      <c r="F126" s="7"/>
      <c r="G126" s="7"/>
      <c r="H126" s="7"/>
      <c r="Y126" s="17"/>
      <c r="Z126" s="3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</row>
    <row r="127" ht="12.75" customHeight="1">
      <c r="F127" s="7"/>
      <c r="G127" s="7"/>
      <c r="H127" s="7"/>
      <c r="Y127" s="17"/>
      <c r="Z127" s="3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</row>
    <row r="128" ht="12.75" customHeight="1">
      <c r="F128" s="7"/>
      <c r="G128" s="7"/>
      <c r="H128" s="7"/>
      <c r="Y128" s="17"/>
      <c r="Z128" s="3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</row>
    <row r="129" ht="12.75" customHeight="1">
      <c r="F129" s="7"/>
      <c r="G129" s="7"/>
      <c r="H129" s="7"/>
      <c r="Y129" s="17"/>
      <c r="Z129" s="3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</row>
    <row r="130" ht="12.75" customHeight="1">
      <c r="F130" s="7"/>
      <c r="G130" s="7"/>
      <c r="H130" s="7"/>
      <c r="Y130" s="17"/>
      <c r="Z130" s="3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</row>
    <row r="131" ht="12.75" customHeight="1">
      <c r="F131" s="7"/>
      <c r="G131" s="7"/>
      <c r="H131" s="7"/>
      <c r="Y131" s="17"/>
      <c r="Z131" s="3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</row>
    <row r="132" ht="12.75" customHeight="1">
      <c r="F132" s="7"/>
      <c r="G132" s="7"/>
      <c r="H132" s="7"/>
      <c r="Y132" s="17"/>
      <c r="Z132" s="3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</row>
    <row r="133" ht="12.75" customHeight="1">
      <c r="F133" s="7"/>
      <c r="G133" s="7"/>
      <c r="H133" s="7"/>
      <c r="Y133" s="17"/>
      <c r="Z133" s="3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</row>
    <row r="134" ht="12.75" customHeight="1">
      <c r="F134" s="7"/>
      <c r="G134" s="7"/>
      <c r="H134" s="7"/>
      <c r="Y134" s="17"/>
      <c r="Z134" s="3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</row>
    <row r="135" ht="12.75" customHeight="1">
      <c r="F135" s="7"/>
      <c r="G135" s="7"/>
      <c r="H135" s="7"/>
      <c r="Y135" s="17"/>
      <c r="Z135" s="3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</row>
    <row r="136" ht="12.75" customHeight="1">
      <c r="F136" s="7"/>
      <c r="G136" s="7"/>
      <c r="H136" s="7"/>
      <c r="Y136" s="17"/>
      <c r="Z136" s="3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</row>
    <row r="137" ht="12.75" customHeight="1">
      <c r="F137" s="7"/>
      <c r="G137" s="7"/>
      <c r="H137" s="7"/>
      <c r="Y137" s="17"/>
      <c r="Z137" s="3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</row>
    <row r="138" ht="12.75" customHeight="1">
      <c r="F138" s="7"/>
      <c r="G138" s="7"/>
      <c r="H138" s="7"/>
      <c r="Y138" s="17"/>
      <c r="Z138" s="3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</row>
    <row r="139" ht="12.75" customHeight="1">
      <c r="F139" s="7"/>
      <c r="G139" s="7"/>
      <c r="H139" s="7"/>
      <c r="Y139" s="17"/>
      <c r="Z139" s="3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</row>
    <row r="140" ht="12.75" customHeight="1">
      <c r="F140" s="7"/>
      <c r="G140" s="7"/>
      <c r="H140" s="7"/>
      <c r="Y140" s="17"/>
      <c r="Z140" s="3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</row>
    <row r="141" ht="12.75" customHeight="1">
      <c r="F141" s="7"/>
      <c r="G141" s="7"/>
      <c r="H141" s="7"/>
      <c r="Y141" s="17"/>
      <c r="Z141" s="3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</row>
    <row r="142" ht="12.75" customHeight="1">
      <c r="F142" s="7"/>
      <c r="G142" s="7"/>
      <c r="H142" s="7"/>
      <c r="Y142" s="17"/>
      <c r="Z142" s="3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</row>
    <row r="143" ht="12.75" customHeight="1">
      <c r="F143" s="7"/>
      <c r="G143" s="7"/>
      <c r="H143" s="7"/>
      <c r="Y143" s="17"/>
      <c r="Z143" s="3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</row>
    <row r="144" ht="12.75" customHeight="1">
      <c r="F144" s="7"/>
      <c r="G144" s="7"/>
      <c r="H144" s="7"/>
      <c r="Y144" s="17"/>
      <c r="Z144" s="3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</row>
    <row r="145" ht="12.75" customHeight="1">
      <c r="F145" s="7"/>
      <c r="G145" s="7"/>
      <c r="H145" s="7"/>
      <c r="Y145" s="17"/>
      <c r="Z145" s="3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</row>
    <row r="146" ht="12.75" customHeight="1">
      <c r="F146" s="7"/>
      <c r="G146" s="7"/>
      <c r="H146" s="7"/>
      <c r="Y146" s="17"/>
      <c r="Z146" s="3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</row>
    <row r="147" ht="12.75" customHeight="1">
      <c r="F147" s="7"/>
      <c r="G147" s="7"/>
      <c r="H147" s="7"/>
      <c r="Y147" s="17"/>
      <c r="Z147" s="3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</row>
    <row r="148" ht="12.75" customHeight="1">
      <c r="F148" s="7"/>
      <c r="G148" s="7"/>
      <c r="H148" s="7"/>
      <c r="Y148" s="17"/>
      <c r="Z148" s="3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</row>
    <row r="149" ht="12.75" customHeight="1">
      <c r="F149" s="7"/>
      <c r="G149" s="7"/>
      <c r="H149" s="7"/>
      <c r="Y149" s="17"/>
      <c r="Z149" s="3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</row>
    <row r="150" ht="12.75" customHeight="1">
      <c r="F150" s="7"/>
      <c r="G150" s="7"/>
      <c r="H150" s="7"/>
      <c r="Y150" s="17"/>
      <c r="Z150" s="3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</row>
    <row r="151" ht="12.75" customHeight="1">
      <c r="F151" s="7"/>
      <c r="G151" s="7"/>
      <c r="H151" s="7"/>
      <c r="Y151" s="17"/>
      <c r="Z151" s="3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</row>
    <row r="152" ht="12.75" customHeight="1">
      <c r="F152" s="7"/>
      <c r="G152" s="7"/>
      <c r="H152" s="7"/>
      <c r="Y152" s="17"/>
      <c r="Z152" s="3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</row>
    <row r="153" ht="12.75" customHeight="1">
      <c r="F153" s="7"/>
      <c r="G153" s="7"/>
      <c r="H153" s="7"/>
      <c r="Y153" s="17"/>
      <c r="Z153" s="3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</row>
    <row r="154" ht="12.75" customHeight="1">
      <c r="F154" s="7"/>
      <c r="G154" s="7"/>
      <c r="H154" s="7"/>
      <c r="Y154" s="17"/>
      <c r="Z154" s="3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</row>
    <row r="155" ht="12.75" customHeight="1">
      <c r="F155" s="7"/>
      <c r="G155" s="7"/>
      <c r="H155" s="7"/>
      <c r="Y155" s="17"/>
      <c r="Z155" s="3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</row>
    <row r="156" ht="12.75" customHeight="1">
      <c r="F156" s="7"/>
      <c r="G156" s="7"/>
      <c r="H156" s="7"/>
      <c r="Y156" s="17"/>
      <c r="Z156" s="3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</row>
    <row r="157" ht="12.75" customHeight="1">
      <c r="F157" s="7"/>
      <c r="G157" s="7"/>
      <c r="H157" s="7"/>
      <c r="Y157" s="17"/>
      <c r="Z157" s="3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</row>
    <row r="158" ht="12.75" customHeight="1">
      <c r="F158" s="7"/>
      <c r="G158" s="7"/>
      <c r="H158" s="7"/>
      <c r="Y158" s="17"/>
      <c r="Z158" s="3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</row>
    <row r="159" ht="12.75" customHeight="1">
      <c r="F159" s="7"/>
      <c r="G159" s="7"/>
      <c r="H159" s="7"/>
      <c r="Y159" s="17"/>
      <c r="Z159" s="3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</row>
    <row r="160" ht="12.75" customHeight="1">
      <c r="F160" s="7"/>
      <c r="G160" s="7"/>
      <c r="H160" s="7"/>
      <c r="Y160" s="17"/>
      <c r="Z160" s="3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</row>
    <row r="161" ht="12.75" customHeight="1">
      <c r="F161" s="7"/>
      <c r="G161" s="7"/>
      <c r="H161" s="7"/>
      <c r="Y161" s="17"/>
      <c r="Z161" s="3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</row>
    <row r="162" ht="12.75" customHeight="1">
      <c r="F162" s="7"/>
      <c r="G162" s="7"/>
      <c r="H162" s="7"/>
      <c r="Y162" s="17"/>
      <c r="Z162" s="3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</row>
    <row r="163" ht="12.75" customHeight="1">
      <c r="F163" s="7"/>
      <c r="G163" s="7"/>
      <c r="H163" s="7"/>
      <c r="Y163" s="17"/>
      <c r="Z163" s="3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</row>
    <row r="164" ht="12.75" customHeight="1">
      <c r="F164" s="7"/>
      <c r="G164" s="7"/>
      <c r="H164" s="7"/>
      <c r="Y164" s="17"/>
      <c r="Z164" s="3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</row>
    <row r="165" ht="12.75" customHeight="1">
      <c r="F165" s="7"/>
      <c r="G165" s="7"/>
      <c r="H165" s="7"/>
      <c r="Y165" s="17"/>
      <c r="Z165" s="3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</row>
    <row r="166" ht="12.75" customHeight="1">
      <c r="F166" s="7"/>
      <c r="G166" s="7"/>
      <c r="H166" s="7"/>
      <c r="Y166" s="17"/>
      <c r="Z166" s="3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</row>
    <row r="167" ht="12.75" customHeight="1">
      <c r="F167" s="7"/>
      <c r="G167" s="7"/>
      <c r="H167" s="7"/>
      <c r="Y167" s="17"/>
      <c r="Z167" s="3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</row>
    <row r="168" ht="12.75" customHeight="1">
      <c r="F168" s="7"/>
      <c r="G168" s="7"/>
      <c r="H168" s="7"/>
      <c r="Y168" s="17"/>
      <c r="Z168" s="3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</row>
    <row r="169" ht="12.75" customHeight="1">
      <c r="F169" s="7"/>
      <c r="G169" s="7"/>
      <c r="H169" s="7"/>
      <c r="Y169" s="17"/>
      <c r="Z169" s="3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</row>
    <row r="170" ht="12.75" customHeight="1">
      <c r="F170" s="7"/>
      <c r="G170" s="7"/>
      <c r="H170" s="7"/>
      <c r="Y170" s="17"/>
      <c r="Z170" s="3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</row>
    <row r="171" ht="12.75" customHeight="1">
      <c r="F171" s="7"/>
      <c r="G171" s="7"/>
      <c r="H171" s="7"/>
      <c r="Y171" s="17"/>
      <c r="Z171" s="3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</row>
    <row r="172" ht="12.75" customHeight="1">
      <c r="F172" s="7"/>
      <c r="G172" s="7"/>
      <c r="H172" s="7"/>
      <c r="Y172" s="17"/>
      <c r="Z172" s="3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</row>
    <row r="173" ht="12.75" customHeight="1">
      <c r="F173" s="7"/>
      <c r="G173" s="7"/>
      <c r="H173" s="7"/>
      <c r="Y173" s="17"/>
      <c r="Z173" s="3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</row>
    <row r="174" ht="12.75" customHeight="1">
      <c r="F174" s="7"/>
      <c r="G174" s="7"/>
      <c r="H174" s="7"/>
      <c r="Y174" s="17"/>
      <c r="Z174" s="3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</row>
    <row r="175" ht="12.75" customHeight="1">
      <c r="F175" s="7"/>
      <c r="G175" s="7"/>
      <c r="H175" s="7"/>
      <c r="Y175" s="17"/>
      <c r="Z175" s="3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</row>
    <row r="176" ht="12.75" customHeight="1">
      <c r="F176" s="7"/>
      <c r="G176" s="7"/>
      <c r="H176" s="7"/>
      <c r="Y176" s="17"/>
      <c r="Z176" s="3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</row>
    <row r="177" ht="12.75" customHeight="1">
      <c r="F177" s="7"/>
      <c r="G177" s="7"/>
      <c r="H177" s="7"/>
      <c r="Y177" s="17"/>
      <c r="Z177" s="3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</row>
    <row r="178" ht="12.75" customHeight="1">
      <c r="F178" s="7"/>
      <c r="G178" s="7"/>
      <c r="H178" s="7"/>
      <c r="Y178" s="17"/>
      <c r="Z178" s="3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</row>
    <row r="179" ht="12.75" customHeight="1">
      <c r="F179" s="7"/>
      <c r="G179" s="7"/>
      <c r="H179" s="7"/>
      <c r="Y179" s="17"/>
      <c r="Z179" s="3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</row>
    <row r="180" ht="12.75" customHeight="1">
      <c r="F180" s="7"/>
      <c r="G180" s="7"/>
      <c r="H180" s="7"/>
      <c r="Y180" s="17"/>
      <c r="Z180" s="3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</row>
    <row r="181" ht="12.75" customHeight="1">
      <c r="F181" s="7"/>
      <c r="G181" s="7"/>
      <c r="H181" s="7"/>
      <c r="Y181" s="17"/>
      <c r="Z181" s="3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</row>
    <row r="182" ht="12.75" customHeight="1">
      <c r="F182" s="7"/>
      <c r="G182" s="7"/>
      <c r="H182" s="7"/>
      <c r="Y182" s="17"/>
      <c r="Z182" s="3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</row>
    <row r="183" ht="12.75" customHeight="1">
      <c r="F183" s="7"/>
      <c r="G183" s="7"/>
      <c r="H183" s="7"/>
      <c r="Y183" s="17"/>
      <c r="Z183" s="3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</row>
    <row r="184" ht="12.75" customHeight="1">
      <c r="F184" s="7"/>
      <c r="G184" s="7"/>
      <c r="H184" s="7"/>
      <c r="Y184" s="17"/>
      <c r="Z184" s="3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</row>
    <row r="185" ht="12.75" customHeight="1">
      <c r="F185" s="7"/>
      <c r="G185" s="7"/>
      <c r="H185" s="7"/>
      <c r="Y185" s="17"/>
      <c r="Z185" s="3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</row>
    <row r="186" ht="12.75" customHeight="1">
      <c r="F186" s="7"/>
      <c r="G186" s="7"/>
      <c r="H186" s="7"/>
      <c r="Y186" s="17"/>
      <c r="Z186" s="3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</row>
    <row r="187" ht="12.75" customHeight="1">
      <c r="F187" s="7"/>
      <c r="G187" s="7"/>
      <c r="H187" s="7"/>
      <c r="Y187" s="17"/>
      <c r="Z187" s="3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</row>
    <row r="188" ht="12.75" customHeight="1">
      <c r="F188" s="7"/>
      <c r="G188" s="7"/>
      <c r="H188" s="7"/>
      <c r="Y188" s="17"/>
      <c r="Z188" s="3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</row>
    <row r="189" ht="12.75" customHeight="1">
      <c r="F189" s="7"/>
      <c r="G189" s="7"/>
      <c r="H189" s="7"/>
      <c r="Y189" s="17"/>
      <c r="Z189" s="3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</row>
    <row r="190" ht="12.75" customHeight="1">
      <c r="F190" s="7"/>
      <c r="G190" s="7"/>
      <c r="H190" s="7"/>
      <c r="Y190" s="17"/>
      <c r="Z190" s="3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</row>
    <row r="191" ht="12.75" customHeight="1">
      <c r="F191" s="7"/>
      <c r="G191" s="7"/>
      <c r="H191" s="7"/>
      <c r="Y191" s="17"/>
      <c r="Z191" s="3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</row>
    <row r="192" ht="12.75" customHeight="1">
      <c r="F192" s="7"/>
      <c r="G192" s="7"/>
      <c r="H192" s="7"/>
      <c r="Y192" s="17"/>
      <c r="Z192" s="3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</row>
    <row r="193" ht="12.75" customHeight="1">
      <c r="F193" s="7"/>
      <c r="G193" s="7"/>
      <c r="H193" s="7"/>
      <c r="Y193" s="17"/>
      <c r="Z193" s="3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</row>
    <row r="194" ht="12.75" customHeight="1">
      <c r="F194" s="7"/>
      <c r="G194" s="7"/>
      <c r="H194" s="7"/>
      <c r="Y194" s="17"/>
      <c r="Z194" s="3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</row>
    <row r="195" ht="12.75" customHeight="1">
      <c r="F195" s="7"/>
      <c r="G195" s="7"/>
      <c r="H195" s="7"/>
      <c r="Y195" s="17"/>
      <c r="Z195" s="3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</row>
    <row r="196" ht="12.75" customHeight="1">
      <c r="F196" s="7"/>
      <c r="G196" s="7"/>
      <c r="H196" s="7"/>
      <c r="Y196" s="17"/>
      <c r="Z196" s="3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</row>
    <row r="197" ht="12.75" customHeight="1">
      <c r="F197" s="7"/>
      <c r="G197" s="7"/>
      <c r="H197" s="7"/>
      <c r="Y197" s="17"/>
      <c r="Z197" s="3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</row>
    <row r="198" ht="12.75" customHeight="1">
      <c r="F198" s="7"/>
      <c r="G198" s="7"/>
      <c r="H198" s="7"/>
      <c r="Y198" s="17"/>
      <c r="Z198" s="3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</row>
    <row r="199" ht="12.75" customHeight="1">
      <c r="F199" s="7"/>
      <c r="G199" s="7"/>
      <c r="H199" s="7"/>
      <c r="Y199" s="17"/>
      <c r="Z199" s="3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</row>
    <row r="200" ht="12.75" customHeight="1">
      <c r="F200" s="7"/>
      <c r="G200" s="7"/>
      <c r="H200" s="7"/>
      <c r="Y200" s="17"/>
      <c r="Z200" s="3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</row>
    <row r="201" ht="12.75" customHeight="1">
      <c r="F201" s="7"/>
      <c r="G201" s="7"/>
      <c r="H201" s="7"/>
      <c r="Y201" s="17"/>
      <c r="Z201" s="3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</row>
    <row r="202" ht="12.75" customHeight="1">
      <c r="F202" s="7"/>
      <c r="G202" s="7"/>
      <c r="H202" s="7"/>
      <c r="Y202" s="17"/>
      <c r="Z202" s="3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</row>
    <row r="203" ht="12.75" customHeight="1">
      <c r="F203" s="7"/>
      <c r="G203" s="7"/>
      <c r="H203" s="7"/>
      <c r="Y203" s="17"/>
      <c r="Z203" s="3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</row>
    <row r="204" ht="12.75" customHeight="1">
      <c r="F204" s="7"/>
      <c r="G204" s="7"/>
      <c r="H204" s="7"/>
      <c r="Y204" s="17"/>
      <c r="Z204" s="3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</row>
    <row r="205" ht="12.75" customHeight="1">
      <c r="F205" s="7"/>
      <c r="G205" s="7"/>
      <c r="H205" s="7"/>
      <c r="Y205" s="17"/>
      <c r="Z205" s="3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</row>
    <row r="206" ht="12.75" customHeight="1">
      <c r="F206" s="7"/>
      <c r="G206" s="7"/>
      <c r="H206" s="7"/>
      <c r="Y206" s="17"/>
      <c r="Z206" s="3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</row>
    <row r="207" ht="12.75" customHeight="1">
      <c r="F207" s="7"/>
      <c r="G207" s="7"/>
      <c r="H207" s="7"/>
      <c r="Y207" s="17"/>
      <c r="Z207" s="3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</row>
    <row r="208" ht="12.75" customHeight="1">
      <c r="F208" s="7"/>
      <c r="G208" s="7"/>
      <c r="H208" s="7"/>
      <c r="Y208" s="17"/>
      <c r="Z208" s="3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</row>
    <row r="209" ht="12.75" customHeight="1">
      <c r="F209" s="7"/>
      <c r="G209" s="7"/>
      <c r="H209" s="7"/>
      <c r="Y209" s="17"/>
      <c r="Z209" s="3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</row>
    <row r="210" ht="12.75" customHeight="1">
      <c r="F210" s="7"/>
      <c r="G210" s="7"/>
      <c r="H210" s="7"/>
      <c r="Y210" s="17"/>
      <c r="Z210" s="3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</row>
    <row r="211" ht="12.75" customHeight="1">
      <c r="F211" s="7"/>
      <c r="G211" s="7"/>
      <c r="H211" s="7"/>
      <c r="Y211" s="17"/>
      <c r="Z211" s="3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</row>
    <row r="212" ht="12.75" customHeight="1">
      <c r="F212" s="7"/>
      <c r="G212" s="7"/>
      <c r="H212" s="7"/>
      <c r="Y212" s="17"/>
      <c r="Z212" s="3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</row>
    <row r="213" ht="12.75" customHeight="1">
      <c r="F213" s="7"/>
      <c r="G213" s="7"/>
      <c r="H213" s="7"/>
      <c r="Y213" s="17"/>
      <c r="Z213" s="3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</row>
    <row r="214" ht="12.75" customHeight="1">
      <c r="F214" s="7"/>
      <c r="G214" s="7"/>
      <c r="H214" s="7"/>
      <c r="Y214" s="17"/>
      <c r="Z214" s="3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</row>
    <row r="215" ht="12.75" customHeight="1">
      <c r="F215" s="7"/>
      <c r="G215" s="7"/>
      <c r="H215" s="7"/>
      <c r="Y215" s="17"/>
      <c r="Z215" s="3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</row>
    <row r="216" ht="12.75" customHeight="1">
      <c r="F216" s="7"/>
      <c r="G216" s="7"/>
      <c r="H216" s="7"/>
      <c r="Y216" s="17"/>
      <c r="Z216" s="3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</row>
    <row r="217" ht="12.75" customHeight="1">
      <c r="F217" s="7"/>
      <c r="G217" s="7"/>
      <c r="H217" s="7"/>
      <c r="Y217" s="17"/>
      <c r="Z217" s="3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</row>
    <row r="218" ht="12.75" customHeight="1">
      <c r="F218" s="7"/>
      <c r="G218" s="7"/>
      <c r="H218" s="7"/>
      <c r="Y218" s="17"/>
      <c r="Z218" s="3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</row>
    <row r="219" ht="12.75" customHeight="1">
      <c r="F219" s="7"/>
      <c r="G219" s="7"/>
      <c r="H219" s="7"/>
      <c r="Y219" s="17"/>
      <c r="Z219" s="3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</row>
    <row r="220" ht="12.75" customHeight="1">
      <c r="F220" s="7"/>
      <c r="G220" s="7"/>
      <c r="H220" s="7"/>
      <c r="Y220" s="17"/>
      <c r="Z220" s="3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</row>
    <row r="221" ht="12.75" customHeight="1">
      <c r="F221" s="7"/>
      <c r="G221" s="7"/>
      <c r="H221" s="7"/>
      <c r="Y221" s="17"/>
      <c r="Z221" s="3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</row>
    <row r="222" ht="12.75" customHeight="1">
      <c r="F222" s="7"/>
      <c r="G222" s="7"/>
      <c r="H222" s="7"/>
      <c r="Y222" s="17"/>
      <c r="Z222" s="3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</row>
    <row r="223" ht="12.75" customHeight="1">
      <c r="F223" s="7"/>
      <c r="G223" s="7"/>
      <c r="H223" s="7"/>
      <c r="Y223" s="17"/>
      <c r="Z223" s="3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</row>
    <row r="224" ht="12.75" customHeight="1">
      <c r="F224" s="7"/>
      <c r="G224" s="7"/>
      <c r="H224" s="7"/>
      <c r="Y224" s="17"/>
      <c r="Z224" s="3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</row>
    <row r="225" ht="12.75" customHeight="1">
      <c r="F225" s="7"/>
      <c r="G225" s="7"/>
      <c r="H225" s="7"/>
      <c r="Y225" s="17"/>
      <c r="Z225" s="3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</row>
    <row r="226" ht="12.75" customHeight="1">
      <c r="F226" s="7"/>
      <c r="G226" s="7"/>
      <c r="H226" s="7"/>
      <c r="Y226" s="17"/>
      <c r="Z226" s="3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</row>
    <row r="227" ht="12.75" customHeight="1">
      <c r="F227" s="7"/>
      <c r="G227" s="7"/>
      <c r="H227" s="7"/>
      <c r="Y227" s="17"/>
      <c r="Z227" s="3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</row>
    <row r="228" ht="12.75" customHeight="1">
      <c r="F228" s="7"/>
      <c r="G228" s="7"/>
      <c r="H228" s="7"/>
      <c r="Y228" s="17"/>
      <c r="Z228" s="3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</row>
    <row r="229" ht="12.75" customHeight="1">
      <c r="F229" s="7"/>
      <c r="G229" s="7"/>
      <c r="H229" s="7"/>
      <c r="Y229" s="17"/>
      <c r="Z229" s="3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</row>
    <row r="230" ht="12.75" customHeight="1">
      <c r="F230" s="7"/>
      <c r="G230" s="7"/>
      <c r="H230" s="7"/>
      <c r="Y230" s="17"/>
      <c r="Z230" s="3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</row>
    <row r="231" ht="12.75" customHeight="1">
      <c r="F231" s="7"/>
      <c r="G231" s="7"/>
      <c r="H231" s="7"/>
      <c r="Y231" s="17"/>
      <c r="Z231" s="3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</row>
    <row r="232" ht="12.75" customHeight="1">
      <c r="F232" s="7"/>
      <c r="G232" s="7"/>
      <c r="H232" s="7"/>
      <c r="Y232" s="17"/>
      <c r="Z232" s="3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</row>
    <row r="233" ht="12.75" customHeight="1">
      <c r="F233" s="7"/>
      <c r="G233" s="7"/>
      <c r="H233" s="7"/>
      <c r="Y233" s="17"/>
      <c r="Z233" s="3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</row>
    <row r="234" ht="12.75" customHeight="1">
      <c r="F234" s="7"/>
      <c r="G234" s="7"/>
      <c r="H234" s="7"/>
      <c r="Y234" s="17"/>
      <c r="Z234" s="3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</row>
    <row r="235" ht="12.75" customHeight="1">
      <c r="F235" s="7"/>
      <c r="G235" s="7"/>
      <c r="H235" s="7"/>
      <c r="Y235" s="17"/>
      <c r="Z235" s="3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</row>
    <row r="236" ht="12.75" customHeight="1">
      <c r="F236" s="7"/>
      <c r="G236" s="7"/>
      <c r="H236" s="7"/>
      <c r="Y236" s="17"/>
      <c r="Z236" s="3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</row>
    <row r="237" ht="12.75" customHeight="1">
      <c r="F237" s="7"/>
      <c r="G237" s="7"/>
      <c r="H237" s="7"/>
      <c r="Y237" s="17"/>
      <c r="Z237" s="3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</row>
    <row r="238" ht="12.75" customHeight="1">
      <c r="F238" s="7"/>
      <c r="G238" s="7"/>
      <c r="H238" s="7"/>
      <c r="Y238" s="17"/>
      <c r="Z238" s="3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</row>
    <row r="239" ht="12.75" customHeight="1">
      <c r="F239" s="7"/>
      <c r="G239" s="7"/>
      <c r="H239" s="7"/>
      <c r="Y239" s="17"/>
      <c r="Z239" s="3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</row>
    <row r="240" ht="12.75" customHeight="1">
      <c r="F240" s="7"/>
      <c r="G240" s="7"/>
      <c r="H240" s="7"/>
      <c r="Y240" s="17"/>
      <c r="Z240" s="3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</row>
    <row r="241" ht="12.75" customHeight="1">
      <c r="F241" s="7"/>
      <c r="G241" s="7"/>
      <c r="H241" s="7"/>
      <c r="Y241" s="17"/>
      <c r="Z241" s="3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</row>
    <row r="242" ht="12.75" customHeight="1">
      <c r="F242" s="7"/>
      <c r="G242" s="7"/>
      <c r="H242" s="7"/>
      <c r="Y242" s="17"/>
      <c r="Z242" s="3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</row>
    <row r="243" ht="12.75" customHeight="1">
      <c r="F243" s="7"/>
      <c r="G243" s="7"/>
      <c r="H243" s="7"/>
      <c r="Y243" s="17"/>
      <c r="Z243" s="3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</row>
    <row r="244" ht="12.75" customHeight="1">
      <c r="F244" s="7"/>
      <c r="G244" s="7"/>
      <c r="H244" s="7"/>
      <c r="Y244" s="17"/>
      <c r="Z244" s="3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</row>
    <row r="245" ht="12.75" customHeight="1">
      <c r="F245" s="7"/>
      <c r="G245" s="7"/>
      <c r="H245" s="7"/>
      <c r="Y245" s="17"/>
      <c r="Z245" s="3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</row>
    <row r="246" ht="12.75" customHeight="1">
      <c r="F246" s="7"/>
      <c r="G246" s="7"/>
      <c r="H246" s="7"/>
      <c r="Y246" s="17"/>
      <c r="Z246" s="3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</row>
    <row r="247" ht="12.75" customHeight="1">
      <c r="F247" s="7"/>
      <c r="G247" s="7"/>
      <c r="H247" s="7"/>
      <c r="Y247" s="17"/>
      <c r="Z247" s="3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</row>
    <row r="248" ht="12.75" customHeight="1">
      <c r="F248" s="7"/>
      <c r="G248" s="7"/>
      <c r="H248" s="7"/>
      <c r="Y248" s="17"/>
      <c r="Z248" s="3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</row>
    <row r="249" ht="12.75" customHeight="1">
      <c r="F249" s="7"/>
      <c r="G249" s="7"/>
      <c r="H249" s="7"/>
      <c r="Y249" s="17"/>
      <c r="Z249" s="3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</row>
    <row r="250" ht="12.75" customHeight="1">
      <c r="F250" s="7"/>
      <c r="G250" s="7"/>
      <c r="H250" s="7"/>
      <c r="Y250" s="17"/>
      <c r="Z250" s="3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</row>
    <row r="251" ht="12.75" customHeight="1">
      <c r="F251" s="7"/>
      <c r="G251" s="7"/>
      <c r="H251" s="7"/>
      <c r="Y251" s="17"/>
      <c r="Z251" s="3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</row>
    <row r="252" ht="12.75" customHeight="1">
      <c r="F252" s="7"/>
      <c r="G252" s="7"/>
      <c r="H252" s="7"/>
      <c r="Y252" s="17"/>
      <c r="Z252" s="3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</row>
    <row r="253" ht="12.75" customHeight="1">
      <c r="F253" s="7"/>
      <c r="G253" s="7"/>
      <c r="H253" s="7"/>
      <c r="Y253" s="17"/>
      <c r="Z253" s="3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</row>
    <row r="254" ht="12.75" customHeight="1">
      <c r="F254" s="7"/>
      <c r="G254" s="7"/>
      <c r="H254" s="7"/>
      <c r="Y254" s="17"/>
      <c r="Z254" s="3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</row>
    <row r="255" ht="12.75" customHeight="1">
      <c r="F255" s="7"/>
      <c r="G255" s="7"/>
      <c r="H255" s="7"/>
      <c r="Y255" s="17"/>
      <c r="Z255" s="3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</row>
    <row r="256" ht="12.75" customHeight="1">
      <c r="F256" s="7"/>
      <c r="G256" s="7"/>
      <c r="H256" s="7"/>
      <c r="Y256" s="17"/>
      <c r="Z256" s="3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</row>
    <row r="257" ht="12.75" customHeight="1">
      <c r="F257" s="7"/>
      <c r="G257" s="7"/>
      <c r="H257" s="7"/>
      <c r="Y257" s="17"/>
      <c r="Z257" s="3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</row>
    <row r="258" ht="12.75" customHeight="1">
      <c r="F258" s="7"/>
      <c r="G258" s="7"/>
      <c r="H258" s="7"/>
      <c r="Y258" s="17"/>
      <c r="Z258" s="3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</row>
    <row r="259" ht="12.75" customHeight="1">
      <c r="F259" s="7"/>
      <c r="G259" s="7"/>
      <c r="H259" s="7"/>
      <c r="Y259" s="17"/>
      <c r="Z259" s="3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</row>
    <row r="260" ht="12.75" customHeight="1">
      <c r="F260" s="7"/>
      <c r="G260" s="7"/>
      <c r="H260" s="7"/>
      <c r="Y260" s="17"/>
      <c r="Z260" s="3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</row>
    <row r="261" ht="12.75" customHeight="1">
      <c r="F261" s="7"/>
      <c r="G261" s="7"/>
      <c r="H261" s="7"/>
      <c r="Y261" s="17"/>
      <c r="Z261" s="3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</row>
    <row r="262" ht="12.75" customHeight="1">
      <c r="F262" s="7"/>
      <c r="G262" s="7"/>
      <c r="H262" s="7"/>
      <c r="Y262" s="17"/>
      <c r="Z262" s="3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</row>
    <row r="263" ht="12.75" customHeight="1">
      <c r="F263" s="7"/>
      <c r="G263" s="7"/>
      <c r="H263" s="7"/>
      <c r="Y263" s="17"/>
      <c r="Z263" s="3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</row>
    <row r="264" ht="12.75" customHeight="1">
      <c r="F264" s="7"/>
      <c r="G264" s="7"/>
      <c r="H264" s="7"/>
      <c r="Y264" s="17"/>
      <c r="Z264" s="3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</row>
    <row r="265" ht="12.75" customHeight="1">
      <c r="F265" s="7"/>
      <c r="G265" s="7"/>
      <c r="H265" s="7"/>
      <c r="Y265" s="17"/>
      <c r="Z265" s="3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</row>
    <row r="266" ht="12.75" customHeight="1">
      <c r="F266" s="7"/>
      <c r="G266" s="7"/>
      <c r="H266" s="7"/>
      <c r="Y266" s="17"/>
      <c r="Z266" s="3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</row>
    <row r="267" ht="12.75" customHeight="1">
      <c r="F267" s="7"/>
      <c r="G267" s="7"/>
      <c r="H267" s="7"/>
      <c r="Y267" s="17"/>
      <c r="Z267" s="3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</row>
    <row r="268" ht="12.75" customHeight="1">
      <c r="F268" s="7"/>
      <c r="G268" s="7"/>
      <c r="H268" s="7"/>
      <c r="Y268" s="17"/>
      <c r="Z268" s="3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</row>
    <row r="269" ht="12.75" customHeight="1">
      <c r="F269" s="7"/>
      <c r="G269" s="7"/>
      <c r="H269" s="7"/>
      <c r="Y269" s="17"/>
      <c r="Z269" s="3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</row>
    <row r="270" ht="12.75" customHeight="1">
      <c r="F270" s="7"/>
      <c r="G270" s="7"/>
      <c r="H270" s="7"/>
      <c r="Y270" s="17"/>
      <c r="Z270" s="3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</row>
    <row r="271" ht="12.75" customHeight="1">
      <c r="F271" s="7"/>
      <c r="G271" s="7"/>
      <c r="H271" s="7"/>
      <c r="Y271" s="17"/>
      <c r="Z271" s="3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</row>
    <row r="272" ht="12.75" customHeight="1">
      <c r="F272" s="7"/>
      <c r="G272" s="7"/>
      <c r="H272" s="7"/>
      <c r="Y272" s="17"/>
      <c r="Z272" s="3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</row>
    <row r="273" ht="12.75" customHeight="1">
      <c r="F273" s="7"/>
      <c r="G273" s="7"/>
      <c r="H273" s="7"/>
      <c r="Y273" s="17"/>
      <c r="Z273" s="3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</row>
    <row r="274" ht="12.75" customHeight="1">
      <c r="F274" s="7"/>
      <c r="G274" s="7"/>
      <c r="H274" s="7"/>
      <c r="Y274" s="17"/>
      <c r="Z274" s="3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</row>
    <row r="275" ht="12.75" customHeight="1">
      <c r="F275" s="7"/>
      <c r="G275" s="7"/>
      <c r="H275" s="7"/>
      <c r="Y275" s="17"/>
      <c r="Z275" s="3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</row>
    <row r="276" ht="12.75" customHeight="1">
      <c r="F276" s="7"/>
      <c r="G276" s="7"/>
      <c r="H276" s="7"/>
      <c r="Y276" s="17"/>
      <c r="Z276" s="3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</row>
    <row r="277" ht="12.75" customHeight="1">
      <c r="F277" s="7"/>
      <c r="G277" s="7"/>
      <c r="H277" s="7"/>
      <c r="Y277" s="17"/>
      <c r="Z277" s="3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</row>
    <row r="278" ht="12.75" customHeight="1">
      <c r="F278" s="7"/>
      <c r="G278" s="7"/>
      <c r="H278" s="7"/>
      <c r="Y278" s="17"/>
      <c r="Z278" s="3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</row>
    <row r="279" ht="12.75" customHeight="1">
      <c r="F279" s="7"/>
      <c r="G279" s="7"/>
      <c r="H279" s="7"/>
      <c r="Y279" s="17"/>
      <c r="Z279" s="3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</row>
    <row r="280" ht="12.75" customHeight="1">
      <c r="F280" s="7"/>
      <c r="G280" s="7"/>
      <c r="H280" s="7"/>
      <c r="Y280" s="17"/>
      <c r="Z280" s="3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</row>
    <row r="281" ht="12.75" customHeight="1">
      <c r="F281" s="7"/>
      <c r="G281" s="7"/>
      <c r="H281" s="7"/>
      <c r="Y281" s="17"/>
      <c r="Z281" s="3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</row>
    <row r="282" ht="12.75" customHeight="1">
      <c r="F282" s="7"/>
      <c r="G282" s="7"/>
      <c r="H282" s="7"/>
      <c r="Y282" s="17"/>
      <c r="Z282" s="3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</row>
    <row r="283" ht="12.75" customHeight="1">
      <c r="F283" s="7"/>
      <c r="G283" s="7"/>
      <c r="H283" s="7"/>
      <c r="Y283" s="17"/>
      <c r="Z283" s="3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</row>
    <row r="284" ht="12.75" customHeight="1">
      <c r="F284" s="7"/>
      <c r="G284" s="7"/>
      <c r="H284" s="7"/>
      <c r="Y284" s="17"/>
      <c r="Z284" s="3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</row>
    <row r="285" ht="12.75" customHeight="1">
      <c r="F285" s="7"/>
      <c r="G285" s="7"/>
      <c r="H285" s="7"/>
      <c r="Y285" s="17"/>
      <c r="Z285" s="3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</row>
    <row r="286" ht="12.75" customHeight="1">
      <c r="F286" s="7"/>
      <c r="G286" s="7"/>
      <c r="H286" s="7"/>
      <c r="Y286" s="17"/>
      <c r="Z286" s="3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</row>
    <row r="287" ht="12.75" customHeight="1">
      <c r="F287" s="7"/>
      <c r="G287" s="7"/>
      <c r="H287" s="7"/>
      <c r="Y287" s="17"/>
      <c r="Z287" s="3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</row>
    <row r="288" ht="12.75" customHeight="1">
      <c r="F288" s="7"/>
      <c r="G288" s="7"/>
      <c r="H288" s="7"/>
      <c r="Y288" s="17"/>
      <c r="Z288" s="3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</row>
    <row r="289" ht="12.75" customHeight="1">
      <c r="F289" s="7"/>
      <c r="G289" s="7"/>
      <c r="H289" s="7"/>
      <c r="Y289" s="17"/>
      <c r="Z289" s="3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</row>
    <row r="290" ht="12.75" customHeight="1">
      <c r="F290" s="7"/>
      <c r="G290" s="7"/>
      <c r="H290" s="7"/>
      <c r="Y290" s="17"/>
      <c r="Z290" s="3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</row>
    <row r="291" ht="12.75" customHeight="1">
      <c r="F291" s="7"/>
      <c r="G291" s="7"/>
      <c r="H291" s="7"/>
      <c r="Y291" s="17"/>
      <c r="Z291" s="3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</row>
    <row r="292" ht="12.75" customHeight="1">
      <c r="F292" s="7"/>
      <c r="G292" s="7"/>
      <c r="H292" s="7"/>
      <c r="Y292" s="17"/>
      <c r="Z292" s="3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</row>
    <row r="293" ht="12.75" customHeight="1">
      <c r="F293" s="7"/>
      <c r="G293" s="7"/>
      <c r="H293" s="7"/>
      <c r="Y293" s="17"/>
      <c r="Z293" s="3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</row>
    <row r="294" ht="12.75" customHeight="1">
      <c r="F294" s="7"/>
      <c r="G294" s="7"/>
      <c r="H294" s="7"/>
      <c r="Y294" s="17"/>
      <c r="Z294" s="3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</row>
    <row r="295" ht="12.75" customHeight="1">
      <c r="F295" s="7"/>
      <c r="G295" s="7"/>
      <c r="H295" s="7"/>
      <c r="Y295" s="17"/>
      <c r="Z295" s="3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</row>
    <row r="296" ht="12.75" customHeight="1">
      <c r="F296" s="7"/>
      <c r="G296" s="7"/>
      <c r="H296" s="7"/>
      <c r="Y296" s="17"/>
      <c r="Z296" s="3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</row>
    <row r="297" ht="12.75" customHeight="1">
      <c r="F297" s="7"/>
      <c r="G297" s="7"/>
      <c r="H297" s="7"/>
      <c r="Y297" s="17"/>
      <c r="Z297" s="3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</row>
    <row r="298" ht="12.75" customHeight="1">
      <c r="F298" s="7"/>
      <c r="G298" s="7"/>
      <c r="H298" s="7"/>
      <c r="Y298" s="17"/>
      <c r="Z298" s="3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</row>
    <row r="299" ht="12.75" customHeight="1">
      <c r="F299" s="7"/>
      <c r="G299" s="7"/>
      <c r="H299" s="7"/>
      <c r="Y299" s="17"/>
      <c r="Z299" s="3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</row>
    <row r="300" ht="12.75" customHeight="1">
      <c r="F300" s="7"/>
      <c r="G300" s="7"/>
      <c r="H300" s="7"/>
      <c r="Y300" s="17"/>
      <c r="Z300" s="3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</row>
    <row r="301" ht="12.75" customHeight="1">
      <c r="F301" s="7"/>
      <c r="G301" s="7"/>
      <c r="H301" s="7"/>
      <c r="Y301" s="17"/>
      <c r="Z301" s="3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</row>
    <row r="302" ht="12.75" customHeight="1">
      <c r="F302" s="7"/>
      <c r="G302" s="7"/>
      <c r="H302" s="7"/>
      <c r="Y302" s="17"/>
      <c r="Z302" s="3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</row>
    <row r="303" ht="12.75" customHeight="1">
      <c r="F303" s="7"/>
      <c r="G303" s="7"/>
      <c r="H303" s="7"/>
      <c r="Y303" s="17"/>
      <c r="Z303" s="3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</row>
    <row r="304" ht="12.75" customHeight="1">
      <c r="F304" s="7"/>
      <c r="G304" s="7"/>
      <c r="H304" s="7"/>
      <c r="Y304" s="17"/>
      <c r="Z304" s="3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</row>
    <row r="305" ht="12.75" customHeight="1">
      <c r="F305" s="7"/>
      <c r="G305" s="7"/>
      <c r="H305" s="7"/>
      <c r="Y305" s="17"/>
      <c r="Z305" s="3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</row>
    <row r="306" ht="12.75" customHeight="1">
      <c r="F306" s="7"/>
      <c r="G306" s="7"/>
      <c r="H306" s="7"/>
      <c r="Y306" s="17"/>
      <c r="Z306" s="3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</row>
    <row r="307" ht="12.75" customHeight="1">
      <c r="F307" s="7"/>
      <c r="G307" s="7"/>
      <c r="H307" s="7"/>
      <c r="Y307" s="17"/>
      <c r="Z307" s="3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</row>
    <row r="308" ht="12.75" customHeight="1">
      <c r="F308" s="7"/>
      <c r="G308" s="7"/>
      <c r="H308" s="7"/>
      <c r="Y308" s="17"/>
      <c r="Z308" s="3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</row>
    <row r="309" ht="12.75" customHeight="1">
      <c r="F309" s="7"/>
      <c r="G309" s="7"/>
      <c r="H309" s="7"/>
      <c r="Y309" s="17"/>
      <c r="Z309" s="3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</row>
    <row r="310" ht="12.75" customHeight="1">
      <c r="F310" s="7"/>
      <c r="G310" s="7"/>
      <c r="H310" s="7"/>
      <c r="Y310" s="17"/>
      <c r="Z310" s="3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</row>
    <row r="311" ht="12.75" customHeight="1">
      <c r="F311" s="7"/>
      <c r="G311" s="7"/>
      <c r="H311" s="7"/>
      <c r="Y311" s="17"/>
      <c r="Z311" s="3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</row>
    <row r="312" ht="12.75" customHeight="1">
      <c r="F312" s="7"/>
      <c r="G312" s="7"/>
      <c r="H312" s="7"/>
      <c r="Y312" s="17"/>
      <c r="Z312" s="3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</row>
    <row r="313" ht="12.75" customHeight="1">
      <c r="F313" s="7"/>
      <c r="G313" s="7"/>
      <c r="H313" s="7"/>
      <c r="Y313" s="17"/>
      <c r="Z313" s="3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</row>
    <row r="314" ht="12.75" customHeight="1">
      <c r="F314" s="7"/>
      <c r="G314" s="7"/>
      <c r="H314" s="7"/>
      <c r="Y314" s="17"/>
      <c r="Z314" s="3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</row>
    <row r="315" ht="12.75" customHeight="1">
      <c r="F315" s="7"/>
      <c r="G315" s="7"/>
      <c r="H315" s="7"/>
      <c r="Y315" s="17"/>
      <c r="Z315" s="3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</row>
    <row r="316" ht="12.75" customHeight="1">
      <c r="F316" s="7"/>
      <c r="G316" s="7"/>
      <c r="H316" s="7"/>
      <c r="Y316" s="17"/>
      <c r="Z316" s="3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</row>
    <row r="317" ht="12.75" customHeight="1">
      <c r="F317" s="7"/>
      <c r="G317" s="7"/>
      <c r="H317" s="7"/>
      <c r="Y317" s="17"/>
      <c r="Z317" s="3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</row>
    <row r="318" ht="12.75" customHeight="1">
      <c r="F318" s="7"/>
      <c r="G318" s="7"/>
      <c r="H318" s="7"/>
      <c r="Y318" s="17"/>
      <c r="Z318" s="3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</row>
    <row r="319" ht="12.75" customHeight="1">
      <c r="F319" s="7"/>
      <c r="G319" s="7"/>
      <c r="H319" s="7"/>
      <c r="Y319" s="17"/>
      <c r="Z319" s="3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</row>
    <row r="320" ht="12.75" customHeight="1">
      <c r="F320" s="7"/>
      <c r="G320" s="7"/>
      <c r="H320" s="7"/>
      <c r="Y320" s="17"/>
      <c r="Z320" s="3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</row>
    <row r="321" ht="12.75" customHeight="1">
      <c r="F321" s="7"/>
      <c r="G321" s="7"/>
      <c r="H321" s="7"/>
      <c r="Y321" s="17"/>
      <c r="Z321" s="3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</row>
    <row r="322" ht="12.75" customHeight="1">
      <c r="F322" s="7"/>
      <c r="G322" s="7"/>
      <c r="H322" s="7"/>
      <c r="Y322" s="17"/>
      <c r="Z322" s="3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</row>
    <row r="323" ht="12.75" customHeight="1">
      <c r="F323" s="7"/>
      <c r="G323" s="7"/>
      <c r="H323" s="7"/>
      <c r="Y323" s="17"/>
      <c r="Z323" s="3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</row>
    <row r="324" ht="12.75" customHeight="1">
      <c r="F324" s="7"/>
      <c r="G324" s="7"/>
      <c r="H324" s="7"/>
      <c r="Y324" s="17"/>
      <c r="Z324" s="3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</row>
    <row r="325" ht="12.75" customHeight="1">
      <c r="F325" s="7"/>
      <c r="G325" s="7"/>
      <c r="H325" s="7"/>
      <c r="Y325" s="17"/>
      <c r="Z325" s="3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</row>
    <row r="326" ht="12.75" customHeight="1">
      <c r="F326" s="7"/>
      <c r="G326" s="7"/>
      <c r="H326" s="7"/>
      <c r="Y326" s="17"/>
      <c r="Z326" s="3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</row>
    <row r="327" ht="12.75" customHeight="1">
      <c r="F327" s="7"/>
      <c r="G327" s="7"/>
      <c r="H327" s="7"/>
      <c r="Y327" s="17"/>
      <c r="Z327" s="3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</row>
    <row r="328" ht="12.75" customHeight="1">
      <c r="F328" s="7"/>
      <c r="G328" s="7"/>
      <c r="H328" s="7"/>
      <c r="Y328" s="17"/>
      <c r="Z328" s="3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</row>
    <row r="329" ht="12.75" customHeight="1">
      <c r="F329" s="7"/>
      <c r="G329" s="7"/>
      <c r="H329" s="7"/>
      <c r="Y329" s="17"/>
      <c r="Z329" s="3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</row>
    <row r="330" ht="12.75" customHeight="1">
      <c r="F330" s="7"/>
      <c r="G330" s="7"/>
      <c r="H330" s="7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</row>
    <row r="331" ht="12.75" customHeight="1">
      <c r="F331" s="7"/>
      <c r="G331" s="7"/>
      <c r="H331" s="7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</row>
    <row r="332" ht="12.75" customHeight="1">
      <c r="F332" s="7"/>
      <c r="G332" s="7"/>
      <c r="H332" s="7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</row>
    <row r="333" ht="12.75" customHeight="1">
      <c r="F333" s="7"/>
      <c r="G333" s="7"/>
      <c r="H333" s="7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</row>
    <row r="334" ht="12.75" customHeight="1">
      <c r="F334" s="7"/>
      <c r="G334" s="7"/>
      <c r="H334" s="7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</row>
    <row r="335" ht="12.75" customHeight="1">
      <c r="F335" s="7"/>
      <c r="G335" s="7"/>
      <c r="H335" s="7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</row>
    <row r="336" ht="12.75" customHeight="1">
      <c r="F336" s="7"/>
      <c r="G336" s="7"/>
      <c r="H336" s="7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</row>
    <row r="337" ht="12.75" customHeight="1">
      <c r="F337" s="7"/>
      <c r="G337" s="7"/>
      <c r="H337" s="7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</row>
    <row r="338" ht="12.75" customHeight="1">
      <c r="F338" s="7"/>
      <c r="G338" s="7"/>
      <c r="H338" s="7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</row>
    <row r="339" ht="12.75" customHeight="1">
      <c r="F339" s="7"/>
      <c r="G339" s="7"/>
      <c r="H339" s="7"/>
      <c r="AG339" s="18"/>
      <c r="AH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</row>
    <row r="340" ht="12.75" customHeight="1">
      <c r="F340" s="7"/>
      <c r="G340" s="7"/>
      <c r="H340" s="7"/>
      <c r="AG340" s="18"/>
      <c r="AH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</row>
    <row r="341" ht="12.75" customHeight="1">
      <c r="F341" s="7"/>
      <c r="G341" s="7"/>
      <c r="H341" s="7"/>
      <c r="AG341" s="18"/>
      <c r="AH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</row>
    <row r="342" ht="12.75" customHeight="1">
      <c r="F342" s="7"/>
      <c r="G342" s="7"/>
      <c r="H342" s="7"/>
      <c r="AG342" s="18"/>
      <c r="AH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</row>
    <row r="343" ht="12.75" customHeight="1">
      <c r="F343" s="7"/>
      <c r="G343" s="7"/>
      <c r="H343" s="7"/>
    </row>
    <row r="344" ht="12.75" customHeight="1">
      <c r="F344" s="7"/>
      <c r="G344" s="7"/>
      <c r="H344" s="7"/>
    </row>
    <row r="345" ht="12.75" customHeight="1">
      <c r="F345" s="7"/>
      <c r="G345" s="7"/>
      <c r="H345" s="7"/>
    </row>
    <row r="346" ht="12.75" customHeight="1">
      <c r="F346" s="7"/>
      <c r="G346" s="7"/>
      <c r="H346" s="7"/>
    </row>
    <row r="347" ht="12.75" customHeight="1">
      <c r="F347" s="7"/>
      <c r="G347" s="7"/>
      <c r="H347" s="7"/>
    </row>
    <row r="348" ht="12.75" customHeight="1">
      <c r="F348" s="7"/>
      <c r="G348" s="7"/>
      <c r="H348" s="7"/>
    </row>
    <row r="349" ht="12.75" customHeight="1">
      <c r="F349" s="7"/>
      <c r="G349" s="7"/>
      <c r="H349" s="7"/>
    </row>
    <row r="350" ht="12.75" customHeight="1">
      <c r="F350" s="7"/>
      <c r="G350" s="7"/>
      <c r="H350" s="7"/>
    </row>
    <row r="351" ht="12.75" customHeight="1">
      <c r="F351" s="7"/>
      <c r="G351" s="7"/>
      <c r="H351" s="7"/>
    </row>
    <row r="352" ht="12.75" customHeight="1">
      <c r="F352" s="7"/>
      <c r="G352" s="7"/>
      <c r="H352" s="7"/>
    </row>
    <row r="353" ht="12.75" customHeight="1">
      <c r="F353" s="7"/>
      <c r="G353" s="7"/>
      <c r="H353" s="7"/>
    </row>
    <row r="354" ht="12.75" customHeight="1">
      <c r="F354" s="7"/>
      <c r="G354" s="7"/>
      <c r="H354" s="7"/>
    </row>
    <row r="355" ht="12.75" customHeight="1">
      <c r="F355" s="7"/>
      <c r="G355" s="7"/>
      <c r="H355" s="7"/>
    </row>
    <row r="356" ht="12.75" customHeight="1">
      <c r="F356" s="7"/>
      <c r="G356" s="7"/>
      <c r="H356" s="7"/>
    </row>
    <row r="357" ht="12.75" customHeight="1">
      <c r="F357" s="7"/>
      <c r="G357" s="7"/>
      <c r="H357" s="7"/>
    </row>
    <row r="358" ht="12.75" customHeight="1">
      <c r="F358" s="7"/>
      <c r="G358" s="7"/>
      <c r="H358" s="7"/>
    </row>
    <row r="359" ht="12.75" customHeight="1">
      <c r="F359" s="7"/>
      <c r="G359" s="7"/>
      <c r="H359" s="7"/>
    </row>
    <row r="360" ht="12.75" customHeight="1">
      <c r="F360" s="7"/>
      <c r="G360" s="7"/>
      <c r="H360" s="7"/>
    </row>
    <row r="361" ht="12.75" customHeight="1">
      <c r="F361" s="7"/>
      <c r="G361" s="7"/>
      <c r="H361" s="7"/>
    </row>
    <row r="362" ht="12.75" customHeight="1">
      <c r="F362" s="7"/>
      <c r="G362" s="7"/>
      <c r="H362" s="7"/>
    </row>
    <row r="363" ht="12.75" customHeight="1">
      <c r="F363" s="7"/>
      <c r="G363" s="7"/>
      <c r="H363" s="7"/>
    </row>
    <row r="364" ht="12.75" customHeight="1">
      <c r="F364" s="7"/>
      <c r="G364" s="7"/>
      <c r="H364" s="7"/>
    </row>
    <row r="365" ht="12.75" customHeight="1">
      <c r="F365" s="7"/>
      <c r="G365" s="7"/>
      <c r="H365" s="7"/>
    </row>
    <row r="366" ht="12.75" customHeight="1">
      <c r="F366" s="7"/>
      <c r="G366" s="7"/>
      <c r="H366" s="7"/>
    </row>
    <row r="367" ht="12.75" customHeight="1">
      <c r="F367" s="7"/>
      <c r="G367" s="7"/>
      <c r="H367" s="7"/>
    </row>
    <row r="368" ht="12.75" customHeight="1">
      <c r="F368" s="7"/>
      <c r="G368" s="7"/>
      <c r="H368" s="7"/>
    </row>
    <row r="369" ht="12.75" customHeight="1">
      <c r="F369" s="7"/>
      <c r="G369" s="7"/>
      <c r="H369" s="7"/>
    </row>
    <row r="370" ht="12.75" customHeight="1">
      <c r="F370" s="7"/>
      <c r="G370" s="7"/>
      <c r="H370" s="7"/>
    </row>
    <row r="371" ht="12.75" customHeight="1">
      <c r="F371" s="7"/>
      <c r="G371" s="7"/>
      <c r="H371" s="7"/>
    </row>
    <row r="372" ht="12.75" customHeight="1">
      <c r="F372" s="7"/>
      <c r="G372" s="7"/>
      <c r="H372" s="7"/>
    </row>
    <row r="373" ht="12.75" customHeight="1">
      <c r="F373" s="7"/>
      <c r="G373" s="7"/>
      <c r="H373" s="7"/>
    </row>
    <row r="374" ht="12.75" customHeight="1">
      <c r="F374" s="7"/>
      <c r="G374" s="7"/>
      <c r="H374" s="7"/>
    </row>
    <row r="375" ht="12.75" customHeight="1">
      <c r="F375" s="7"/>
      <c r="G375" s="7"/>
      <c r="H375" s="7"/>
    </row>
    <row r="376" ht="12.75" customHeight="1">
      <c r="F376" s="7"/>
      <c r="G376" s="7"/>
      <c r="H376" s="7"/>
    </row>
    <row r="377" ht="12.75" customHeight="1">
      <c r="F377" s="7"/>
      <c r="G377" s="7"/>
      <c r="H377" s="7"/>
    </row>
    <row r="378" ht="12.75" customHeight="1">
      <c r="F378" s="7"/>
      <c r="G378" s="7"/>
      <c r="H378" s="7"/>
    </row>
    <row r="379" ht="12.75" customHeight="1">
      <c r="F379" s="7"/>
      <c r="G379" s="7"/>
      <c r="H379" s="7"/>
    </row>
    <row r="380" ht="12.75" customHeight="1">
      <c r="F380" s="7"/>
      <c r="G380" s="7"/>
      <c r="H380" s="7"/>
    </row>
    <row r="381" ht="12.75" customHeight="1">
      <c r="F381" s="7"/>
      <c r="G381" s="7"/>
      <c r="H381" s="7"/>
    </row>
    <row r="382" ht="12.75" customHeight="1">
      <c r="F382" s="7"/>
      <c r="G382" s="7"/>
      <c r="H382" s="7"/>
    </row>
    <row r="383" ht="12.75" customHeight="1">
      <c r="F383" s="7"/>
      <c r="G383" s="7"/>
      <c r="H383" s="7"/>
    </row>
    <row r="384" ht="12.75" customHeight="1">
      <c r="F384" s="7"/>
      <c r="G384" s="7"/>
      <c r="H384" s="7"/>
    </row>
    <row r="385" ht="12.75" customHeight="1">
      <c r="F385" s="7"/>
      <c r="G385" s="7"/>
      <c r="H385" s="7"/>
    </row>
    <row r="386" ht="12.75" customHeight="1">
      <c r="F386" s="7"/>
      <c r="G386" s="7"/>
      <c r="H386" s="7"/>
    </row>
    <row r="387" ht="12.75" customHeight="1">
      <c r="F387" s="7"/>
      <c r="G387" s="7"/>
      <c r="H387" s="7"/>
    </row>
    <row r="388" ht="12.75" customHeight="1">
      <c r="F388" s="7"/>
      <c r="G388" s="7"/>
      <c r="H388" s="7"/>
    </row>
    <row r="389" ht="12.75" customHeight="1">
      <c r="F389" s="7"/>
      <c r="G389" s="7"/>
      <c r="H389" s="7"/>
    </row>
    <row r="390" ht="12.75" customHeight="1">
      <c r="F390" s="7"/>
      <c r="G390" s="7"/>
      <c r="H390" s="7"/>
    </row>
    <row r="391" ht="12.75" customHeight="1">
      <c r="F391" s="7"/>
      <c r="G391" s="7"/>
      <c r="H391" s="7"/>
    </row>
    <row r="392" ht="12.75" customHeight="1">
      <c r="F392" s="7"/>
      <c r="G392" s="7"/>
      <c r="H392" s="7"/>
    </row>
    <row r="393" ht="12.75" customHeight="1">
      <c r="F393" s="7"/>
      <c r="G393" s="7"/>
      <c r="H393" s="7"/>
    </row>
    <row r="394" ht="12.75" customHeight="1">
      <c r="F394" s="7"/>
      <c r="G394" s="7"/>
      <c r="H394" s="7"/>
    </row>
    <row r="395" ht="12.75" customHeight="1">
      <c r="F395" s="7"/>
      <c r="G395" s="7"/>
      <c r="H395" s="7"/>
    </row>
    <row r="396" ht="12.75" customHeight="1">
      <c r="F396" s="7"/>
      <c r="G396" s="7"/>
      <c r="H396" s="7"/>
    </row>
    <row r="397" ht="12.75" customHeight="1">
      <c r="F397" s="7"/>
      <c r="G397" s="7"/>
      <c r="H397" s="7"/>
    </row>
    <row r="398" ht="12.75" customHeight="1">
      <c r="F398" s="7"/>
      <c r="G398" s="7"/>
      <c r="H398" s="7"/>
    </row>
    <row r="399" ht="12.75" customHeight="1">
      <c r="F399" s="7"/>
      <c r="G399" s="7"/>
      <c r="H399" s="7"/>
    </row>
    <row r="400" ht="12.75" customHeight="1">
      <c r="F400" s="7"/>
      <c r="G400" s="7"/>
      <c r="H400" s="7"/>
    </row>
    <row r="401" ht="12.75" customHeight="1">
      <c r="F401" s="7"/>
      <c r="G401" s="7"/>
      <c r="H401" s="7"/>
    </row>
    <row r="402" ht="12.75" customHeight="1">
      <c r="F402" s="7"/>
      <c r="G402" s="7"/>
      <c r="H402" s="7"/>
    </row>
    <row r="403" ht="12.75" customHeight="1">
      <c r="F403" s="7"/>
      <c r="G403" s="7"/>
      <c r="H403" s="7"/>
    </row>
    <row r="404" ht="12.75" customHeight="1">
      <c r="F404" s="7"/>
      <c r="G404" s="7"/>
      <c r="H404" s="7"/>
    </row>
    <row r="405" ht="12.75" customHeight="1">
      <c r="F405" s="7"/>
      <c r="G405" s="7"/>
      <c r="H405" s="7"/>
    </row>
    <row r="406" ht="12.75" customHeight="1">
      <c r="F406" s="7"/>
      <c r="G406" s="7"/>
      <c r="H406" s="7"/>
    </row>
    <row r="407" ht="12.75" customHeight="1">
      <c r="F407" s="7"/>
      <c r="G407" s="7"/>
      <c r="H407" s="7"/>
    </row>
    <row r="408" ht="12.75" customHeight="1">
      <c r="F408" s="7"/>
      <c r="G408" s="7"/>
      <c r="H408" s="7"/>
    </row>
    <row r="409" ht="12.75" customHeight="1">
      <c r="F409" s="7"/>
      <c r="G409" s="7"/>
      <c r="H409" s="7"/>
    </row>
    <row r="410" ht="12.75" customHeight="1">
      <c r="F410" s="7"/>
      <c r="G410" s="7"/>
      <c r="H410" s="7"/>
    </row>
    <row r="411" ht="12.75" customHeight="1">
      <c r="F411" s="7"/>
      <c r="G411" s="7"/>
      <c r="H411" s="7"/>
    </row>
    <row r="412" ht="12.75" customHeight="1">
      <c r="F412" s="7"/>
      <c r="G412" s="7"/>
      <c r="H412" s="7"/>
    </row>
    <row r="413" ht="12.75" customHeight="1">
      <c r="F413" s="7"/>
      <c r="G413" s="7"/>
      <c r="H413" s="7"/>
    </row>
    <row r="414" ht="12.75" customHeight="1">
      <c r="F414" s="7"/>
      <c r="G414" s="7"/>
      <c r="H414" s="7"/>
    </row>
    <row r="415" ht="12.75" customHeight="1">
      <c r="F415" s="7"/>
      <c r="G415" s="7"/>
      <c r="H415" s="7"/>
    </row>
    <row r="416" ht="12.75" customHeight="1">
      <c r="F416" s="7"/>
      <c r="G416" s="7"/>
      <c r="H416" s="7"/>
    </row>
    <row r="417" ht="12.75" customHeight="1">
      <c r="F417" s="7"/>
      <c r="G417" s="7"/>
      <c r="H417" s="7"/>
    </row>
    <row r="418" ht="12.75" customHeight="1">
      <c r="F418" s="7"/>
      <c r="G418" s="7"/>
      <c r="H418" s="7"/>
    </row>
    <row r="419" ht="12.75" customHeight="1">
      <c r="F419" s="7"/>
      <c r="G419" s="7"/>
      <c r="H419" s="7"/>
    </row>
    <row r="420" ht="12.75" customHeight="1">
      <c r="F420" s="7"/>
      <c r="G420" s="7"/>
      <c r="H420" s="7"/>
    </row>
    <row r="421" ht="12.75" customHeight="1">
      <c r="F421" s="7"/>
      <c r="G421" s="7"/>
      <c r="H421" s="7"/>
    </row>
    <row r="422" ht="12.75" customHeight="1">
      <c r="F422" s="7"/>
      <c r="G422" s="7"/>
      <c r="H422" s="7"/>
    </row>
    <row r="423" ht="12.75" customHeight="1">
      <c r="F423" s="7"/>
      <c r="G423" s="7"/>
      <c r="H423" s="7"/>
    </row>
    <row r="424" ht="12.75" customHeight="1">
      <c r="F424" s="7"/>
      <c r="G424" s="7"/>
      <c r="H424" s="7"/>
    </row>
    <row r="425" ht="12.75" customHeight="1">
      <c r="F425" s="7"/>
      <c r="G425" s="7"/>
      <c r="H425" s="7"/>
    </row>
    <row r="426" ht="12.75" customHeight="1">
      <c r="F426" s="7"/>
      <c r="G426" s="7"/>
      <c r="H426" s="7"/>
    </row>
    <row r="427" ht="12.75" customHeight="1">
      <c r="F427" s="7"/>
      <c r="G427" s="7"/>
      <c r="H427" s="7"/>
    </row>
    <row r="428" ht="12.75" customHeight="1">
      <c r="F428" s="7"/>
      <c r="G428" s="7"/>
      <c r="H428" s="7"/>
    </row>
    <row r="429" ht="12.75" customHeight="1">
      <c r="F429" s="7"/>
      <c r="G429" s="7"/>
      <c r="H429" s="7"/>
    </row>
    <row r="430" ht="12.75" customHeight="1">
      <c r="F430" s="7"/>
      <c r="G430" s="7"/>
      <c r="H430" s="7"/>
    </row>
    <row r="431" ht="12.75" customHeight="1">
      <c r="F431" s="7"/>
      <c r="G431" s="7"/>
      <c r="H431" s="7"/>
    </row>
    <row r="432" ht="12.75" customHeight="1">
      <c r="F432" s="7"/>
      <c r="G432" s="7"/>
      <c r="H432" s="7"/>
    </row>
    <row r="433" ht="12.75" customHeight="1">
      <c r="F433" s="7"/>
      <c r="G433" s="7"/>
      <c r="H433" s="7"/>
    </row>
    <row r="434" ht="12.75" customHeight="1">
      <c r="F434" s="7"/>
      <c r="G434" s="7"/>
      <c r="H434" s="7"/>
    </row>
    <row r="435" ht="12.75" customHeight="1">
      <c r="F435" s="7"/>
      <c r="G435" s="7"/>
      <c r="H435" s="7"/>
    </row>
    <row r="436" ht="12.75" customHeight="1">
      <c r="F436" s="7"/>
      <c r="G436" s="7"/>
      <c r="H436" s="7"/>
    </row>
    <row r="437" ht="12.75" customHeight="1">
      <c r="F437" s="7"/>
      <c r="G437" s="7"/>
      <c r="H437" s="7"/>
    </row>
    <row r="438" ht="12.75" customHeight="1">
      <c r="F438" s="7"/>
      <c r="G438" s="7"/>
      <c r="H438" s="7"/>
    </row>
    <row r="439" ht="12.75" customHeight="1">
      <c r="F439" s="7"/>
      <c r="G439" s="7"/>
      <c r="H439" s="7"/>
    </row>
    <row r="440" ht="12.75" customHeight="1">
      <c r="F440" s="7"/>
      <c r="G440" s="7"/>
      <c r="H440" s="7"/>
    </row>
    <row r="441" ht="12.75" customHeight="1">
      <c r="F441" s="7"/>
      <c r="G441" s="7"/>
      <c r="H441" s="7"/>
    </row>
    <row r="442" ht="12.75" customHeight="1">
      <c r="F442" s="7"/>
      <c r="G442" s="7"/>
      <c r="H442" s="7"/>
    </row>
    <row r="443" ht="12.75" customHeight="1">
      <c r="F443" s="7"/>
      <c r="G443" s="7"/>
      <c r="H443" s="7"/>
    </row>
    <row r="444" ht="12.75" customHeight="1">
      <c r="F444" s="7"/>
      <c r="G444" s="7"/>
      <c r="H444" s="7"/>
    </row>
    <row r="445" ht="12.75" customHeight="1">
      <c r="F445" s="7"/>
      <c r="G445" s="7"/>
      <c r="H445" s="7"/>
    </row>
    <row r="446" ht="12.75" customHeight="1">
      <c r="F446" s="7"/>
      <c r="G446" s="7"/>
      <c r="H446" s="7"/>
    </row>
    <row r="447" ht="12.75" customHeight="1">
      <c r="F447" s="7"/>
      <c r="G447" s="7"/>
      <c r="H447" s="7"/>
    </row>
    <row r="448" ht="12.75" customHeight="1">
      <c r="F448" s="7"/>
      <c r="G448" s="7"/>
      <c r="H448" s="7"/>
    </row>
    <row r="449" ht="12.75" customHeight="1">
      <c r="F449" s="7"/>
      <c r="G449" s="7"/>
      <c r="H449" s="7"/>
    </row>
    <row r="450" ht="12.75" customHeight="1">
      <c r="F450" s="7"/>
      <c r="G450" s="7"/>
      <c r="H450" s="7"/>
    </row>
    <row r="451" ht="12.75" customHeight="1">
      <c r="F451" s="7"/>
      <c r="G451" s="7"/>
      <c r="H451" s="7"/>
    </row>
    <row r="452" ht="12.75" customHeight="1">
      <c r="F452" s="7"/>
      <c r="G452" s="7"/>
      <c r="H452" s="7"/>
    </row>
    <row r="453" ht="12.75" customHeight="1">
      <c r="F453" s="7"/>
      <c r="G453" s="7"/>
      <c r="H453" s="7"/>
    </row>
    <row r="454" ht="12.75" customHeight="1">
      <c r="F454" s="7"/>
      <c r="G454" s="7"/>
      <c r="H454" s="7"/>
    </row>
    <row r="455" ht="12.75" customHeight="1">
      <c r="F455" s="7"/>
      <c r="G455" s="7"/>
      <c r="H455" s="7"/>
    </row>
    <row r="456" ht="12.75" customHeight="1">
      <c r="F456" s="7"/>
      <c r="G456" s="7"/>
      <c r="H456" s="7"/>
    </row>
    <row r="457" ht="12.75" customHeight="1">
      <c r="F457" s="7"/>
      <c r="G457" s="7"/>
      <c r="H457" s="7"/>
    </row>
    <row r="458" ht="12.75" customHeight="1">
      <c r="F458" s="7"/>
      <c r="G458" s="7"/>
      <c r="H458" s="7"/>
    </row>
    <row r="459" ht="12.75" customHeight="1">
      <c r="F459" s="7"/>
      <c r="G459" s="7"/>
      <c r="H459" s="7"/>
    </row>
    <row r="460" ht="12.75" customHeight="1">
      <c r="F460" s="7"/>
      <c r="G460" s="7"/>
      <c r="H460" s="7"/>
    </row>
    <row r="461" ht="12.75" customHeight="1">
      <c r="F461" s="7"/>
      <c r="G461" s="7"/>
      <c r="H461" s="7"/>
    </row>
    <row r="462" ht="12.75" customHeight="1">
      <c r="F462" s="7"/>
      <c r="G462" s="7"/>
      <c r="H462" s="7"/>
    </row>
    <row r="463" ht="12.75" customHeight="1">
      <c r="F463" s="7"/>
      <c r="G463" s="7"/>
      <c r="H463" s="7"/>
    </row>
    <row r="464" ht="12.75" customHeight="1">
      <c r="F464" s="7"/>
      <c r="G464" s="7"/>
      <c r="H464" s="7"/>
    </row>
    <row r="465" ht="12.75" customHeight="1">
      <c r="F465" s="7"/>
      <c r="G465" s="7"/>
      <c r="H465" s="7"/>
    </row>
    <row r="466" ht="12.75" customHeight="1">
      <c r="F466" s="7"/>
      <c r="G466" s="7"/>
      <c r="H466" s="7"/>
    </row>
    <row r="467" ht="12.75" customHeight="1">
      <c r="F467" s="7"/>
      <c r="G467" s="7"/>
      <c r="H467" s="7"/>
    </row>
    <row r="468" ht="12.75" customHeight="1">
      <c r="F468" s="7"/>
      <c r="G468" s="7"/>
      <c r="H468" s="7"/>
    </row>
    <row r="469" ht="12.75" customHeight="1">
      <c r="F469" s="7"/>
      <c r="G469" s="7"/>
      <c r="H469" s="7"/>
    </row>
    <row r="470" ht="12.75" customHeight="1">
      <c r="F470" s="7"/>
      <c r="G470" s="7"/>
      <c r="H470" s="7"/>
    </row>
    <row r="471" ht="12.75" customHeight="1">
      <c r="F471" s="7"/>
      <c r="G471" s="7"/>
      <c r="H471" s="7"/>
    </row>
    <row r="472" ht="12.75" customHeight="1">
      <c r="F472" s="7"/>
      <c r="G472" s="7"/>
      <c r="H472" s="7"/>
    </row>
    <row r="473" ht="12.75" customHeight="1">
      <c r="F473" s="7"/>
      <c r="G473" s="7"/>
      <c r="H473" s="7"/>
    </row>
    <row r="474" ht="12.75" customHeight="1">
      <c r="F474" s="7"/>
      <c r="G474" s="7"/>
      <c r="H474" s="7"/>
    </row>
    <row r="475" ht="12.75" customHeight="1">
      <c r="F475" s="7"/>
      <c r="G475" s="7"/>
      <c r="H475" s="7"/>
    </row>
    <row r="476" ht="12.75" customHeight="1">
      <c r="F476" s="7"/>
      <c r="G476" s="7"/>
      <c r="H476" s="7"/>
    </row>
    <row r="477" ht="12.75" customHeight="1">
      <c r="F477" s="7"/>
      <c r="G477" s="7"/>
      <c r="H477" s="7"/>
    </row>
    <row r="478" ht="12.75" customHeight="1">
      <c r="F478" s="7"/>
      <c r="G478" s="7"/>
      <c r="H478" s="7"/>
    </row>
    <row r="479" ht="12.75" customHeight="1">
      <c r="F479" s="7"/>
      <c r="G479" s="7"/>
      <c r="H479" s="7"/>
    </row>
    <row r="480" ht="12.75" customHeight="1">
      <c r="F480" s="7"/>
      <c r="G480" s="7"/>
      <c r="H480" s="7"/>
    </row>
    <row r="481" ht="12.75" customHeight="1">
      <c r="F481" s="7"/>
      <c r="G481" s="7"/>
      <c r="H481" s="7"/>
    </row>
    <row r="482" ht="12.75" customHeight="1">
      <c r="F482" s="7"/>
      <c r="G482" s="7"/>
      <c r="H482" s="7"/>
    </row>
    <row r="483" ht="12.75" customHeight="1">
      <c r="F483" s="7"/>
      <c r="G483" s="7"/>
      <c r="H483" s="7"/>
    </row>
    <row r="484" ht="12.75" customHeight="1">
      <c r="F484" s="7"/>
      <c r="G484" s="7"/>
      <c r="H484" s="7"/>
    </row>
    <row r="485" ht="12.75" customHeight="1">
      <c r="F485" s="7"/>
      <c r="G485" s="7"/>
      <c r="H485" s="7"/>
    </row>
    <row r="486" ht="12.75" customHeight="1">
      <c r="F486" s="7"/>
      <c r="G486" s="7"/>
      <c r="H486" s="7"/>
    </row>
    <row r="487" ht="12.75" customHeight="1">
      <c r="F487" s="7"/>
      <c r="G487" s="7"/>
      <c r="H487" s="7"/>
    </row>
    <row r="488" ht="12.75" customHeight="1">
      <c r="F488" s="7"/>
      <c r="G488" s="7"/>
      <c r="H488" s="7"/>
    </row>
    <row r="489" ht="12.75" customHeight="1">
      <c r="F489" s="7"/>
      <c r="G489" s="7"/>
      <c r="H489" s="7"/>
    </row>
    <row r="490" ht="12.75" customHeight="1">
      <c r="F490" s="7"/>
      <c r="G490" s="7"/>
      <c r="H490" s="7"/>
    </row>
    <row r="491" ht="12.75" customHeight="1">
      <c r="F491" s="7"/>
      <c r="G491" s="7"/>
      <c r="H491" s="7"/>
    </row>
    <row r="492" ht="12.75" customHeight="1">
      <c r="F492" s="7"/>
      <c r="G492" s="7"/>
      <c r="H492" s="7"/>
    </row>
    <row r="493" ht="12.75" customHeight="1">
      <c r="F493" s="7"/>
      <c r="G493" s="7"/>
      <c r="H493" s="7"/>
    </row>
    <row r="494" ht="12.75" customHeight="1">
      <c r="F494" s="7"/>
      <c r="G494" s="7"/>
      <c r="H494" s="7"/>
    </row>
    <row r="495" ht="12.75" customHeight="1">
      <c r="F495" s="7"/>
      <c r="G495" s="7"/>
      <c r="H495" s="7"/>
    </row>
    <row r="496" ht="12.75" customHeight="1">
      <c r="F496" s="7"/>
      <c r="G496" s="7"/>
      <c r="H496" s="7"/>
    </row>
    <row r="497" ht="12.75" customHeight="1">
      <c r="F497" s="7"/>
      <c r="G497" s="7"/>
      <c r="H497" s="7"/>
    </row>
    <row r="498" ht="12.75" customHeight="1">
      <c r="F498" s="7"/>
      <c r="G498" s="7"/>
      <c r="H498" s="7"/>
    </row>
    <row r="499" ht="12.75" customHeight="1">
      <c r="F499" s="7"/>
      <c r="G499" s="7"/>
      <c r="H499" s="7"/>
    </row>
    <row r="500" ht="12.75" customHeight="1">
      <c r="F500" s="7"/>
      <c r="G500" s="7"/>
      <c r="H500" s="7"/>
    </row>
    <row r="501" ht="12.75" customHeight="1">
      <c r="F501" s="7"/>
      <c r="G501" s="7"/>
      <c r="H501" s="7"/>
    </row>
    <row r="502" ht="12.75" customHeight="1">
      <c r="F502" s="7"/>
      <c r="G502" s="7"/>
      <c r="H502" s="7"/>
    </row>
    <row r="503" ht="12.75" customHeight="1">
      <c r="F503" s="7"/>
      <c r="G503" s="7"/>
      <c r="H503" s="7"/>
    </row>
    <row r="504" ht="12.75" customHeight="1">
      <c r="F504" s="7"/>
      <c r="G504" s="7"/>
      <c r="H504" s="7"/>
    </row>
    <row r="505" ht="12.75" customHeight="1">
      <c r="F505" s="7"/>
      <c r="G505" s="7"/>
      <c r="H505" s="7"/>
    </row>
    <row r="506" ht="12.75" customHeight="1">
      <c r="F506" s="7"/>
      <c r="G506" s="7"/>
      <c r="H506" s="7"/>
    </row>
    <row r="507" ht="12.75" customHeight="1">
      <c r="F507" s="7"/>
      <c r="G507" s="7"/>
      <c r="H507" s="7"/>
    </row>
    <row r="508" ht="12.75" customHeight="1">
      <c r="F508" s="7"/>
      <c r="G508" s="7"/>
      <c r="H508" s="7"/>
    </row>
    <row r="509" ht="12.75" customHeight="1">
      <c r="F509" s="7"/>
      <c r="G509" s="7"/>
      <c r="H509" s="7"/>
    </row>
    <row r="510" ht="12.75" customHeight="1">
      <c r="F510" s="7"/>
      <c r="G510" s="7"/>
      <c r="H510" s="7"/>
    </row>
    <row r="511" ht="12.75" customHeight="1">
      <c r="F511" s="7"/>
      <c r="G511" s="7"/>
      <c r="H511" s="7"/>
    </row>
    <row r="512" ht="12.75" customHeight="1">
      <c r="F512" s="7"/>
      <c r="G512" s="7"/>
      <c r="H512" s="7"/>
    </row>
    <row r="513" ht="12.75" customHeight="1">
      <c r="F513" s="7"/>
      <c r="G513" s="7"/>
      <c r="H513" s="7"/>
    </row>
    <row r="514" ht="12.75" customHeight="1">
      <c r="F514" s="7"/>
      <c r="G514" s="7"/>
      <c r="H514" s="7"/>
    </row>
    <row r="515" ht="12.75" customHeight="1">
      <c r="F515" s="7"/>
      <c r="G515" s="7"/>
      <c r="H515" s="7"/>
    </row>
    <row r="516" ht="12.75" customHeight="1">
      <c r="F516" s="7"/>
      <c r="G516" s="7"/>
      <c r="H516" s="7"/>
    </row>
    <row r="517" ht="12.75" customHeight="1">
      <c r="F517" s="7"/>
      <c r="G517" s="7"/>
      <c r="H517" s="7"/>
    </row>
    <row r="518" ht="12.75" customHeight="1">
      <c r="F518" s="7"/>
      <c r="G518" s="7"/>
      <c r="H518" s="7"/>
    </row>
    <row r="519" ht="12.75" customHeight="1">
      <c r="F519" s="7"/>
      <c r="G519" s="7"/>
      <c r="H519" s="7"/>
    </row>
    <row r="520" ht="12.75" customHeight="1">
      <c r="F520" s="7"/>
      <c r="G520" s="7"/>
      <c r="H520" s="7"/>
    </row>
    <row r="521" ht="12.75" customHeight="1">
      <c r="F521" s="7"/>
      <c r="G521" s="7"/>
      <c r="H521" s="7"/>
    </row>
    <row r="522" ht="12.75" customHeight="1">
      <c r="F522" s="7"/>
      <c r="G522" s="7"/>
      <c r="H522" s="7"/>
    </row>
    <row r="523" ht="12.75" customHeight="1">
      <c r="F523" s="7"/>
      <c r="G523" s="7"/>
      <c r="H523" s="7"/>
    </row>
    <row r="524" ht="12.75" customHeight="1">
      <c r="F524" s="7"/>
      <c r="G524" s="7"/>
      <c r="H524" s="7"/>
    </row>
    <row r="525" ht="12.75" customHeight="1">
      <c r="F525" s="7"/>
      <c r="G525" s="7"/>
      <c r="H525" s="7"/>
    </row>
    <row r="526" ht="12.75" customHeight="1">
      <c r="F526" s="7"/>
      <c r="G526" s="7"/>
      <c r="H526" s="7"/>
    </row>
    <row r="527" ht="12.75" customHeight="1">
      <c r="F527" s="7"/>
      <c r="G527" s="7"/>
      <c r="H527" s="7"/>
    </row>
    <row r="528" ht="12.75" customHeight="1">
      <c r="F528" s="7"/>
      <c r="G528" s="7"/>
      <c r="H528" s="7"/>
    </row>
    <row r="529" ht="12.75" customHeight="1">
      <c r="F529" s="7"/>
      <c r="G529" s="7"/>
      <c r="H529" s="7"/>
    </row>
    <row r="530" ht="12.75" customHeight="1">
      <c r="F530" s="7"/>
      <c r="G530" s="7"/>
      <c r="H530" s="7"/>
    </row>
    <row r="531" ht="12.75" customHeight="1">
      <c r="F531" s="7"/>
      <c r="G531" s="7"/>
      <c r="H531" s="7"/>
    </row>
    <row r="532" ht="12.75" customHeight="1">
      <c r="F532" s="7"/>
      <c r="G532" s="7"/>
      <c r="H532" s="7"/>
    </row>
    <row r="533" ht="12.75" customHeight="1">
      <c r="F533" s="7"/>
      <c r="G533" s="7"/>
      <c r="H533" s="7"/>
    </row>
    <row r="534" ht="12.75" customHeight="1">
      <c r="F534" s="7"/>
      <c r="G534" s="7"/>
      <c r="H534" s="7"/>
    </row>
    <row r="535" ht="12.75" customHeight="1">
      <c r="F535" s="7"/>
      <c r="G535" s="7"/>
      <c r="H535" s="7"/>
    </row>
    <row r="536" ht="12.75" customHeight="1">
      <c r="F536" s="7"/>
      <c r="G536" s="7"/>
      <c r="H536" s="7"/>
    </row>
    <row r="537" ht="12.75" customHeight="1">
      <c r="F537" s="7"/>
      <c r="G537" s="7"/>
      <c r="H537" s="7"/>
    </row>
    <row r="538" ht="12.75" customHeight="1">
      <c r="F538" s="7"/>
      <c r="G538" s="7"/>
      <c r="H538" s="7"/>
    </row>
    <row r="539" ht="12.75" customHeight="1">
      <c r="F539" s="7"/>
      <c r="G539" s="7"/>
      <c r="H539" s="7"/>
    </row>
    <row r="540" ht="12.75" customHeight="1">
      <c r="F540" s="7"/>
      <c r="G540" s="7"/>
      <c r="H540" s="7"/>
    </row>
    <row r="541" ht="12.75" customHeight="1">
      <c r="F541" s="7"/>
      <c r="G541" s="7"/>
      <c r="H541" s="7"/>
    </row>
    <row r="542" ht="12.75" customHeight="1">
      <c r="F542" s="7"/>
      <c r="G542" s="7"/>
      <c r="H542" s="7"/>
    </row>
    <row r="543" ht="12.75" customHeight="1">
      <c r="F543" s="7"/>
      <c r="G543" s="7"/>
      <c r="H543" s="7"/>
    </row>
    <row r="544" ht="12.75" customHeight="1">
      <c r="F544" s="7"/>
      <c r="G544" s="7"/>
      <c r="H544" s="7"/>
    </row>
    <row r="545" ht="12.75" customHeight="1">
      <c r="F545" s="7"/>
      <c r="G545" s="7"/>
      <c r="H545" s="7"/>
    </row>
    <row r="546" ht="12.75" customHeight="1">
      <c r="F546" s="7"/>
      <c r="G546" s="7"/>
      <c r="H546" s="7"/>
    </row>
    <row r="547" ht="12.75" customHeight="1">
      <c r="F547" s="7"/>
      <c r="G547" s="7"/>
      <c r="H547" s="7"/>
    </row>
    <row r="548" ht="12.75" customHeight="1">
      <c r="F548" s="7"/>
      <c r="G548" s="7"/>
      <c r="H548" s="7"/>
    </row>
    <row r="549" ht="12.75" customHeight="1">
      <c r="F549" s="7"/>
      <c r="G549" s="7"/>
      <c r="H549" s="7"/>
    </row>
    <row r="550" ht="12.75" customHeight="1">
      <c r="F550" s="7"/>
      <c r="G550" s="7"/>
      <c r="H550" s="7"/>
    </row>
    <row r="551" ht="12.75" customHeight="1">
      <c r="F551" s="7"/>
      <c r="G551" s="7"/>
      <c r="H551" s="7"/>
    </row>
    <row r="552" ht="12.75" customHeight="1">
      <c r="F552" s="7"/>
      <c r="G552" s="7"/>
      <c r="H552" s="7"/>
    </row>
    <row r="553" ht="12.75" customHeight="1">
      <c r="F553" s="7"/>
      <c r="G553" s="7"/>
      <c r="H553" s="7"/>
    </row>
    <row r="554" ht="12.75" customHeight="1">
      <c r="F554" s="7"/>
      <c r="G554" s="7"/>
      <c r="H554" s="7"/>
    </row>
    <row r="555" ht="12.75" customHeight="1">
      <c r="F555" s="7"/>
      <c r="G555" s="7"/>
      <c r="H555" s="7"/>
    </row>
    <row r="556" ht="12.75" customHeight="1">
      <c r="F556" s="7"/>
      <c r="G556" s="7"/>
      <c r="H556" s="7"/>
    </row>
    <row r="557" ht="12.75" customHeight="1">
      <c r="F557" s="7"/>
      <c r="G557" s="7"/>
      <c r="H557" s="7"/>
    </row>
    <row r="558" ht="12.75" customHeight="1">
      <c r="F558" s="7"/>
      <c r="G558" s="7"/>
      <c r="H558" s="7"/>
    </row>
    <row r="559" ht="12.75" customHeight="1">
      <c r="F559" s="7"/>
      <c r="G559" s="7"/>
      <c r="H559" s="7"/>
    </row>
    <row r="560" ht="12.75" customHeight="1">
      <c r="F560" s="7"/>
      <c r="G560" s="7"/>
      <c r="H560" s="7"/>
    </row>
    <row r="561" ht="12.75" customHeight="1">
      <c r="F561" s="7"/>
      <c r="G561" s="7"/>
      <c r="H561" s="7"/>
    </row>
    <row r="562" ht="12.75" customHeight="1">
      <c r="F562" s="7"/>
      <c r="G562" s="7"/>
      <c r="H562" s="7"/>
    </row>
    <row r="563" ht="12.75" customHeight="1">
      <c r="F563" s="7"/>
      <c r="G563" s="7"/>
      <c r="H563" s="7"/>
    </row>
    <row r="564" ht="12.75" customHeight="1">
      <c r="F564" s="7"/>
      <c r="G564" s="7"/>
      <c r="H564" s="7"/>
    </row>
    <row r="565" ht="12.75" customHeight="1">
      <c r="F565" s="7"/>
      <c r="G565" s="7"/>
      <c r="H565" s="7"/>
    </row>
    <row r="566" ht="12.75" customHeight="1">
      <c r="F566" s="7"/>
      <c r="G566" s="7"/>
      <c r="H566" s="7"/>
    </row>
    <row r="567" ht="12.75" customHeight="1">
      <c r="F567" s="7"/>
      <c r="G567" s="7"/>
      <c r="H567" s="7"/>
    </row>
    <row r="568" ht="12.75" customHeight="1">
      <c r="F568" s="7"/>
      <c r="G568" s="7"/>
      <c r="H568" s="7"/>
    </row>
    <row r="569" ht="12.75" customHeight="1">
      <c r="F569" s="7"/>
      <c r="G569" s="7"/>
      <c r="H569" s="7"/>
    </row>
    <row r="570" ht="12.75" customHeight="1">
      <c r="F570" s="7"/>
      <c r="G570" s="7"/>
      <c r="H570" s="7"/>
    </row>
    <row r="571" ht="12.75" customHeight="1">
      <c r="F571" s="7"/>
      <c r="G571" s="7"/>
      <c r="H571" s="7"/>
    </row>
    <row r="572" ht="12.75" customHeight="1">
      <c r="F572" s="7"/>
      <c r="G572" s="7"/>
      <c r="H572" s="7"/>
    </row>
    <row r="573" ht="12.75" customHeight="1">
      <c r="F573" s="7"/>
      <c r="G573" s="7"/>
      <c r="H573" s="7"/>
    </row>
    <row r="574" ht="12.75" customHeight="1">
      <c r="F574" s="7"/>
      <c r="G574" s="7"/>
      <c r="H574" s="7"/>
    </row>
    <row r="575" ht="12.75" customHeight="1">
      <c r="F575" s="7"/>
      <c r="G575" s="7"/>
      <c r="H575" s="7"/>
    </row>
    <row r="576" ht="12.75" customHeight="1">
      <c r="F576" s="7"/>
      <c r="G576" s="7"/>
      <c r="H576" s="7"/>
    </row>
    <row r="577" ht="12.75" customHeight="1">
      <c r="F577" s="7"/>
      <c r="G577" s="7"/>
      <c r="H577" s="7"/>
    </row>
    <row r="578" ht="12.75" customHeight="1">
      <c r="F578" s="7"/>
      <c r="G578" s="7"/>
      <c r="H578" s="7"/>
    </row>
    <row r="579" ht="12.75" customHeight="1">
      <c r="F579" s="7"/>
      <c r="G579" s="7"/>
      <c r="H579" s="7"/>
    </row>
    <row r="580" ht="12.75" customHeight="1">
      <c r="F580" s="7"/>
      <c r="G580" s="7"/>
      <c r="H580" s="7"/>
    </row>
    <row r="581" ht="12.75" customHeight="1">
      <c r="F581" s="7"/>
      <c r="G581" s="7"/>
      <c r="H581" s="7"/>
    </row>
    <row r="582" ht="12.75" customHeight="1">
      <c r="F582" s="7"/>
      <c r="G582" s="7"/>
      <c r="H582" s="7"/>
    </row>
    <row r="583" ht="12.75" customHeight="1">
      <c r="F583" s="7"/>
      <c r="G583" s="7"/>
      <c r="H583" s="7"/>
    </row>
    <row r="584" ht="12.75" customHeight="1">
      <c r="F584" s="7"/>
      <c r="G584" s="7"/>
      <c r="H584" s="7"/>
    </row>
    <row r="585" ht="12.75" customHeight="1">
      <c r="F585" s="7"/>
      <c r="G585" s="7"/>
      <c r="H585" s="7"/>
    </row>
    <row r="586" ht="12.75" customHeight="1">
      <c r="F586" s="7"/>
      <c r="G586" s="7"/>
      <c r="H586" s="7"/>
    </row>
    <row r="587" ht="12.75" customHeight="1">
      <c r="F587" s="7"/>
      <c r="G587" s="7"/>
      <c r="H587" s="7"/>
    </row>
    <row r="588" ht="12.75" customHeight="1">
      <c r="F588" s="7"/>
      <c r="G588" s="7"/>
      <c r="H588" s="7"/>
    </row>
    <row r="589" ht="12.75" customHeight="1">
      <c r="F589" s="7"/>
      <c r="G589" s="7"/>
      <c r="H589" s="7"/>
    </row>
    <row r="590" ht="12.75" customHeight="1">
      <c r="F590" s="7"/>
      <c r="G590" s="7"/>
      <c r="H590" s="7"/>
    </row>
    <row r="591" ht="12.75" customHeight="1">
      <c r="F591" s="7"/>
      <c r="G591" s="7"/>
      <c r="H591" s="7"/>
    </row>
    <row r="592" ht="12.75" customHeight="1">
      <c r="F592" s="7"/>
      <c r="G592" s="7"/>
      <c r="H592" s="7"/>
    </row>
    <row r="593" ht="12.75" customHeight="1">
      <c r="F593" s="7"/>
      <c r="G593" s="7"/>
      <c r="H593" s="7"/>
    </row>
    <row r="594" ht="12.75" customHeight="1">
      <c r="F594" s="7"/>
      <c r="G594" s="7"/>
      <c r="H594" s="7"/>
    </row>
    <row r="595" ht="12.75" customHeight="1">
      <c r="F595" s="7"/>
      <c r="G595" s="7"/>
      <c r="H595" s="7"/>
    </row>
    <row r="596" ht="12.75" customHeight="1">
      <c r="F596" s="7"/>
      <c r="G596" s="7"/>
      <c r="H596" s="7"/>
    </row>
    <row r="597" ht="12.75" customHeight="1">
      <c r="F597" s="7"/>
      <c r="G597" s="7"/>
      <c r="H597" s="7"/>
    </row>
    <row r="598" ht="12.75" customHeight="1">
      <c r="F598" s="7"/>
      <c r="G598" s="7"/>
      <c r="H598" s="7"/>
    </row>
    <row r="599" ht="12.75" customHeight="1">
      <c r="F599" s="7"/>
      <c r="G599" s="7"/>
      <c r="H599" s="7"/>
    </row>
    <row r="600" ht="12.75" customHeight="1">
      <c r="F600" s="7"/>
      <c r="G600" s="7"/>
      <c r="H600" s="7"/>
    </row>
    <row r="601" ht="12.75" customHeight="1">
      <c r="F601" s="7"/>
      <c r="G601" s="7"/>
      <c r="H601" s="7"/>
    </row>
    <row r="602" ht="12.75" customHeight="1">
      <c r="F602" s="7"/>
      <c r="G602" s="7"/>
      <c r="H602" s="7"/>
    </row>
    <row r="603" ht="12.75" customHeight="1">
      <c r="F603" s="7"/>
      <c r="G603" s="7"/>
      <c r="H603" s="7"/>
    </row>
    <row r="604" ht="12.75" customHeight="1">
      <c r="F604" s="7"/>
      <c r="G604" s="7"/>
      <c r="H604" s="7"/>
    </row>
    <row r="605" ht="12.75" customHeight="1">
      <c r="F605" s="7"/>
      <c r="G605" s="7"/>
      <c r="H605" s="7"/>
    </row>
    <row r="606" ht="12.75" customHeight="1">
      <c r="F606" s="7"/>
      <c r="G606" s="7"/>
      <c r="H606" s="7"/>
    </row>
    <row r="607" ht="12.75" customHeight="1">
      <c r="F607" s="7"/>
      <c r="G607" s="7"/>
      <c r="H607" s="7"/>
    </row>
    <row r="608" ht="12.75" customHeight="1">
      <c r="F608" s="7"/>
      <c r="G608" s="7"/>
      <c r="H608" s="7"/>
    </row>
    <row r="609" ht="12.75" customHeight="1">
      <c r="F609" s="7"/>
      <c r="G609" s="7"/>
      <c r="H609" s="7"/>
    </row>
    <row r="610" ht="12.75" customHeight="1">
      <c r="F610" s="7"/>
      <c r="G610" s="7"/>
      <c r="H610" s="7"/>
    </row>
    <row r="611" ht="12.75" customHeight="1">
      <c r="F611" s="7"/>
      <c r="G611" s="7"/>
      <c r="H611" s="7"/>
    </row>
    <row r="612" ht="12.75" customHeight="1">
      <c r="F612" s="7"/>
      <c r="G612" s="7"/>
      <c r="H612" s="7"/>
    </row>
    <row r="613" ht="12.75" customHeight="1">
      <c r="F613" s="7"/>
      <c r="G613" s="7"/>
      <c r="H613" s="7"/>
    </row>
    <row r="614" ht="12.75" customHeight="1">
      <c r="F614" s="7"/>
      <c r="G614" s="7"/>
      <c r="H614" s="7"/>
    </row>
    <row r="615" ht="12.75" customHeight="1">
      <c r="F615" s="7"/>
      <c r="G615" s="7"/>
      <c r="H615" s="7"/>
    </row>
    <row r="616" ht="12.75" customHeight="1">
      <c r="F616" s="7"/>
      <c r="G616" s="7"/>
      <c r="H616" s="7"/>
    </row>
    <row r="617" ht="12.75" customHeight="1">
      <c r="F617" s="7"/>
      <c r="G617" s="7"/>
      <c r="H617" s="7"/>
    </row>
    <row r="618" ht="12.75" customHeight="1">
      <c r="F618" s="7"/>
      <c r="G618" s="7"/>
      <c r="H618" s="7"/>
    </row>
    <row r="619" ht="12.75" customHeight="1">
      <c r="F619" s="7"/>
      <c r="G619" s="7"/>
      <c r="H619" s="7"/>
    </row>
    <row r="620" ht="12.75" customHeight="1">
      <c r="F620" s="7"/>
      <c r="G620" s="7"/>
      <c r="H620" s="7"/>
    </row>
    <row r="621" ht="12.75" customHeight="1">
      <c r="F621" s="7"/>
      <c r="G621" s="7"/>
      <c r="H621" s="7"/>
    </row>
    <row r="622" ht="12.75" customHeight="1">
      <c r="F622" s="7"/>
      <c r="G622" s="7"/>
      <c r="H622" s="7"/>
    </row>
    <row r="623" ht="12.75" customHeight="1">
      <c r="F623" s="7"/>
      <c r="G623" s="7"/>
      <c r="H623" s="7"/>
    </row>
    <row r="624" ht="12.75" customHeight="1">
      <c r="F624" s="7"/>
      <c r="G624" s="7"/>
      <c r="H624" s="7"/>
    </row>
    <row r="625" ht="12.75" customHeight="1">
      <c r="F625" s="7"/>
      <c r="G625" s="7"/>
      <c r="H625" s="7"/>
    </row>
    <row r="626" ht="12.75" customHeight="1">
      <c r="F626" s="7"/>
      <c r="G626" s="7"/>
      <c r="H626" s="7"/>
    </row>
    <row r="627" ht="12.75" customHeight="1">
      <c r="F627" s="7"/>
      <c r="G627" s="7"/>
      <c r="H627" s="7"/>
    </row>
    <row r="628" ht="12.75" customHeight="1">
      <c r="F628" s="7"/>
      <c r="G628" s="7"/>
      <c r="H628" s="7"/>
    </row>
    <row r="629" ht="12.75" customHeight="1">
      <c r="F629" s="7"/>
      <c r="G629" s="7"/>
      <c r="H629" s="7"/>
    </row>
    <row r="630" ht="12.75" customHeight="1">
      <c r="F630" s="7"/>
      <c r="G630" s="7"/>
      <c r="H630" s="7"/>
    </row>
    <row r="631" ht="12.75" customHeight="1">
      <c r="F631" s="7"/>
      <c r="G631" s="7"/>
      <c r="H631" s="7"/>
    </row>
    <row r="632" ht="12.75" customHeight="1">
      <c r="F632" s="7"/>
      <c r="G632" s="7"/>
      <c r="H632" s="7"/>
    </row>
    <row r="633" ht="12.75" customHeight="1">
      <c r="F633" s="7"/>
      <c r="G633" s="7"/>
      <c r="H633" s="7"/>
    </row>
    <row r="634" ht="12.75" customHeight="1">
      <c r="F634" s="7"/>
      <c r="G634" s="7"/>
      <c r="H634" s="7"/>
    </row>
    <row r="635" ht="12.75" customHeight="1">
      <c r="F635" s="7"/>
      <c r="G635" s="7"/>
      <c r="H635" s="7"/>
    </row>
    <row r="636" ht="12.75" customHeight="1">
      <c r="F636" s="7"/>
      <c r="G636" s="7"/>
      <c r="H636" s="7"/>
    </row>
    <row r="637" ht="12.75" customHeight="1">
      <c r="F637" s="7"/>
      <c r="G637" s="7"/>
      <c r="H637" s="7"/>
    </row>
    <row r="638" ht="12.75" customHeight="1">
      <c r="F638" s="7"/>
      <c r="G638" s="7"/>
      <c r="H638" s="7"/>
    </row>
    <row r="639" ht="12.75" customHeight="1">
      <c r="F639" s="7"/>
      <c r="G639" s="7"/>
      <c r="H639" s="7"/>
    </row>
    <row r="640" ht="12.75" customHeight="1">
      <c r="F640" s="7"/>
      <c r="G640" s="7"/>
      <c r="H640" s="7"/>
    </row>
    <row r="641" ht="12.75" customHeight="1">
      <c r="F641" s="7"/>
      <c r="G641" s="7"/>
      <c r="H641" s="7"/>
    </row>
    <row r="642" ht="12.75" customHeight="1">
      <c r="F642" s="7"/>
      <c r="G642" s="7"/>
      <c r="H642" s="7"/>
    </row>
    <row r="643" ht="12.75" customHeight="1">
      <c r="F643" s="7"/>
      <c r="G643" s="7"/>
      <c r="H643" s="7"/>
    </row>
    <row r="644" ht="12.75" customHeight="1">
      <c r="F644" s="7"/>
      <c r="G644" s="7"/>
      <c r="H644" s="7"/>
    </row>
    <row r="645" ht="12.75" customHeight="1">
      <c r="F645" s="7"/>
      <c r="G645" s="7"/>
      <c r="H645" s="7"/>
    </row>
    <row r="646" ht="12.75" customHeight="1">
      <c r="F646" s="7"/>
      <c r="G646" s="7"/>
      <c r="H646" s="7"/>
    </row>
    <row r="647" ht="12.75" customHeight="1">
      <c r="F647" s="7"/>
      <c r="G647" s="7"/>
      <c r="H647" s="7"/>
    </row>
    <row r="648" ht="12.75" customHeight="1">
      <c r="F648" s="7"/>
      <c r="G648" s="7"/>
      <c r="H648" s="7"/>
    </row>
    <row r="649" ht="12.75" customHeight="1">
      <c r="F649" s="7"/>
      <c r="G649" s="7"/>
      <c r="H649" s="7"/>
    </row>
    <row r="650" ht="12.75" customHeight="1">
      <c r="F650" s="7"/>
      <c r="G650" s="7"/>
      <c r="H650" s="7"/>
    </row>
    <row r="651" ht="12.75" customHeight="1">
      <c r="F651" s="7"/>
      <c r="G651" s="7"/>
      <c r="H651" s="7"/>
    </row>
    <row r="652" ht="12.75" customHeight="1">
      <c r="F652" s="7"/>
      <c r="G652" s="7"/>
      <c r="H652" s="7"/>
    </row>
    <row r="653" ht="12.75" customHeight="1">
      <c r="F653" s="7"/>
      <c r="G653" s="7"/>
      <c r="H653" s="7"/>
    </row>
    <row r="654" ht="12.75" customHeight="1">
      <c r="F654" s="7"/>
      <c r="G654" s="7"/>
      <c r="H654" s="7"/>
    </row>
    <row r="655" ht="12.75" customHeight="1">
      <c r="F655" s="7"/>
      <c r="G655" s="7"/>
      <c r="H655" s="7"/>
    </row>
    <row r="656" ht="12.75" customHeight="1">
      <c r="F656" s="7"/>
      <c r="G656" s="7"/>
      <c r="H656" s="7"/>
    </row>
    <row r="657" ht="12.75" customHeight="1">
      <c r="F657" s="7"/>
      <c r="G657" s="7"/>
      <c r="H657" s="7"/>
    </row>
    <row r="658" ht="12.75" customHeight="1">
      <c r="F658" s="7"/>
      <c r="G658" s="7"/>
      <c r="H658" s="7"/>
    </row>
    <row r="659" ht="12.75" customHeight="1">
      <c r="F659" s="7"/>
      <c r="G659" s="7"/>
      <c r="H659" s="7"/>
    </row>
    <row r="660" ht="12.75" customHeight="1">
      <c r="F660" s="7"/>
      <c r="G660" s="7"/>
      <c r="H660" s="7"/>
    </row>
    <row r="661" ht="12.75" customHeight="1">
      <c r="F661" s="7"/>
      <c r="G661" s="7"/>
      <c r="H661" s="7"/>
    </row>
    <row r="662" ht="12.75" customHeight="1">
      <c r="F662" s="7"/>
      <c r="G662" s="7"/>
      <c r="H662" s="7"/>
    </row>
    <row r="663" ht="12.75" customHeight="1">
      <c r="F663" s="7"/>
      <c r="G663" s="7"/>
      <c r="H663" s="7"/>
    </row>
    <row r="664" ht="12.75" customHeight="1">
      <c r="F664" s="7"/>
      <c r="G664" s="7"/>
      <c r="H664" s="7"/>
    </row>
    <row r="665" ht="12.75" customHeight="1">
      <c r="F665" s="7"/>
      <c r="G665" s="7"/>
      <c r="H665" s="7"/>
    </row>
    <row r="666" ht="12.75" customHeight="1">
      <c r="F666" s="7"/>
      <c r="G666" s="7"/>
      <c r="H666" s="7"/>
    </row>
    <row r="667" ht="12.75" customHeight="1">
      <c r="F667" s="7"/>
      <c r="G667" s="7"/>
      <c r="H667" s="7"/>
    </row>
    <row r="668" ht="12.75" customHeight="1">
      <c r="F668" s="7"/>
      <c r="G668" s="7"/>
      <c r="H668" s="7"/>
    </row>
    <row r="669" ht="12.75" customHeight="1">
      <c r="F669" s="7"/>
      <c r="G669" s="7"/>
      <c r="H669" s="7"/>
    </row>
    <row r="670" ht="12.75" customHeight="1">
      <c r="F670" s="7"/>
      <c r="G670" s="7"/>
      <c r="H670" s="7"/>
    </row>
    <row r="671" ht="12.75" customHeight="1">
      <c r="F671" s="7"/>
      <c r="G671" s="7"/>
      <c r="H671" s="7"/>
    </row>
    <row r="672" ht="12.75" customHeight="1">
      <c r="F672" s="7"/>
      <c r="G672" s="7"/>
      <c r="H672" s="7"/>
    </row>
    <row r="673" ht="12.75" customHeight="1">
      <c r="F673" s="7"/>
      <c r="G673" s="7"/>
      <c r="H673" s="7"/>
    </row>
    <row r="674" ht="12.75" customHeight="1">
      <c r="F674" s="7"/>
      <c r="G674" s="7"/>
      <c r="H674" s="7"/>
    </row>
    <row r="675" ht="12.75" customHeight="1">
      <c r="F675" s="7"/>
      <c r="G675" s="7"/>
      <c r="H675" s="7"/>
    </row>
    <row r="676" ht="12.75" customHeight="1">
      <c r="F676" s="7"/>
      <c r="G676" s="7"/>
      <c r="H676" s="7"/>
    </row>
    <row r="677" ht="12.75" customHeight="1">
      <c r="F677" s="7"/>
      <c r="G677" s="7"/>
      <c r="H677" s="7"/>
    </row>
    <row r="678" ht="12.75" customHeight="1">
      <c r="F678" s="7"/>
      <c r="G678" s="7"/>
      <c r="H678" s="7"/>
    </row>
    <row r="679" ht="12.75" customHeight="1">
      <c r="F679" s="7"/>
      <c r="G679" s="7"/>
      <c r="H679" s="7"/>
    </row>
    <row r="680" ht="12.75" customHeight="1">
      <c r="F680" s="7"/>
      <c r="G680" s="7"/>
      <c r="H680" s="7"/>
    </row>
    <row r="681" ht="12.75" customHeight="1">
      <c r="F681" s="7"/>
      <c r="G681" s="7"/>
      <c r="H681" s="7"/>
    </row>
    <row r="682" ht="12.75" customHeight="1">
      <c r="F682" s="7"/>
      <c r="G682" s="7"/>
      <c r="H682" s="7"/>
    </row>
    <row r="683" ht="12.75" customHeight="1">
      <c r="F683" s="7"/>
      <c r="G683" s="7"/>
      <c r="H683" s="7"/>
    </row>
    <row r="684" ht="12.75" customHeight="1">
      <c r="F684" s="7"/>
      <c r="G684" s="7"/>
      <c r="H684" s="7"/>
    </row>
    <row r="685" ht="12.75" customHeight="1">
      <c r="F685" s="7"/>
      <c r="G685" s="7"/>
      <c r="H685" s="7"/>
    </row>
    <row r="686" ht="12.75" customHeight="1">
      <c r="F686" s="7"/>
      <c r="G686" s="7"/>
      <c r="H686" s="7"/>
    </row>
    <row r="687" ht="12.75" customHeight="1">
      <c r="F687" s="7"/>
      <c r="G687" s="7"/>
      <c r="H687" s="7"/>
    </row>
    <row r="688" ht="12.75" customHeight="1">
      <c r="F688" s="7"/>
      <c r="G688" s="7"/>
      <c r="H688" s="7"/>
    </row>
    <row r="689" ht="12.75" customHeight="1">
      <c r="F689" s="7"/>
      <c r="G689" s="7"/>
      <c r="H689" s="7"/>
    </row>
    <row r="690" ht="12.75" customHeight="1">
      <c r="F690" s="7"/>
      <c r="G690" s="7"/>
      <c r="H690" s="7"/>
    </row>
    <row r="691" ht="12.75" customHeight="1">
      <c r="F691" s="7"/>
      <c r="G691" s="7"/>
      <c r="H691" s="7"/>
    </row>
    <row r="692" ht="12.75" customHeight="1">
      <c r="F692" s="7"/>
      <c r="G692" s="7"/>
      <c r="H692" s="7"/>
    </row>
    <row r="693" ht="12.75" customHeight="1">
      <c r="F693" s="7"/>
      <c r="G693" s="7"/>
      <c r="H693" s="7"/>
    </row>
    <row r="694" ht="12.75" customHeight="1">
      <c r="F694" s="7"/>
      <c r="G694" s="7"/>
      <c r="H694" s="7"/>
    </row>
    <row r="695" ht="12.75" customHeight="1">
      <c r="F695" s="7"/>
      <c r="G695" s="7"/>
      <c r="H695" s="7"/>
    </row>
    <row r="696" ht="12.75" customHeight="1">
      <c r="F696" s="7"/>
      <c r="G696" s="7"/>
      <c r="H696" s="7"/>
    </row>
    <row r="697" ht="12.75" customHeight="1">
      <c r="F697" s="7"/>
      <c r="G697" s="7"/>
      <c r="H697" s="7"/>
    </row>
    <row r="698" ht="12.75" customHeight="1">
      <c r="F698" s="7"/>
      <c r="G698" s="7"/>
      <c r="H698" s="7"/>
    </row>
    <row r="699" ht="12.75" customHeight="1">
      <c r="F699" s="7"/>
      <c r="G699" s="7"/>
      <c r="H699" s="7"/>
    </row>
    <row r="700" ht="12.75" customHeight="1">
      <c r="F700" s="7"/>
      <c r="G700" s="7"/>
      <c r="H700" s="7"/>
    </row>
    <row r="701" ht="12.75" customHeight="1">
      <c r="F701" s="7"/>
      <c r="G701" s="7"/>
      <c r="H701" s="7"/>
    </row>
    <row r="702" ht="12.75" customHeight="1">
      <c r="F702" s="7"/>
      <c r="G702" s="7"/>
      <c r="H702" s="7"/>
    </row>
    <row r="703" ht="12.75" customHeight="1">
      <c r="F703" s="7"/>
      <c r="G703" s="7"/>
      <c r="H703" s="7"/>
    </row>
    <row r="704" ht="12.75" customHeight="1">
      <c r="F704" s="7"/>
      <c r="G704" s="7"/>
      <c r="H704" s="7"/>
    </row>
    <row r="705" ht="12.75" customHeight="1">
      <c r="F705" s="7"/>
      <c r="G705" s="7"/>
      <c r="H705" s="7"/>
    </row>
    <row r="706" ht="12.75" customHeight="1">
      <c r="F706" s="7"/>
      <c r="G706" s="7"/>
      <c r="H706" s="7"/>
    </row>
    <row r="707" ht="12.75" customHeight="1">
      <c r="F707" s="7"/>
      <c r="G707" s="7"/>
      <c r="H707" s="7"/>
    </row>
    <row r="708" ht="12.75" customHeight="1">
      <c r="F708" s="7"/>
      <c r="G708" s="7"/>
      <c r="H708" s="7"/>
    </row>
    <row r="709" ht="12.75" customHeight="1">
      <c r="F709" s="7"/>
      <c r="G709" s="7"/>
      <c r="H709" s="7"/>
    </row>
    <row r="710" ht="12.75" customHeight="1">
      <c r="F710" s="7"/>
      <c r="G710" s="7"/>
      <c r="H710" s="7"/>
    </row>
    <row r="711" ht="12.75" customHeight="1">
      <c r="F711" s="7"/>
      <c r="G711" s="7"/>
      <c r="H711" s="7"/>
    </row>
    <row r="712" ht="12.75" customHeight="1">
      <c r="F712" s="7"/>
      <c r="G712" s="7"/>
      <c r="H712" s="7"/>
    </row>
    <row r="713" ht="12.75" customHeight="1">
      <c r="F713" s="7"/>
      <c r="G713" s="7"/>
      <c r="H713" s="7"/>
    </row>
    <row r="714" ht="12.75" customHeight="1">
      <c r="F714" s="7"/>
      <c r="G714" s="7"/>
      <c r="H714" s="7"/>
    </row>
    <row r="715" ht="12.75" customHeight="1">
      <c r="F715" s="7"/>
      <c r="G715" s="7"/>
      <c r="H715" s="7"/>
    </row>
    <row r="716" ht="12.75" customHeight="1">
      <c r="F716" s="7"/>
      <c r="G716" s="7"/>
      <c r="H716" s="7"/>
    </row>
    <row r="717" ht="12.75" customHeight="1">
      <c r="F717" s="7"/>
      <c r="G717" s="7"/>
      <c r="H717" s="7"/>
    </row>
    <row r="718" ht="12.75" customHeight="1">
      <c r="F718" s="7"/>
      <c r="G718" s="7"/>
      <c r="H718" s="7"/>
    </row>
    <row r="719" ht="12.75" customHeight="1">
      <c r="F719" s="7"/>
      <c r="G719" s="7"/>
      <c r="H719" s="7"/>
    </row>
    <row r="720" ht="12.75" customHeight="1">
      <c r="F720" s="7"/>
      <c r="G720" s="7"/>
      <c r="H720" s="7"/>
    </row>
    <row r="721" ht="12.75" customHeight="1">
      <c r="F721" s="7"/>
      <c r="G721" s="7"/>
      <c r="H721" s="7"/>
    </row>
    <row r="722" ht="12.75" customHeight="1">
      <c r="F722" s="7"/>
      <c r="G722" s="7"/>
      <c r="H722" s="7"/>
    </row>
    <row r="723" ht="12.75" customHeight="1">
      <c r="F723" s="7"/>
      <c r="G723" s="7"/>
      <c r="H723" s="7"/>
    </row>
    <row r="724" ht="12.75" customHeight="1">
      <c r="F724" s="7"/>
      <c r="G724" s="7"/>
      <c r="H724" s="7"/>
    </row>
    <row r="725" ht="12.75" customHeight="1">
      <c r="F725" s="7"/>
      <c r="G725" s="7"/>
      <c r="H725" s="7"/>
    </row>
    <row r="726" ht="12.75" customHeight="1">
      <c r="F726" s="7"/>
      <c r="G726" s="7"/>
      <c r="H726" s="7"/>
    </row>
    <row r="727" ht="12.75" customHeight="1">
      <c r="F727" s="7"/>
      <c r="G727" s="7"/>
      <c r="H727" s="7"/>
    </row>
    <row r="728" ht="12.75" customHeight="1">
      <c r="F728" s="7"/>
      <c r="G728" s="7"/>
      <c r="H728" s="7"/>
    </row>
    <row r="729" ht="12.75" customHeight="1">
      <c r="F729" s="7"/>
      <c r="G729" s="7"/>
      <c r="H729" s="7"/>
    </row>
    <row r="730" ht="12.75" customHeight="1">
      <c r="F730" s="7"/>
      <c r="G730" s="7"/>
      <c r="H730" s="7"/>
    </row>
    <row r="731" ht="12.75" customHeight="1">
      <c r="F731" s="7"/>
      <c r="G731" s="7"/>
      <c r="H731" s="7"/>
    </row>
    <row r="732" ht="12.75" customHeight="1">
      <c r="F732" s="7"/>
      <c r="G732" s="7"/>
      <c r="H732" s="7"/>
    </row>
    <row r="733" ht="12.75" customHeight="1">
      <c r="F733" s="7"/>
      <c r="G733" s="7"/>
      <c r="H733" s="7"/>
    </row>
    <row r="734" ht="12.75" customHeight="1">
      <c r="F734" s="7"/>
      <c r="G734" s="7"/>
      <c r="H734" s="7"/>
    </row>
    <row r="735" ht="12.75" customHeight="1">
      <c r="F735" s="7"/>
      <c r="G735" s="7"/>
      <c r="H735" s="7"/>
    </row>
    <row r="736" ht="12.75" customHeight="1">
      <c r="F736" s="7"/>
      <c r="G736" s="7"/>
      <c r="H736" s="7"/>
    </row>
    <row r="737" ht="12.75" customHeight="1">
      <c r="F737" s="7"/>
      <c r="G737" s="7"/>
      <c r="H737" s="7"/>
    </row>
    <row r="738" ht="12.75" customHeight="1">
      <c r="F738" s="7"/>
      <c r="G738" s="7"/>
      <c r="H738" s="7"/>
    </row>
    <row r="739" ht="12.75" customHeight="1">
      <c r="F739" s="7"/>
      <c r="G739" s="7"/>
      <c r="H739" s="7"/>
    </row>
    <row r="740" ht="12.75" customHeight="1">
      <c r="F740" s="7"/>
      <c r="G740" s="7"/>
      <c r="H740" s="7"/>
    </row>
    <row r="741" ht="12.75" customHeight="1">
      <c r="F741" s="7"/>
      <c r="G741" s="7"/>
      <c r="H741" s="7"/>
    </row>
    <row r="742" ht="12.75" customHeight="1">
      <c r="F742" s="7"/>
      <c r="G742" s="7"/>
      <c r="H742" s="7"/>
    </row>
    <row r="743" ht="12.75" customHeight="1">
      <c r="F743" s="7"/>
      <c r="G743" s="7"/>
      <c r="H743" s="7"/>
    </row>
    <row r="744" ht="12.75" customHeight="1">
      <c r="F744" s="7"/>
      <c r="G744" s="7"/>
      <c r="H744" s="7"/>
    </row>
    <row r="745" ht="12.75" customHeight="1">
      <c r="F745" s="7"/>
      <c r="G745" s="7"/>
      <c r="H745" s="7"/>
    </row>
    <row r="746" ht="12.75" customHeight="1">
      <c r="F746" s="7"/>
      <c r="G746" s="7"/>
      <c r="H746" s="7"/>
    </row>
    <row r="747" ht="12.75" customHeight="1">
      <c r="F747" s="7"/>
      <c r="G747" s="7"/>
      <c r="H747" s="7"/>
    </row>
    <row r="748" ht="12.75" customHeight="1">
      <c r="F748" s="7"/>
      <c r="G748" s="7"/>
      <c r="H748" s="7"/>
    </row>
    <row r="749" ht="12.75" customHeight="1">
      <c r="F749" s="7"/>
      <c r="G749" s="7"/>
      <c r="H749" s="7"/>
    </row>
    <row r="750" ht="12.75" customHeight="1">
      <c r="F750" s="7"/>
      <c r="G750" s="7"/>
      <c r="H750" s="7"/>
    </row>
    <row r="751" ht="12.75" customHeight="1">
      <c r="F751" s="7"/>
      <c r="G751" s="7"/>
      <c r="H751" s="7"/>
    </row>
    <row r="752" ht="12.75" customHeight="1">
      <c r="F752" s="7"/>
      <c r="G752" s="7"/>
      <c r="H752" s="7"/>
    </row>
    <row r="753" ht="12.75" customHeight="1">
      <c r="F753" s="7"/>
      <c r="G753" s="7"/>
      <c r="H753" s="7"/>
    </row>
    <row r="754" ht="12.75" customHeight="1">
      <c r="F754" s="7"/>
      <c r="G754" s="7"/>
      <c r="H754" s="7"/>
    </row>
    <row r="755" ht="12.75" customHeight="1">
      <c r="F755" s="7"/>
      <c r="G755" s="7"/>
      <c r="H755" s="7"/>
    </row>
    <row r="756" ht="12.75" customHeight="1">
      <c r="F756" s="7"/>
      <c r="G756" s="7"/>
      <c r="H756" s="7"/>
    </row>
    <row r="757" ht="12.75" customHeight="1">
      <c r="F757" s="7"/>
      <c r="G757" s="7"/>
      <c r="H757" s="7"/>
    </row>
    <row r="758" ht="12.75" customHeight="1">
      <c r="F758" s="7"/>
      <c r="G758" s="7"/>
      <c r="H758" s="7"/>
    </row>
    <row r="759" ht="12.75" customHeight="1">
      <c r="F759" s="7"/>
      <c r="G759" s="7"/>
      <c r="H759" s="7"/>
    </row>
    <row r="760" ht="12.75" customHeight="1">
      <c r="F760" s="7"/>
      <c r="G760" s="7"/>
      <c r="H760" s="7"/>
    </row>
    <row r="761" ht="12.75" customHeight="1">
      <c r="F761" s="7"/>
      <c r="G761" s="7"/>
      <c r="H761" s="7"/>
    </row>
    <row r="762" ht="12.75" customHeight="1">
      <c r="F762" s="7"/>
      <c r="G762" s="7"/>
      <c r="H762" s="7"/>
    </row>
    <row r="763" ht="12.75" customHeight="1">
      <c r="F763" s="7"/>
      <c r="G763" s="7"/>
      <c r="H763" s="7"/>
    </row>
    <row r="764" ht="12.75" customHeight="1">
      <c r="F764" s="7"/>
      <c r="G764" s="7"/>
      <c r="H764" s="7"/>
    </row>
    <row r="765" ht="12.75" customHeight="1">
      <c r="F765" s="7"/>
      <c r="G765" s="7"/>
      <c r="H765" s="7"/>
    </row>
    <row r="766" ht="12.75" customHeight="1">
      <c r="F766" s="7"/>
      <c r="G766" s="7"/>
      <c r="H766" s="7"/>
    </row>
    <row r="767" ht="12.75" customHeight="1">
      <c r="F767" s="7"/>
      <c r="G767" s="7"/>
      <c r="H767" s="7"/>
    </row>
    <row r="768" ht="12.75" customHeight="1">
      <c r="F768" s="7"/>
      <c r="G768" s="7"/>
      <c r="H768" s="7"/>
    </row>
    <row r="769" ht="12.75" customHeight="1">
      <c r="F769" s="7"/>
      <c r="G769" s="7"/>
      <c r="H769" s="7"/>
    </row>
    <row r="770" ht="12.75" customHeight="1">
      <c r="F770" s="7"/>
      <c r="G770" s="7"/>
      <c r="H770" s="7"/>
    </row>
    <row r="771" ht="12.75" customHeight="1">
      <c r="F771" s="7"/>
      <c r="G771" s="7"/>
      <c r="H771" s="7"/>
    </row>
    <row r="772" ht="12.75" customHeight="1">
      <c r="F772" s="7"/>
      <c r="G772" s="7"/>
      <c r="H772" s="7"/>
    </row>
    <row r="773" ht="12.75" customHeight="1">
      <c r="F773" s="7"/>
      <c r="G773" s="7"/>
      <c r="H773" s="7"/>
    </row>
    <row r="774" ht="12.75" customHeight="1">
      <c r="F774" s="7"/>
      <c r="G774" s="7"/>
      <c r="H774" s="7"/>
    </row>
    <row r="775" ht="12.75" customHeight="1">
      <c r="F775" s="7"/>
      <c r="G775" s="7"/>
      <c r="H775" s="7"/>
    </row>
    <row r="776" ht="12.75" customHeight="1">
      <c r="F776" s="7"/>
      <c r="G776" s="7"/>
      <c r="H776" s="7"/>
    </row>
    <row r="777" ht="12.75" customHeight="1">
      <c r="F777" s="7"/>
      <c r="G777" s="7"/>
      <c r="H777" s="7"/>
    </row>
    <row r="778" ht="12.75" customHeight="1">
      <c r="F778" s="7"/>
      <c r="G778" s="7"/>
      <c r="H778" s="7"/>
    </row>
    <row r="779" ht="12.75" customHeight="1">
      <c r="F779" s="7"/>
      <c r="G779" s="7"/>
      <c r="H779" s="7"/>
    </row>
    <row r="780" ht="12.75" customHeight="1">
      <c r="F780" s="7"/>
      <c r="G780" s="7"/>
      <c r="H780" s="7"/>
    </row>
    <row r="781" ht="12.75" customHeight="1">
      <c r="F781" s="7"/>
      <c r="G781" s="7"/>
      <c r="H781" s="7"/>
    </row>
    <row r="782" ht="12.75" customHeight="1">
      <c r="F782" s="7"/>
      <c r="G782" s="7"/>
      <c r="H782" s="7"/>
    </row>
    <row r="783" ht="12.75" customHeight="1">
      <c r="F783" s="7"/>
      <c r="G783" s="7"/>
      <c r="H783" s="7"/>
    </row>
    <row r="784" ht="12.75" customHeight="1">
      <c r="F784" s="7"/>
      <c r="G784" s="7"/>
      <c r="H784" s="7"/>
    </row>
    <row r="785" ht="12.75" customHeight="1">
      <c r="F785" s="7"/>
      <c r="G785" s="7"/>
      <c r="H785" s="7"/>
    </row>
    <row r="786" ht="12.75" customHeight="1">
      <c r="F786" s="7"/>
      <c r="G786" s="7"/>
      <c r="H786" s="7"/>
    </row>
    <row r="787" ht="12.75" customHeight="1">
      <c r="F787" s="7"/>
      <c r="G787" s="7"/>
      <c r="H787" s="7"/>
    </row>
    <row r="788" ht="12.75" customHeight="1">
      <c r="F788" s="7"/>
      <c r="G788" s="7"/>
      <c r="H788" s="7"/>
    </row>
    <row r="789" ht="12.75" customHeight="1">
      <c r="F789" s="7"/>
      <c r="G789" s="7"/>
      <c r="H789" s="7"/>
    </row>
    <row r="790" ht="12.75" customHeight="1">
      <c r="F790" s="7"/>
      <c r="G790" s="7"/>
      <c r="H790" s="7"/>
    </row>
    <row r="791" ht="12.75" customHeight="1">
      <c r="F791" s="7"/>
      <c r="G791" s="7"/>
      <c r="H791" s="7"/>
    </row>
    <row r="792" ht="12.75" customHeight="1">
      <c r="F792" s="7"/>
      <c r="G792" s="7"/>
      <c r="H792" s="7"/>
    </row>
    <row r="793" ht="12.75" customHeight="1">
      <c r="F793" s="7"/>
      <c r="G793" s="7"/>
      <c r="H793" s="7"/>
    </row>
    <row r="794" ht="12.75" customHeight="1">
      <c r="F794" s="7"/>
      <c r="G794" s="7"/>
      <c r="H794" s="7"/>
    </row>
    <row r="795" ht="12.75" customHeight="1">
      <c r="F795" s="7"/>
      <c r="G795" s="7"/>
      <c r="H795" s="7"/>
    </row>
    <row r="796" ht="12.75" customHeight="1">
      <c r="F796" s="7"/>
      <c r="G796" s="7"/>
      <c r="H796" s="7"/>
    </row>
    <row r="797" ht="12.75" customHeight="1">
      <c r="F797" s="7"/>
      <c r="G797" s="7"/>
      <c r="H797" s="7"/>
    </row>
    <row r="798" ht="12.75" customHeight="1">
      <c r="F798" s="7"/>
      <c r="G798" s="7"/>
      <c r="H798" s="7"/>
    </row>
    <row r="799" ht="12.75" customHeight="1">
      <c r="F799" s="7"/>
      <c r="G799" s="7"/>
      <c r="H799" s="7"/>
    </row>
    <row r="800" ht="12.75" customHeight="1">
      <c r="F800" s="7"/>
      <c r="G800" s="7"/>
      <c r="H800" s="7"/>
    </row>
    <row r="801" ht="12.75" customHeight="1">
      <c r="F801" s="7"/>
      <c r="G801" s="7"/>
      <c r="H801" s="7"/>
    </row>
    <row r="802" ht="12.75" customHeight="1">
      <c r="F802" s="7"/>
      <c r="G802" s="7"/>
      <c r="H802" s="7"/>
    </row>
    <row r="803" ht="12.75" customHeight="1">
      <c r="F803" s="7"/>
      <c r="G803" s="7"/>
      <c r="H803" s="7"/>
    </row>
    <row r="804" ht="12.75" customHeight="1">
      <c r="F804" s="7"/>
      <c r="G804" s="7"/>
      <c r="H804" s="7"/>
    </row>
    <row r="805" ht="12.75" customHeight="1">
      <c r="F805" s="7"/>
      <c r="G805" s="7"/>
      <c r="H805" s="7"/>
    </row>
    <row r="806" ht="12.75" customHeight="1">
      <c r="F806" s="7"/>
      <c r="G806" s="7"/>
      <c r="H806" s="7"/>
    </row>
    <row r="807" ht="12.75" customHeight="1">
      <c r="F807" s="7"/>
      <c r="G807" s="7"/>
      <c r="H807" s="7"/>
    </row>
    <row r="808" ht="12.75" customHeight="1">
      <c r="F808" s="7"/>
      <c r="G808" s="7"/>
      <c r="H808" s="7"/>
    </row>
    <row r="809" ht="12.75" customHeight="1">
      <c r="F809" s="7"/>
      <c r="G809" s="7"/>
      <c r="H809" s="7"/>
    </row>
    <row r="810" ht="12.75" customHeight="1">
      <c r="F810" s="7"/>
      <c r="G810" s="7"/>
      <c r="H810" s="7"/>
    </row>
    <row r="811" ht="12.75" customHeight="1">
      <c r="F811" s="7"/>
      <c r="G811" s="7"/>
      <c r="H811" s="7"/>
    </row>
    <row r="812" ht="12.75" customHeight="1">
      <c r="F812" s="7"/>
      <c r="G812" s="7"/>
      <c r="H812" s="7"/>
    </row>
    <row r="813" ht="12.75" customHeight="1">
      <c r="F813" s="7"/>
      <c r="G813" s="7"/>
      <c r="H813" s="7"/>
    </row>
    <row r="814" ht="12.75" customHeight="1">
      <c r="F814" s="7"/>
      <c r="G814" s="7"/>
      <c r="H814" s="7"/>
    </row>
    <row r="815" ht="12.75" customHeight="1">
      <c r="F815" s="7"/>
      <c r="G815" s="7"/>
      <c r="H815" s="7"/>
    </row>
    <row r="816" ht="12.75" customHeight="1">
      <c r="F816" s="7"/>
      <c r="G816" s="7"/>
      <c r="H816" s="7"/>
    </row>
    <row r="817" ht="12.75" customHeight="1">
      <c r="F817" s="7"/>
      <c r="G817" s="7"/>
      <c r="H817" s="7"/>
    </row>
    <row r="818" ht="12.75" customHeight="1">
      <c r="F818" s="7"/>
      <c r="G818" s="7"/>
      <c r="H818" s="7"/>
    </row>
    <row r="819" ht="12.75" customHeight="1">
      <c r="F819" s="7"/>
      <c r="G819" s="7"/>
      <c r="H819" s="7"/>
    </row>
    <row r="820" ht="12.75" customHeight="1">
      <c r="F820" s="7"/>
      <c r="G820" s="7"/>
      <c r="H820" s="7"/>
    </row>
    <row r="821" ht="12.75" customHeight="1">
      <c r="F821" s="7"/>
      <c r="G821" s="7"/>
      <c r="H821" s="7"/>
    </row>
    <row r="822" ht="12.75" customHeight="1">
      <c r="F822" s="7"/>
      <c r="G822" s="7"/>
      <c r="H822" s="7"/>
    </row>
    <row r="823" ht="12.75" customHeight="1">
      <c r="F823" s="7"/>
      <c r="G823" s="7"/>
      <c r="H823" s="7"/>
    </row>
    <row r="824" ht="12.75" customHeight="1">
      <c r="F824" s="7"/>
      <c r="G824" s="7"/>
      <c r="H824" s="7"/>
    </row>
    <row r="825" ht="12.75" customHeight="1">
      <c r="F825" s="7"/>
      <c r="G825" s="7"/>
      <c r="H825" s="7"/>
    </row>
    <row r="826" ht="12.75" customHeight="1">
      <c r="F826" s="7"/>
      <c r="G826" s="7"/>
      <c r="H826" s="7"/>
    </row>
    <row r="827" ht="12.75" customHeight="1">
      <c r="F827" s="7"/>
      <c r="G827" s="7"/>
      <c r="H827" s="7"/>
    </row>
    <row r="828" ht="12.75" customHeight="1">
      <c r="F828" s="7"/>
      <c r="G828" s="7"/>
      <c r="H828" s="7"/>
    </row>
    <row r="829" ht="12.75" customHeight="1">
      <c r="F829" s="7"/>
      <c r="G829" s="7"/>
      <c r="H829" s="7"/>
    </row>
    <row r="830" ht="12.75" customHeight="1">
      <c r="F830" s="7"/>
      <c r="G830" s="7"/>
      <c r="H830" s="7"/>
    </row>
    <row r="831" ht="12.75" customHeight="1">
      <c r="F831" s="7"/>
      <c r="G831" s="7"/>
      <c r="H831" s="7"/>
    </row>
    <row r="832" ht="12.75" customHeight="1">
      <c r="F832" s="7"/>
      <c r="G832" s="7"/>
      <c r="H832" s="7"/>
    </row>
    <row r="833" ht="12.75" customHeight="1">
      <c r="F833" s="7"/>
      <c r="G833" s="7"/>
      <c r="H833" s="7"/>
    </row>
    <row r="834" ht="12.75" customHeight="1">
      <c r="F834" s="7"/>
      <c r="G834" s="7"/>
      <c r="H834" s="7"/>
    </row>
    <row r="835" ht="12.75" customHeight="1">
      <c r="F835" s="7"/>
      <c r="G835" s="7"/>
      <c r="H835" s="7"/>
    </row>
    <row r="836" ht="12.75" customHeight="1">
      <c r="F836" s="7"/>
      <c r="G836" s="7"/>
      <c r="H836" s="7"/>
    </row>
    <row r="837" ht="12.75" customHeight="1">
      <c r="F837" s="7"/>
      <c r="G837" s="7"/>
      <c r="H837" s="7"/>
    </row>
    <row r="838" ht="12.75" customHeight="1">
      <c r="F838" s="7"/>
      <c r="G838" s="7"/>
      <c r="H838" s="7"/>
    </row>
    <row r="839" ht="12.75" customHeight="1">
      <c r="F839" s="7"/>
      <c r="G839" s="7"/>
      <c r="H839" s="7"/>
    </row>
    <row r="840" ht="12.75" customHeight="1">
      <c r="F840" s="7"/>
      <c r="G840" s="7"/>
      <c r="H840" s="7"/>
    </row>
    <row r="841" ht="12.75" customHeight="1">
      <c r="F841" s="7"/>
      <c r="G841" s="7"/>
      <c r="H841" s="7"/>
    </row>
    <row r="842" ht="12.75" customHeight="1">
      <c r="F842" s="7"/>
      <c r="G842" s="7"/>
      <c r="H842" s="7"/>
    </row>
    <row r="843" ht="12.75" customHeight="1">
      <c r="F843" s="7"/>
      <c r="G843" s="7"/>
      <c r="H843" s="7"/>
    </row>
    <row r="844" ht="12.75" customHeight="1">
      <c r="F844" s="7"/>
      <c r="G844" s="7"/>
      <c r="H844" s="7"/>
    </row>
    <row r="845" ht="12.75" customHeight="1">
      <c r="F845" s="7"/>
      <c r="G845" s="7"/>
      <c r="H845" s="7"/>
    </row>
    <row r="846" ht="12.75" customHeight="1">
      <c r="F846" s="7"/>
      <c r="G846" s="7"/>
      <c r="H846" s="7"/>
    </row>
    <row r="847" ht="12.75" customHeight="1">
      <c r="F847" s="7"/>
      <c r="G847" s="7"/>
      <c r="H847" s="7"/>
    </row>
    <row r="848" ht="12.75" customHeight="1">
      <c r="F848" s="7"/>
      <c r="G848" s="7"/>
      <c r="H848" s="7"/>
    </row>
    <row r="849" ht="12.75" customHeight="1">
      <c r="F849" s="7"/>
      <c r="G849" s="7"/>
      <c r="H849" s="7"/>
    </row>
    <row r="850" ht="12.75" customHeight="1">
      <c r="F850" s="7"/>
      <c r="G850" s="7"/>
      <c r="H850" s="7"/>
    </row>
    <row r="851" ht="12.75" customHeight="1">
      <c r="F851" s="7"/>
      <c r="G851" s="7"/>
      <c r="H851" s="7"/>
    </row>
    <row r="852" ht="12.75" customHeight="1">
      <c r="F852" s="7"/>
      <c r="G852" s="7"/>
      <c r="H852" s="7"/>
    </row>
    <row r="853" ht="12.75" customHeight="1">
      <c r="F853" s="7"/>
      <c r="G853" s="7"/>
      <c r="H853" s="7"/>
    </row>
    <row r="854" ht="12.75" customHeight="1">
      <c r="F854" s="7"/>
      <c r="G854" s="7"/>
      <c r="H854" s="7"/>
    </row>
    <row r="855" ht="12.75" customHeight="1">
      <c r="F855" s="7"/>
      <c r="G855" s="7"/>
      <c r="H855" s="7"/>
    </row>
    <row r="856" ht="12.75" customHeight="1">
      <c r="F856" s="7"/>
      <c r="G856" s="7"/>
      <c r="H856" s="7"/>
    </row>
    <row r="857" ht="12.75" customHeight="1">
      <c r="F857" s="7"/>
      <c r="G857" s="7"/>
      <c r="H857" s="7"/>
    </row>
    <row r="858" ht="12.75" customHeight="1">
      <c r="F858" s="7"/>
      <c r="G858" s="7"/>
      <c r="H858" s="7"/>
    </row>
    <row r="859" ht="12.75" customHeight="1">
      <c r="F859" s="7"/>
      <c r="G859" s="7"/>
      <c r="H859" s="7"/>
    </row>
    <row r="860" ht="12.75" customHeight="1">
      <c r="F860" s="7"/>
      <c r="G860" s="7"/>
      <c r="H860" s="7"/>
    </row>
    <row r="861" ht="12.75" customHeight="1">
      <c r="F861" s="7"/>
      <c r="G861" s="7"/>
      <c r="H861" s="7"/>
    </row>
    <row r="862" ht="12.75" customHeight="1">
      <c r="F862" s="7"/>
      <c r="G862" s="7"/>
      <c r="H862" s="7"/>
    </row>
    <row r="863" ht="12.75" customHeight="1">
      <c r="F863" s="7"/>
      <c r="G863" s="7"/>
      <c r="H863" s="7"/>
    </row>
    <row r="864" ht="12.75" customHeight="1">
      <c r="F864" s="7"/>
      <c r="G864" s="7"/>
      <c r="H864" s="7"/>
    </row>
    <row r="865" ht="12.75" customHeight="1">
      <c r="F865" s="7"/>
      <c r="G865" s="7"/>
      <c r="H865" s="7"/>
    </row>
    <row r="866" ht="12.75" customHeight="1">
      <c r="F866" s="7"/>
      <c r="G866" s="7"/>
      <c r="H866" s="7"/>
    </row>
    <row r="867" ht="12.75" customHeight="1">
      <c r="F867" s="7"/>
      <c r="G867" s="7"/>
      <c r="H867" s="7"/>
    </row>
    <row r="868" ht="12.75" customHeight="1">
      <c r="F868" s="7"/>
      <c r="G868" s="7"/>
      <c r="H868" s="7"/>
    </row>
    <row r="869" ht="12.75" customHeight="1">
      <c r="F869" s="7"/>
      <c r="G869" s="7"/>
      <c r="H869" s="7"/>
    </row>
    <row r="870" ht="12.75" customHeight="1">
      <c r="F870" s="7"/>
      <c r="G870" s="7"/>
      <c r="H870" s="7"/>
    </row>
    <row r="871" ht="12.75" customHeight="1">
      <c r="F871" s="7"/>
      <c r="G871" s="7"/>
      <c r="H871" s="7"/>
    </row>
    <row r="872" ht="12.75" customHeight="1">
      <c r="F872" s="7"/>
      <c r="G872" s="7"/>
      <c r="H872" s="7"/>
    </row>
    <row r="873" ht="12.75" customHeight="1">
      <c r="F873" s="7"/>
      <c r="G873" s="7"/>
      <c r="H873" s="7"/>
    </row>
    <row r="874" ht="12.75" customHeight="1">
      <c r="F874" s="7"/>
      <c r="G874" s="7"/>
      <c r="H874" s="7"/>
    </row>
    <row r="875" ht="12.75" customHeight="1">
      <c r="F875" s="7"/>
      <c r="G875" s="7"/>
      <c r="H875" s="7"/>
    </row>
    <row r="876" ht="12.75" customHeight="1">
      <c r="F876" s="7"/>
      <c r="G876" s="7"/>
      <c r="H876" s="7"/>
    </row>
    <row r="877" ht="12.75" customHeight="1">
      <c r="F877" s="7"/>
      <c r="G877" s="7"/>
      <c r="H877" s="7"/>
    </row>
    <row r="878" ht="12.75" customHeight="1">
      <c r="F878" s="7"/>
      <c r="G878" s="7"/>
      <c r="H878" s="7"/>
    </row>
    <row r="879" ht="12.75" customHeight="1">
      <c r="F879" s="7"/>
      <c r="G879" s="7"/>
      <c r="H879" s="7"/>
    </row>
    <row r="880" ht="12.75" customHeight="1">
      <c r="F880" s="7"/>
      <c r="G880" s="7"/>
      <c r="H880" s="7"/>
    </row>
    <row r="881" ht="12.75" customHeight="1">
      <c r="F881" s="7"/>
      <c r="G881" s="7"/>
      <c r="H881" s="7"/>
    </row>
    <row r="882" ht="12.75" customHeight="1">
      <c r="F882" s="7"/>
      <c r="G882" s="7"/>
      <c r="H882" s="7"/>
    </row>
    <row r="883" ht="12.75" customHeight="1">
      <c r="F883" s="7"/>
      <c r="G883" s="7"/>
      <c r="H883" s="7"/>
    </row>
    <row r="884" ht="12.75" customHeight="1">
      <c r="F884" s="7"/>
      <c r="G884" s="7"/>
      <c r="H884" s="7"/>
    </row>
    <row r="885" ht="12.75" customHeight="1">
      <c r="F885" s="7"/>
      <c r="G885" s="7"/>
      <c r="H885" s="7"/>
    </row>
    <row r="886" ht="12.75" customHeight="1">
      <c r="F886" s="7"/>
      <c r="G886" s="7"/>
      <c r="H886" s="7"/>
    </row>
    <row r="887" ht="12.75" customHeight="1">
      <c r="F887" s="7"/>
      <c r="G887" s="7"/>
      <c r="H887" s="7"/>
    </row>
    <row r="888" ht="12.75" customHeight="1">
      <c r="F888" s="7"/>
      <c r="G888" s="7"/>
      <c r="H888" s="7"/>
    </row>
    <row r="889" ht="12.75" customHeight="1">
      <c r="F889" s="7"/>
      <c r="G889" s="7"/>
      <c r="H889" s="7"/>
    </row>
    <row r="890" ht="12.75" customHeight="1">
      <c r="F890" s="7"/>
      <c r="G890" s="7"/>
      <c r="H890" s="7"/>
    </row>
    <row r="891" ht="12.75" customHeight="1">
      <c r="F891" s="7"/>
      <c r="G891" s="7"/>
      <c r="H891" s="7"/>
    </row>
    <row r="892" ht="12.75" customHeight="1">
      <c r="F892" s="7"/>
      <c r="G892" s="7"/>
      <c r="H892" s="7"/>
    </row>
    <row r="893" ht="12.75" customHeight="1">
      <c r="F893" s="7"/>
      <c r="G893" s="7"/>
      <c r="H893" s="7"/>
    </row>
    <row r="894" ht="12.75" customHeight="1">
      <c r="F894" s="7"/>
      <c r="G894" s="7"/>
      <c r="H894" s="7"/>
    </row>
    <row r="895" ht="12.75" customHeight="1">
      <c r="F895" s="7"/>
      <c r="G895" s="7"/>
      <c r="H895" s="7"/>
    </row>
    <row r="896" ht="12.75" customHeight="1">
      <c r="F896" s="7"/>
      <c r="G896" s="7"/>
      <c r="H896" s="7"/>
    </row>
    <row r="897" ht="12.75" customHeight="1">
      <c r="F897" s="7"/>
      <c r="G897" s="7"/>
      <c r="H897" s="7"/>
    </row>
    <row r="898" ht="12.75" customHeight="1">
      <c r="F898" s="7"/>
      <c r="G898" s="7"/>
      <c r="H898" s="7"/>
    </row>
    <row r="899" ht="12.75" customHeight="1">
      <c r="F899" s="7"/>
      <c r="G899" s="7"/>
      <c r="H899" s="7"/>
    </row>
    <row r="900" ht="12.75" customHeight="1">
      <c r="F900" s="7"/>
      <c r="G900" s="7"/>
      <c r="H900" s="7"/>
    </row>
    <row r="901" ht="12.75" customHeight="1">
      <c r="F901" s="7"/>
      <c r="G901" s="7"/>
      <c r="H901" s="7"/>
    </row>
    <row r="902" ht="12.75" customHeight="1">
      <c r="F902" s="7"/>
      <c r="G902" s="7"/>
      <c r="H902" s="7"/>
    </row>
    <row r="903" ht="12.75" customHeight="1">
      <c r="F903" s="7"/>
      <c r="G903" s="7"/>
      <c r="H903" s="7"/>
    </row>
    <row r="904" ht="12.75" customHeight="1">
      <c r="F904" s="7"/>
      <c r="G904" s="7"/>
      <c r="H904" s="7"/>
    </row>
    <row r="905" ht="12.75" customHeight="1">
      <c r="F905" s="7"/>
      <c r="G905" s="7"/>
      <c r="H905" s="7"/>
    </row>
    <row r="906" ht="12.75" customHeight="1">
      <c r="F906" s="7"/>
      <c r="G906" s="7"/>
      <c r="H906" s="7"/>
    </row>
    <row r="907" ht="12.75" customHeight="1">
      <c r="F907" s="7"/>
      <c r="G907" s="7"/>
      <c r="H907" s="7"/>
    </row>
    <row r="908" ht="12.75" customHeight="1">
      <c r="F908" s="7"/>
      <c r="G908" s="7"/>
      <c r="H908" s="7"/>
    </row>
    <row r="909" ht="12.75" customHeight="1">
      <c r="F909" s="7"/>
      <c r="G909" s="7"/>
      <c r="H909" s="7"/>
    </row>
    <row r="910" ht="12.75" customHeight="1">
      <c r="F910" s="7"/>
      <c r="G910" s="7"/>
      <c r="H910" s="7"/>
    </row>
    <row r="911" ht="12.75" customHeight="1">
      <c r="F911" s="7"/>
      <c r="G911" s="7"/>
      <c r="H911" s="7"/>
    </row>
    <row r="912" ht="12.75" customHeight="1">
      <c r="F912" s="7"/>
      <c r="G912" s="7"/>
      <c r="H912" s="7"/>
    </row>
    <row r="913" ht="12.75" customHeight="1">
      <c r="F913" s="7"/>
      <c r="G913" s="7"/>
      <c r="H913" s="7"/>
    </row>
    <row r="914" ht="12.75" customHeight="1">
      <c r="F914" s="7"/>
      <c r="G914" s="7"/>
      <c r="H914" s="7"/>
    </row>
    <row r="915" ht="12.75" customHeight="1">
      <c r="F915" s="7"/>
      <c r="G915" s="7"/>
      <c r="H915" s="7"/>
    </row>
    <row r="916" ht="12.75" customHeight="1">
      <c r="F916" s="7"/>
      <c r="G916" s="7"/>
      <c r="H916" s="7"/>
    </row>
    <row r="917" ht="12.75" customHeight="1">
      <c r="F917" s="7"/>
      <c r="G917" s="7"/>
      <c r="H917" s="7"/>
    </row>
    <row r="918" ht="12.75" customHeight="1">
      <c r="F918" s="7"/>
      <c r="G918" s="7"/>
      <c r="H918" s="7"/>
    </row>
    <row r="919" ht="12.75" customHeight="1">
      <c r="F919" s="7"/>
      <c r="G919" s="7"/>
      <c r="H919" s="7"/>
    </row>
    <row r="920" ht="12.75" customHeight="1">
      <c r="F920" s="7"/>
      <c r="G920" s="7"/>
      <c r="H920" s="7"/>
    </row>
    <row r="921" ht="12.75" customHeight="1">
      <c r="F921" s="7"/>
      <c r="G921" s="7"/>
      <c r="H921" s="7"/>
    </row>
    <row r="922" ht="12.75" customHeight="1">
      <c r="F922" s="7"/>
      <c r="G922" s="7"/>
      <c r="H922" s="7"/>
    </row>
    <row r="923" ht="12.75" customHeight="1">
      <c r="F923" s="7"/>
      <c r="G923" s="7"/>
      <c r="H923" s="7"/>
    </row>
    <row r="924" ht="12.75" customHeight="1">
      <c r="F924" s="7"/>
      <c r="G924" s="7"/>
      <c r="H924" s="7"/>
    </row>
    <row r="925" ht="12.75" customHeight="1">
      <c r="F925" s="7"/>
      <c r="G925" s="7"/>
      <c r="H925" s="7"/>
    </row>
    <row r="926" ht="12.75" customHeight="1">
      <c r="F926" s="7"/>
      <c r="G926" s="7"/>
      <c r="H926" s="7"/>
    </row>
    <row r="927" ht="12.75" customHeight="1">
      <c r="F927" s="7"/>
      <c r="G927" s="7"/>
      <c r="H927" s="7"/>
    </row>
    <row r="928" ht="12.75" customHeight="1">
      <c r="F928" s="7"/>
      <c r="G928" s="7"/>
      <c r="H928" s="7"/>
    </row>
    <row r="929" ht="12.75" customHeight="1">
      <c r="F929" s="7"/>
      <c r="G929" s="7"/>
      <c r="H929" s="7"/>
    </row>
    <row r="930" ht="12.75" customHeight="1">
      <c r="F930" s="7"/>
      <c r="G930" s="7"/>
      <c r="H930" s="7"/>
    </row>
    <row r="931" ht="12.75" customHeight="1">
      <c r="F931" s="7"/>
      <c r="G931" s="7"/>
      <c r="H931" s="7"/>
    </row>
    <row r="932" ht="12.75" customHeight="1">
      <c r="F932" s="7"/>
      <c r="G932" s="7"/>
      <c r="H932" s="7"/>
    </row>
    <row r="933" ht="12.75" customHeight="1">
      <c r="F933" s="7"/>
      <c r="G933" s="7"/>
      <c r="H933" s="7"/>
    </row>
    <row r="934" ht="12.75" customHeight="1">
      <c r="F934" s="7"/>
      <c r="G934" s="7"/>
      <c r="H934" s="7"/>
    </row>
    <row r="935" ht="12.75" customHeight="1">
      <c r="F935" s="7"/>
      <c r="G935" s="7"/>
      <c r="H935" s="7"/>
    </row>
    <row r="936" ht="12.75" customHeight="1">
      <c r="F936" s="7"/>
      <c r="G936" s="7"/>
      <c r="H936" s="7"/>
    </row>
    <row r="937" ht="12.75" customHeight="1">
      <c r="F937" s="7"/>
      <c r="G937" s="7"/>
      <c r="H937" s="7"/>
    </row>
    <row r="938" ht="12.75" customHeight="1">
      <c r="F938" s="7"/>
      <c r="G938" s="7"/>
      <c r="H938" s="7"/>
    </row>
    <row r="939" ht="12.75" customHeight="1">
      <c r="F939" s="7"/>
      <c r="G939" s="7"/>
      <c r="H939" s="7"/>
    </row>
    <row r="940" ht="12.75" customHeight="1">
      <c r="F940" s="7"/>
      <c r="G940" s="7"/>
      <c r="H940" s="7"/>
    </row>
    <row r="941" ht="12.75" customHeight="1">
      <c r="F941" s="7"/>
      <c r="G941" s="7"/>
      <c r="H941" s="7"/>
    </row>
    <row r="942" ht="12.75" customHeight="1">
      <c r="F942" s="7"/>
      <c r="G942" s="7"/>
      <c r="H942" s="7"/>
    </row>
    <row r="943" ht="12.75" customHeight="1">
      <c r="F943" s="7"/>
      <c r="G943" s="7"/>
      <c r="H943" s="7"/>
    </row>
    <row r="944" ht="12.75" customHeight="1">
      <c r="F944" s="7"/>
      <c r="G944" s="7"/>
      <c r="H944" s="7"/>
    </row>
    <row r="945" ht="12.75" customHeight="1">
      <c r="F945" s="7"/>
      <c r="G945" s="7"/>
      <c r="H945" s="7"/>
    </row>
    <row r="946" ht="12.75" customHeight="1">
      <c r="F946" s="7"/>
      <c r="G946" s="7"/>
      <c r="H946" s="7"/>
    </row>
    <row r="947" ht="12.75" customHeight="1">
      <c r="F947" s="7"/>
      <c r="G947" s="7"/>
      <c r="H947" s="7"/>
    </row>
    <row r="948" ht="12.75" customHeight="1">
      <c r="F948" s="7"/>
      <c r="G948" s="7"/>
      <c r="H948" s="7"/>
    </row>
    <row r="949" ht="12.75" customHeight="1">
      <c r="F949" s="7"/>
      <c r="G949" s="7"/>
      <c r="H949" s="7"/>
    </row>
    <row r="950" ht="12.75" customHeight="1">
      <c r="F950" s="7"/>
      <c r="G950" s="7"/>
      <c r="H950" s="7"/>
    </row>
    <row r="951" ht="12.75" customHeight="1">
      <c r="F951" s="7"/>
      <c r="G951" s="7"/>
      <c r="H951" s="7"/>
    </row>
    <row r="952" ht="12.75" customHeight="1">
      <c r="F952" s="7"/>
      <c r="G952" s="7"/>
      <c r="H952" s="7"/>
    </row>
    <row r="953" ht="12.75" customHeight="1">
      <c r="F953" s="7"/>
      <c r="G953" s="7"/>
      <c r="H953" s="7"/>
    </row>
    <row r="954" ht="12.75" customHeight="1">
      <c r="F954" s="7"/>
      <c r="G954" s="7"/>
      <c r="H954" s="7"/>
    </row>
    <row r="955" ht="12.75" customHeight="1">
      <c r="F955" s="7"/>
      <c r="G955" s="7"/>
      <c r="H955" s="7"/>
    </row>
    <row r="956" ht="12.75" customHeight="1">
      <c r="F956" s="7"/>
      <c r="G956" s="7"/>
      <c r="H956" s="7"/>
    </row>
    <row r="957" ht="12.75" customHeight="1">
      <c r="F957" s="7"/>
      <c r="G957" s="7"/>
      <c r="H957" s="7"/>
    </row>
    <row r="958" ht="12.75" customHeight="1">
      <c r="F958" s="7"/>
      <c r="G958" s="7"/>
      <c r="H958" s="7"/>
    </row>
    <row r="959" ht="12.75" customHeight="1">
      <c r="F959" s="7"/>
      <c r="G959" s="7"/>
      <c r="H959" s="7"/>
    </row>
    <row r="960" ht="12.75" customHeight="1">
      <c r="F960" s="7"/>
      <c r="G960" s="7"/>
      <c r="H960" s="7"/>
    </row>
    <row r="961" ht="12.75" customHeight="1">
      <c r="F961" s="7"/>
      <c r="G961" s="7"/>
      <c r="H961" s="7"/>
    </row>
    <row r="962" ht="12.75" customHeight="1">
      <c r="F962" s="7"/>
      <c r="G962" s="7"/>
      <c r="H962" s="7"/>
    </row>
    <row r="963" ht="12.75" customHeight="1">
      <c r="F963" s="7"/>
      <c r="G963" s="7"/>
      <c r="H963" s="7"/>
    </row>
    <row r="964" ht="12.75" customHeight="1">
      <c r="F964" s="7"/>
      <c r="G964" s="7"/>
      <c r="H964" s="7"/>
    </row>
    <row r="965" ht="12.75" customHeight="1">
      <c r="F965" s="7"/>
      <c r="G965" s="7"/>
      <c r="H965" s="7"/>
    </row>
    <row r="966" ht="12.75" customHeight="1">
      <c r="F966" s="7"/>
      <c r="G966" s="7"/>
      <c r="H966" s="7"/>
    </row>
    <row r="967" ht="12.75" customHeight="1">
      <c r="F967" s="7"/>
      <c r="G967" s="7"/>
      <c r="H967" s="7"/>
    </row>
    <row r="968" ht="12.75" customHeight="1">
      <c r="F968" s="7"/>
      <c r="G968" s="7"/>
      <c r="H968" s="7"/>
    </row>
    <row r="969" ht="12.75" customHeight="1">
      <c r="F969" s="7"/>
      <c r="G969" s="7"/>
      <c r="H969" s="7"/>
    </row>
    <row r="970" ht="12.75" customHeight="1">
      <c r="F970" s="7"/>
      <c r="G970" s="7"/>
      <c r="H970" s="7"/>
    </row>
    <row r="971" ht="12.75" customHeight="1">
      <c r="F971" s="7"/>
      <c r="G971" s="7"/>
      <c r="H971" s="7"/>
    </row>
    <row r="972" ht="12.75" customHeight="1">
      <c r="F972" s="7"/>
      <c r="G972" s="7"/>
      <c r="H972" s="7"/>
    </row>
    <row r="973" ht="12.75" customHeight="1">
      <c r="F973" s="7"/>
      <c r="G973" s="7"/>
      <c r="H973" s="7"/>
    </row>
    <row r="974" ht="12.75" customHeight="1">
      <c r="F974" s="7"/>
      <c r="G974" s="7"/>
      <c r="H974" s="7"/>
    </row>
    <row r="975" ht="12.75" customHeight="1">
      <c r="F975" s="7"/>
      <c r="G975" s="7"/>
      <c r="H975" s="7"/>
    </row>
    <row r="976" ht="12.75" customHeight="1">
      <c r="F976" s="7"/>
      <c r="G976" s="7"/>
      <c r="H976" s="7"/>
    </row>
    <row r="977" ht="12.75" customHeight="1">
      <c r="F977" s="7"/>
      <c r="G977" s="7"/>
      <c r="H977" s="7"/>
    </row>
    <row r="978" ht="12.75" customHeight="1">
      <c r="F978" s="7"/>
      <c r="G978" s="7"/>
      <c r="H978" s="7"/>
    </row>
    <row r="979" ht="12.75" customHeight="1">
      <c r="F979" s="7"/>
      <c r="G979" s="7"/>
      <c r="H979" s="7"/>
    </row>
    <row r="980" ht="12.75" customHeight="1">
      <c r="F980" s="7"/>
      <c r="G980" s="7"/>
      <c r="H980" s="7"/>
    </row>
    <row r="981" ht="12.75" customHeight="1">
      <c r="F981" s="7"/>
      <c r="G981" s="7"/>
      <c r="H981" s="7"/>
    </row>
    <row r="982" ht="12.75" customHeight="1">
      <c r="F982" s="7"/>
      <c r="G982" s="7"/>
      <c r="H982" s="7"/>
    </row>
    <row r="983" ht="12.75" customHeight="1">
      <c r="F983" s="7"/>
      <c r="G983" s="7"/>
      <c r="H983" s="7"/>
    </row>
    <row r="984" ht="12.75" customHeight="1">
      <c r="F984" s="7"/>
      <c r="G984" s="7"/>
      <c r="H984" s="7"/>
    </row>
    <row r="985" ht="12.75" customHeight="1">
      <c r="F985" s="7"/>
      <c r="G985" s="7"/>
      <c r="H985" s="7"/>
    </row>
    <row r="986" ht="12.75" customHeight="1">
      <c r="F986" s="7"/>
      <c r="G986" s="7"/>
      <c r="H986" s="7"/>
    </row>
    <row r="987" ht="12.75" customHeight="1">
      <c r="F987" s="7"/>
      <c r="G987" s="7"/>
      <c r="H987" s="7"/>
    </row>
    <row r="988" ht="12.75" customHeight="1">
      <c r="F988" s="7"/>
      <c r="G988" s="7"/>
      <c r="H988" s="7"/>
    </row>
    <row r="989" ht="12.75" customHeight="1">
      <c r="F989" s="7"/>
      <c r="G989" s="7"/>
      <c r="H989" s="7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2"/>
  <legacyDrawing r:id="rId3"/>
</worksheet>
</file>