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請求書" sheetId="1" r:id="rId1"/>
    <sheet name="見積書" sheetId="3" r:id="rId2"/>
    <sheet name="納品書" sheetId="4" r:id="rId3"/>
    <sheet name="商品リスト" sheetId="2" r:id="rId4"/>
  </sheets>
  <calcPr calcId="152511"/>
</workbook>
</file>

<file path=xl/calcChain.xml><?xml version="1.0" encoding="utf-8"?>
<calcChain xmlns="http://schemas.openxmlformats.org/spreadsheetml/2006/main">
  <c r="E16" i="4" l="1"/>
  <c r="C16" i="4"/>
  <c r="B16" i="4"/>
  <c r="C15" i="4"/>
  <c r="E15" i="4" s="1"/>
  <c r="B15" i="4"/>
  <c r="E14" i="4"/>
  <c r="C14" i="4"/>
  <c r="B14" i="4"/>
  <c r="C13" i="4"/>
  <c r="E13" i="4" s="1"/>
  <c r="B13" i="4"/>
  <c r="E12" i="4"/>
  <c r="C12" i="4"/>
  <c r="B12" i="4"/>
  <c r="C11" i="4"/>
  <c r="E11" i="4" s="1"/>
  <c r="B11" i="4"/>
  <c r="E4" i="4"/>
  <c r="E16" i="3"/>
  <c r="C16" i="3"/>
  <c r="B16" i="3"/>
  <c r="C15" i="3"/>
  <c r="E15" i="3" s="1"/>
  <c r="B15" i="3"/>
  <c r="E14" i="3"/>
  <c r="C14" i="3"/>
  <c r="B14" i="3"/>
  <c r="C13" i="3"/>
  <c r="E13" i="3" s="1"/>
  <c r="B13" i="3"/>
  <c r="E12" i="3"/>
  <c r="C12" i="3"/>
  <c r="B12" i="3"/>
  <c r="C11" i="3"/>
  <c r="E11" i="3" s="1"/>
  <c r="B11" i="3"/>
  <c r="E4" i="3"/>
  <c r="E4" i="1"/>
  <c r="E12" i="1"/>
  <c r="E13" i="1"/>
  <c r="E14" i="1"/>
  <c r="E15" i="1"/>
  <c r="E16" i="1"/>
  <c r="E11" i="1"/>
  <c r="B11" i="1"/>
  <c r="B12" i="1"/>
  <c r="B13" i="1"/>
  <c r="B14" i="1"/>
  <c r="B15" i="1"/>
  <c r="B16" i="1"/>
  <c r="C12" i="1"/>
  <c r="C13" i="1"/>
  <c r="C14" i="1"/>
  <c r="C15" i="1"/>
  <c r="C16" i="1"/>
  <c r="C11" i="1"/>
  <c r="E17" i="4" l="1"/>
  <c r="E17" i="3"/>
  <c r="E17" i="1"/>
  <c r="E18" i="1" s="1"/>
  <c r="E19" i="1" s="1"/>
  <c r="A7" i="1" s="1"/>
  <c r="E18" i="4" l="1"/>
  <c r="E19" i="4" s="1"/>
  <c r="E18" i="3"/>
  <c r="E19" i="3" s="1"/>
  <c r="A7" i="3" s="1"/>
</calcChain>
</file>

<file path=xl/sharedStrings.xml><?xml version="1.0" encoding="utf-8"?>
<sst xmlns="http://schemas.openxmlformats.org/spreadsheetml/2006/main" count="71" uniqueCount="40">
  <si>
    <t>請求書</t>
    <rPh sb="0" eb="3">
      <t>セイキュウショ</t>
    </rPh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</si>
  <si>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</si>
  <si>
    <t>注文番号</t>
    <rPh sb="0" eb="2">
      <t>チュウモン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</si>
  <si>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</si>
  <si>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</si>
  <si>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</si>
  <si>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</si>
  <si>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請求番号:</t>
    <rPh sb="0" eb="4">
      <t>セイキュウバンゴウ</t>
    </rPh>
    <phoneticPr fontId="2"/>
  </si>
  <si>
    <t>〒141-0000</t>
    <phoneticPr fontId="2"/>
  </si>
  <si>
    <t>東京都品川区k西五反田x-xx-x</t>
    <rPh sb="0" eb="3">
      <t>トウキョウト</t>
    </rPh>
    <rPh sb="3" eb="6">
      <t>シナガワク</t>
    </rPh>
    <rPh sb="7" eb="11">
      <t>ニシゴタンダ</t>
    </rPh>
    <phoneticPr fontId="2"/>
  </si>
  <si>
    <t>株式会社 学研オフィス什器販売</t>
    <rPh sb="0" eb="4">
      <t>カブシキガイシャ</t>
    </rPh>
    <rPh sb="5" eb="7">
      <t>ガッケン</t>
    </rPh>
    <rPh sb="11" eb="13">
      <t>ジュウキ</t>
    </rPh>
    <rPh sb="13" eb="15">
      <t>ハンバイ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</si>
  <si>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</si>
  <si>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</si>
  <si>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税込合計金額</t>
    <rPh sb="0" eb="2">
      <t>ゼイコ</t>
    </rPh>
    <rPh sb="2" eb="6">
      <t>ゴウケイキンガク</t>
    </rPh>
    <phoneticPr fontId="2"/>
  </si>
  <si>
    <t>【振込先】</t>
    <rPh sb="1" eb="4">
      <t>フリコミサキ</t>
    </rPh>
    <phoneticPr fontId="2"/>
  </si>
  <si>
    <t>〇〇銀行　五反田支店</t>
    <rPh sb="2" eb="4">
      <t>ギンコウ</t>
    </rPh>
    <rPh sb="5" eb="10">
      <t>ゴタンダシテン</t>
    </rPh>
    <phoneticPr fontId="2"/>
  </si>
  <si>
    <t>普通 xxxxxxxx</t>
    <rPh sb="0" eb="2">
      <t>フツウ</t>
    </rPh>
    <phoneticPr fontId="2"/>
  </si>
  <si>
    <t>様</t>
    <rPh sb="0" eb="1">
      <t>サマ</t>
    </rPh>
    <phoneticPr fontId="2"/>
  </si>
  <si>
    <t>注文番号</t>
    <rPh sb="0" eb="4">
      <t>チュウモンバンゴウ</t>
    </rPh>
    <phoneticPr fontId="2"/>
  </si>
  <si>
    <t>本体価格</t>
    <rPh sb="0" eb="4">
      <t>ホンタイカカク</t>
    </rPh>
    <phoneticPr fontId="2"/>
  </si>
  <si>
    <t>折り畳みテーブル</t>
    <rPh sb="0" eb="1">
      <t>オ</t>
    </rPh>
    <rPh sb="2" eb="3">
      <t>タタ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</si>
  <si>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</si>
  <si>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</si>
  <si>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</si>
  <si>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</si>
  <si>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</si>
  <si>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</si>
  <si>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</si>
  <si>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</si>
  <si>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←　today</t>
    <phoneticPr fontId="2"/>
  </si>
  <si>
    <t>←　ctrl + ;</t>
    <phoneticPr fontId="2"/>
  </si>
  <si>
    <t>見積番号:</t>
    <rPh sb="0" eb="2">
      <t>ミツモリ</t>
    </rPh>
    <rPh sb="2" eb="4">
      <t>バンゴウ</t>
    </rPh>
    <phoneticPr fontId="2"/>
  </si>
  <si>
    <t>下記のとおり、御見積り申し上げます。</t>
    <rPh sb="0" eb="2">
      <t>カキ</t>
    </rPh>
    <rPh sb="7" eb="8">
      <t>オ</t>
    </rPh>
    <rPh sb="8" eb="10">
      <t>ミツモ</t>
    </rPh>
    <rPh sb="11" eb="12">
      <t>モウ</t>
    </rPh>
    <rPh sb="13" eb="14">
      <t>ア</t>
    </rPh>
    <phoneticPr fontId="2"/>
  </si>
  <si>
    <t>有効期限：</t>
    <rPh sb="0" eb="4">
      <t>ユウコウキゲン</t>
    </rPh>
    <phoneticPr fontId="2"/>
  </si>
  <si>
    <t>納品場所：</t>
    <rPh sb="0" eb="4">
      <t>ノウヒンバショ</t>
    </rPh>
    <phoneticPr fontId="2"/>
  </si>
  <si>
    <t>発行日から30日</t>
    <rPh sb="0" eb="3">
      <t>ハッコウビ</t>
    </rPh>
    <rPh sb="7" eb="8">
      <t>ニチ</t>
    </rPh>
    <phoneticPr fontId="2"/>
  </si>
  <si>
    <t>毎度ありがとうございます</t>
    <rPh sb="0" eb="2">
      <t>マイド</t>
    </rPh>
    <phoneticPr fontId="2"/>
  </si>
  <si>
    <t>下記のとおり、納品いたしました。</t>
    <rPh sb="0" eb="2">
      <t>カキ</t>
    </rPh>
    <rPh sb="7" eb="9">
      <t>ノウヒン</t>
    </rPh>
    <phoneticPr fontId="2"/>
  </si>
  <si>
    <t>納品番号:</t>
    <rPh sb="0" eb="4">
      <t>ノウヒンバンゴウ</t>
    </rPh>
    <phoneticPr fontId="2"/>
  </si>
  <si>
    <t>摘要:</t>
    <rPh sb="0" eb="2">
      <t>テキヨウ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</si>
</sst>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&quot;円&quot;"/>
    <numFmt numFmtId="180" formatCode="[$-411]ggge&quot;年&quot;m&quot;月&quot;d&quot;日&quot;;@"/>
  </numFmts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ajor"/>
    </font>
    <font>
      <sz val="22"/>
      <color theme="0"/>
      <name val="ＭＳ Ｐゴシック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38" fontId="0" fillId="0" borderId="0" xfId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  <xf numFmtId="9" fontId="0" fillId="0" borderId="2" xfId="0" applyNumberFormat="1" applyBorder="1"/>
    <xf numFmtId="38" fontId="0" fillId="0" borderId="2" xfId="1" applyFont="1" applyBorder="1" applyAlignment="1"/>
    <xf numFmtId="38" fontId="0" fillId="0" borderId="2" xfId="0" applyNumberFormat="1" applyBorder="1"/>
    <xf numFmtId="1" fontId="0" fillId="0" borderId="2" xfId="0" applyNumberFormat="1" applyBorder="1"/>
    <xf numFmtId="38" fontId="5" fillId="0" borderId="2" xfId="0" applyNumberFormat="1" applyFont="1" applyBorder="1"/>
    <xf numFmtId="177" fontId="6" fillId="2" borderId="0" xfId="0" applyNumberFormat="1" applyFont="1" applyFill="1" applyAlignment="1">
      <alignment horizontal="center"/>
    </xf>
    <xf numFmtId="180" fontId="0" fillId="0" borderId="0" xfId="0" applyNumberFormat="1"/>
    <xf numFmtId="177" fontId="6" fillId="0" borderId="0" xfId="0" applyNumberFormat="1" applyFont="1" applyFill="1" applyAlignment="1">
      <alignment horizontal="center"/>
    </xf>
    <xf numFmtId="177" fontId="6" fillId="4" borderId="0" xfId="0" applyNumberFormat="1" applyFont="1" applyFill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8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/>
  </cellXfs>
  <cellStyles count="2">
    <cellStyle name="桁区切り" xfId="1" builtinId="6"/>
    <cellStyle name="標準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>
  <autoFilter ref="A1:C10"/>
  <tableColumns count="3">
    <tableColumn id="1" name="注文番号"/>
    <tableColumn id="2" name="商品名"/>
    <tableColumn id="3" name="本体価格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33" sqref="B33"/>
    </sheetView>
  </sheetViews>
  <sheetFormatPr defaultRowHeight="13.2" x14ac:dyDescent="0.2"/>
  <cols>
    <col min="1" max="1" width="12.77734375" customWidth="1"/>
    <col min="2" max="2" width="21.88671875" bestFit="1" customWidth="1"/>
    <col min="3" max="4" width="12.77734375" customWidth="1"/>
    <col min="5" max="5" width="30.44140625" bestFit="1" customWidth="1"/>
  </cols>
  <sheetData>
    <row r="1" spans="1:6" ht="25.8" x14ac:dyDescent="0.3">
      <c r="A1" s="27" t="s">
        <v>0</v>
      </c>
      <c r="B1" s="27"/>
      <c r="C1" s="27"/>
      <c r="D1" s="27"/>
      <c r="E1" s="27"/>
    </row>
    <row r="3" spans="1:6" x14ac:dyDescent="0.2">
      <c r="A3" s="6" t="s">
        <v>17</v>
      </c>
      <c r="B3" s="7"/>
      <c r="D3" s="1" t="s">
        <v>7</v>
      </c>
      <c r="E3" s="1"/>
    </row>
    <row r="4" spans="1:6" x14ac:dyDescent="0.2">
      <c r="A4" s="7"/>
      <c r="B4" s="7"/>
      <c r="E4" s="16">
        <f ca="1">TODAY()</f>
        <v>44963</v>
      </c>
      <c r="F4" t="s">
        <v>29</v>
      </c>
    </row>
    <row r="5" spans="1:6" x14ac:dyDescent="0.2">
      <c r="E5" s="16">
        <v>44963</v>
      </c>
      <c r="F5" t="s">
        <v>30</v>
      </c>
    </row>
    <row r="6" spans="1:6" x14ac:dyDescent="0.2">
      <c r="A6" s="8" t="s">
        <v>1</v>
      </c>
      <c r="B6" s="8"/>
      <c r="E6" t="s">
        <v>8</v>
      </c>
    </row>
    <row r="7" spans="1:6" x14ac:dyDescent="0.2">
      <c r="A7" s="15">
        <f>E19</f>
        <v>0</v>
      </c>
      <c r="B7" s="15"/>
      <c r="E7" t="s">
        <v>9</v>
      </c>
    </row>
    <row r="8" spans="1:6" x14ac:dyDescent="0.2">
      <c r="A8" s="15"/>
      <c r="B8" s="15"/>
      <c r="E8" t="s">
        <v>10</v>
      </c>
    </row>
    <row r="10" spans="1:6" x14ac:dyDescent="0.2">
      <c r="A10" s="3" t="s">
        <v>2</v>
      </c>
      <c r="B10" s="3" t="s">
        <v>3</v>
      </c>
      <c r="C10" s="3" t="s">
        <v>4</v>
      </c>
      <c r="D10" s="3" t="s">
        <v>5</v>
      </c>
      <c r="E10" s="3" t="s">
        <v>6</v>
      </c>
    </row>
    <row r="11" spans="1:6" x14ac:dyDescent="0.2">
      <c r="A11" s="2">
        <v>1001</v>
      </c>
      <c r="B11" s="2" t="str">
        <f>IF(A11="","",(VLOOKUP($A11,テーブル1[#All],2,FALSE)))</f>
        <v>折り畳みテーブル</v>
      </c>
      <c r="C11" s="11">
        <f>IFERROR(VLOOKUP($A11,テーブル1[#All],3,FALSE),"")</f>
        <v>15900</v>
      </c>
      <c r="D11" s="2"/>
      <c r="E11" s="11">
        <f>IFERROR(C11*D11,0)</f>
        <v>0</v>
      </c>
    </row>
    <row r="12" spans="1:6" x14ac:dyDescent="0.2">
      <c r="A12" s="2">
        <v>1002</v>
      </c>
      <c r="B12" s="2" t="str">
        <f>IFERROR(VLOOKUP($A12,テーブル1[#All],2,FALSE),"")</f>
        <v>ラウンドテーブル</v>
      </c>
      <c r="C12" s="11">
        <f>IFERROR(VLOOKUP($A12,テーブル1[#All],3,FALSE),"")</f>
        <v>19900</v>
      </c>
      <c r="D12" s="2"/>
      <c r="E12" s="11">
        <f t="shared" ref="E12:E16" si="0">IFERROR(C12*D12,0)</f>
        <v>0</v>
      </c>
    </row>
    <row r="13" spans="1:6" x14ac:dyDescent="0.2">
      <c r="A13" s="2">
        <v>2001</v>
      </c>
      <c r="B13" s="2" t="str">
        <f>IFERROR(VLOOKUP($A13,テーブル1[#All],2,FALSE),"")</f>
        <v>OAチェア</v>
      </c>
      <c r="C13" s="11">
        <f>IFERROR(VLOOKUP($A13,テーブル1[#All],3,FALSE),"")</f>
        <v>9800</v>
      </c>
      <c r="D13" s="2"/>
      <c r="E13" s="11">
        <f t="shared" si="0"/>
        <v>0</v>
      </c>
    </row>
    <row r="14" spans="1:6" x14ac:dyDescent="0.2">
      <c r="A14" s="2">
        <v>3002</v>
      </c>
      <c r="B14" s="2" t="str">
        <f>IFERROR(VLOOKUP($A14,テーブル1[#All],2,FALSE),"")</f>
        <v>ホワイトボード</v>
      </c>
      <c r="C14" s="11">
        <f>IFERROR(VLOOKUP($A14,テーブル1[#All],3,FALSE),"")</f>
        <v>26700</v>
      </c>
      <c r="D14" s="2"/>
      <c r="E14" s="11">
        <f t="shared" si="0"/>
        <v>0</v>
      </c>
    </row>
    <row r="15" spans="1:6" x14ac:dyDescent="0.2">
      <c r="A15" s="2"/>
      <c r="B15" s="2" t="str">
        <f>IFERROR(VLOOKUP($A15,テーブル1[#All],2,FALSE),"")</f>
        <v/>
      </c>
      <c r="C15" s="11" t="str">
        <f>IFERROR(VLOOKUP($A15,テーブル1[#All],3,FALSE),"")</f>
        <v/>
      </c>
      <c r="D15" s="2"/>
      <c r="E15" s="11">
        <f t="shared" si="0"/>
        <v>0</v>
      </c>
    </row>
    <row r="16" spans="1:6" x14ac:dyDescent="0.2">
      <c r="A16" s="2"/>
      <c r="B16" s="2" t="str">
        <f>IFERROR(VLOOKUP($A16,テーブル1[#All],2,FALSE),"")</f>
        <v/>
      </c>
      <c r="C16" s="11" t="str">
        <f>IFERROR(VLOOKUP($A16,テーブル1[#All],3,FALSE),"")</f>
        <v/>
      </c>
      <c r="D16" s="2"/>
      <c r="E16" s="11">
        <f t="shared" si="0"/>
        <v>0</v>
      </c>
    </row>
    <row r="17" spans="1:5" x14ac:dyDescent="0.2">
      <c r="C17" s="9" t="s">
        <v>11</v>
      </c>
      <c r="D17" s="9"/>
      <c r="E17" s="12">
        <f>SUM(E11:E16)</f>
        <v>0</v>
      </c>
    </row>
    <row r="18" spans="1:5" x14ac:dyDescent="0.2">
      <c r="A18" t="s">
        <v>14</v>
      </c>
      <c r="B18" t="s">
        <v>15</v>
      </c>
      <c r="C18" s="4" t="s">
        <v>12</v>
      </c>
      <c r="D18" s="10">
        <v>0.08</v>
      </c>
      <c r="E18" s="13">
        <f>ROUNDDOWN(E17*D18,0)</f>
        <v>0</v>
      </c>
    </row>
    <row r="19" spans="1:5" x14ac:dyDescent="0.2">
      <c r="B19" t="s">
        <v>16</v>
      </c>
      <c r="C19" s="9" t="s">
        <v>13</v>
      </c>
      <c r="D19" s="9"/>
      <c r="E19" s="14">
        <f>E17+E18</f>
        <v>0</v>
      </c>
    </row>
  </sheetData>
  <mergeCells count="6">
    <mergeCell ref="C19:D19"/>
    <mergeCell ref="A3:B4"/>
    <mergeCell ref="A1:E1"/>
    <mergeCell ref="A6:B6"/>
    <mergeCell ref="A7:B8"/>
    <mergeCell ref="C17:D17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3" sqref="E3"/>
    </sheetView>
  </sheetViews>
  <sheetFormatPr defaultRowHeight="13.2" x14ac:dyDescent="0.2"/>
  <cols>
    <col min="1" max="1" width="12.77734375" customWidth="1"/>
    <col min="2" max="2" width="21.88671875" bestFit="1" customWidth="1"/>
    <col min="3" max="4" width="12.77734375" customWidth="1"/>
    <col min="5" max="5" width="30.44140625" bestFit="1" customWidth="1"/>
  </cols>
  <sheetData>
    <row r="1" spans="1:6" ht="25.8" x14ac:dyDescent="0.3">
      <c r="A1" s="26" t="s">
        <v>0</v>
      </c>
      <c r="B1" s="26"/>
      <c r="C1" s="26"/>
      <c r="D1" s="26"/>
      <c r="E1" s="26"/>
    </row>
    <row r="3" spans="1:6" x14ac:dyDescent="0.2">
      <c r="A3" s="6" t="s">
        <v>17</v>
      </c>
      <c r="B3" s="7"/>
      <c r="D3" s="1" t="s">
        <v>31</v>
      </c>
      <c r="E3" s="1"/>
    </row>
    <row r="4" spans="1:6" x14ac:dyDescent="0.2">
      <c r="A4" s="7"/>
      <c r="B4" s="7"/>
      <c r="E4" s="16">
        <f ca="1">TODAY()</f>
        <v>44963</v>
      </c>
      <c r="F4" t="s">
        <v>29</v>
      </c>
    </row>
    <row r="5" spans="1:6" x14ac:dyDescent="0.2">
      <c r="E5" s="16">
        <v>44963</v>
      </c>
      <c r="F5" t="s">
        <v>30</v>
      </c>
    </row>
    <row r="6" spans="1:6" x14ac:dyDescent="0.2">
      <c r="A6" s="8" t="s">
        <v>32</v>
      </c>
      <c r="B6" s="8"/>
      <c r="E6" t="s">
        <v>8</v>
      </c>
    </row>
    <row r="7" spans="1:6" x14ac:dyDescent="0.2">
      <c r="A7" s="18">
        <f>E19</f>
        <v>0</v>
      </c>
      <c r="B7" s="18"/>
      <c r="E7" t="s">
        <v>9</v>
      </c>
    </row>
    <row r="8" spans="1:6" x14ac:dyDescent="0.2">
      <c r="A8" s="18"/>
      <c r="B8" s="18"/>
      <c r="E8" t="s">
        <v>10</v>
      </c>
    </row>
    <row r="10" spans="1:6" x14ac:dyDescent="0.2">
      <c r="A10" s="19" t="s">
        <v>2</v>
      </c>
      <c r="B10" s="19" t="s">
        <v>3</v>
      </c>
      <c r="C10" s="19" t="s">
        <v>4</v>
      </c>
      <c r="D10" s="19" t="s">
        <v>5</v>
      </c>
      <c r="E10" s="19" t="s">
        <v>6</v>
      </c>
    </row>
    <row r="11" spans="1:6" x14ac:dyDescent="0.2">
      <c r="A11" s="2">
        <v>1001</v>
      </c>
      <c r="B11" s="2" t="str">
        <f>IF(A11="","",(VLOOKUP($A11,テーブル1[#All],2,FALSE)))</f>
        <v>折り畳みテーブル</v>
      </c>
      <c r="C11" s="11">
        <f>IFERROR(VLOOKUP($A11,テーブル1[#All],3,FALSE),"")</f>
        <v>15900</v>
      </c>
      <c r="D11" s="2"/>
      <c r="E11" s="11">
        <f>IFERROR(C11*D11,0)</f>
        <v>0</v>
      </c>
    </row>
    <row r="12" spans="1:6" x14ac:dyDescent="0.2">
      <c r="A12" s="2">
        <v>1002</v>
      </c>
      <c r="B12" s="2" t="str">
        <f>IFERROR(VLOOKUP($A12,テーブル1[#All],2,FALSE),"")</f>
        <v>ラウンドテーブル</v>
      </c>
      <c r="C12" s="11">
        <f>IFERROR(VLOOKUP($A12,テーブル1[#All],3,FALSE),"")</f>
        <v>19900</v>
      </c>
      <c r="D12" s="2"/>
      <c r="E12" s="11">
        <f t="shared" ref="E12:E16" si="0">IFERROR(C12*D12,0)</f>
        <v>0</v>
      </c>
    </row>
    <row r="13" spans="1:6" x14ac:dyDescent="0.2">
      <c r="A13" s="2">
        <v>2001</v>
      </c>
      <c r="B13" s="2" t="str">
        <f>IFERROR(VLOOKUP($A13,テーブル1[#All],2,FALSE),"")</f>
        <v>OAチェア</v>
      </c>
      <c r="C13" s="11">
        <f>IFERROR(VLOOKUP($A13,テーブル1[#All],3,FALSE),"")</f>
        <v>9800</v>
      </c>
      <c r="D13" s="2"/>
      <c r="E13" s="11">
        <f t="shared" si="0"/>
        <v>0</v>
      </c>
    </row>
    <row r="14" spans="1:6" x14ac:dyDescent="0.2">
      <c r="A14" s="2">
        <v>3002</v>
      </c>
      <c r="B14" s="2" t="str">
        <f>IFERROR(VLOOKUP($A14,テーブル1[#All],2,FALSE),"")</f>
        <v>ホワイトボード</v>
      </c>
      <c r="C14" s="11">
        <f>IFERROR(VLOOKUP($A14,テーブル1[#All],3,FALSE),"")</f>
        <v>26700</v>
      </c>
      <c r="D14" s="2"/>
      <c r="E14" s="11">
        <f t="shared" si="0"/>
        <v>0</v>
      </c>
    </row>
    <row r="15" spans="1:6" x14ac:dyDescent="0.2">
      <c r="A15" s="2"/>
      <c r="B15" s="2" t="str">
        <f>IFERROR(VLOOKUP($A15,テーブル1[#All],2,FALSE),"")</f>
        <v/>
      </c>
      <c r="C15" s="11" t="str">
        <f>IFERROR(VLOOKUP($A15,テーブル1[#All],3,FALSE),"")</f>
        <v/>
      </c>
      <c r="D15" s="2"/>
      <c r="E15" s="11">
        <f t="shared" si="0"/>
        <v>0</v>
      </c>
    </row>
    <row r="16" spans="1:6" x14ac:dyDescent="0.2">
      <c r="A16" s="2"/>
      <c r="B16" s="2" t="str">
        <f>IFERROR(VLOOKUP($A16,テーブル1[#All],2,FALSE),"")</f>
        <v/>
      </c>
      <c r="C16" s="11" t="str">
        <f>IFERROR(VLOOKUP($A16,テーブル1[#All],3,FALSE),"")</f>
        <v/>
      </c>
      <c r="D16" s="2"/>
      <c r="E16" s="11">
        <f t="shared" si="0"/>
        <v>0</v>
      </c>
    </row>
    <row r="17" spans="1:5" x14ac:dyDescent="0.2">
      <c r="C17" s="20" t="s">
        <v>11</v>
      </c>
      <c r="D17" s="20"/>
      <c r="E17" s="12">
        <f>SUM(E11:E16)</f>
        <v>0</v>
      </c>
    </row>
    <row r="18" spans="1:5" x14ac:dyDescent="0.2">
      <c r="A18" t="s">
        <v>34</v>
      </c>
      <c r="C18" s="21" t="s">
        <v>12</v>
      </c>
      <c r="D18" s="10">
        <v>0.08</v>
      </c>
      <c r="E18" s="13">
        <f>ROUNDDOWN(E17*D18,0)</f>
        <v>0</v>
      </c>
    </row>
    <row r="19" spans="1:5" x14ac:dyDescent="0.2">
      <c r="A19" t="s">
        <v>33</v>
      </c>
      <c r="B19" t="s">
        <v>35</v>
      </c>
      <c r="C19" s="20" t="s">
        <v>13</v>
      </c>
      <c r="D19" s="20"/>
      <c r="E19" s="14">
        <f>E17+E18</f>
        <v>0</v>
      </c>
    </row>
  </sheetData>
  <mergeCells count="6">
    <mergeCell ref="A1:E1"/>
    <mergeCell ref="A3:B4"/>
    <mergeCell ref="A6:B6"/>
    <mergeCell ref="A7:B8"/>
    <mergeCell ref="C17:D17"/>
    <mergeCell ref="C19:D19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Normal="100" workbookViewId="0">
      <selection sqref="A1:E1"/>
    </sheetView>
  </sheetViews>
  <sheetFormatPr defaultRowHeight="13.2" x14ac:dyDescent="0.2"/>
  <cols>
    <col min="1" max="1" width="12.77734375" customWidth="1"/>
    <col min="2" max="2" width="21.88671875" bestFit="1" customWidth="1"/>
    <col min="3" max="4" width="12.77734375" customWidth="1"/>
    <col min="5" max="5" width="30.44140625" bestFit="1" customWidth="1"/>
  </cols>
  <sheetData>
    <row r="1" spans="1:6" ht="25.8" x14ac:dyDescent="0.3">
      <c r="A1" s="28" t="s">
        <v>0</v>
      </c>
      <c r="B1" s="28"/>
      <c r="C1" s="28"/>
      <c r="D1" s="28"/>
      <c r="E1" s="28"/>
    </row>
    <row r="3" spans="1:6" x14ac:dyDescent="0.2">
      <c r="A3" s="29" t="s">
        <v>17</v>
      </c>
      <c r="B3" s="30"/>
      <c r="D3" s="31" t="s">
        <v>38</v>
      </c>
      <c r="E3" s="33"/>
    </row>
    <row r="4" spans="1:6" x14ac:dyDescent="0.2">
      <c r="A4" s="30"/>
      <c r="B4" s="30"/>
      <c r="E4" s="16">
        <f ca="1">TODAY()</f>
        <v>44963</v>
      </c>
      <c r="F4" t="s">
        <v>29</v>
      </c>
    </row>
    <row r="5" spans="1:6" x14ac:dyDescent="0.2">
      <c r="E5" s="16">
        <v>44963</v>
      </c>
      <c r="F5" t="s">
        <v>30</v>
      </c>
    </row>
    <row r="6" spans="1:6" x14ac:dyDescent="0.2">
      <c r="A6" s="8" t="s">
        <v>37</v>
      </c>
      <c r="B6" s="8"/>
      <c r="E6" t="s">
        <v>8</v>
      </c>
    </row>
    <row r="7" spans="1:6" x14ac:dyDescent="0.2">
      <c r="A7" s="17"/>
      <c r="B7" s="17"/>
      <c r="E7" t="s">
        <v>9</v>
      </c>
    </row>
    <row r="8" spans="1:6" x14ac:dyDescent="0.2">
      <c r="A8" s="17"/>
      <c r="B8" s="17"/>
      <c r="E8" t="s">
        <v>10</v>
      </c>
    </row>
    <row r="10" spans="1:6" x14ac:dyDescent="0.2">
      <c r="A10" s="22" t="s">
        <v>2</v>
      </c>
      <c r="B10" s="22" t="s">
        <v>3</v>
      </c>
      <c r="C10" s="22" t="s">
        <v>4</v>
      </c>
      <c r="D10" s="22" t="s">
        <v>5</v>
      </c>
      <c r="E10" s="22" t="s">
        <v>6</v>
      </c>
    </row>
    <row r="11" spans="1:6" x14ac:dyDescent="0.2">
      <c r="A11" s="32">
        <v>1001</v>
      </c>
      <c r="B11" s="2" t="str">
        <f>IF(A11="","",(VLOOKUP($A11,テーブル1[#All],2,FALSE)))</f>
        <v>折り畳みテーブル</v>
      </c>
      <c r="C11" s="11">
        <f>IFERROR(VLOOKUP($A11,テーブル1[#All],3,FALSE),"")</f>
        <v>15900</v>
      </c>
      <c r="D11" s="32"/>
      <c r="E11" s="11">
        <f>IFERROR(C11*D11,0)</f>
        <v>0</v>
      </c>
    </row>
    <row r="12" spans="1:6" x14ac:dyDescent="0.2">
      <c r="A12" s="32">
        <v>1002</v>
      </c>
      <c r="B12" s="2" t="str">
        <f>IFERROR(VLOOKUP($A12,テーブル1[#All],2,FALSE),"")</f>
        <v>ラウンドテーブル</v>
      </c>
      <c r="C12" s="11">
        <f>IFERROR(VLOOKUP($A12,テーブル1[#All],3,FALSE),"")</f>
        <v>19900</v>
      </c>
      <c r="D12" s="32"/>
      <c r="E12" s="11">
        <f t="shared" ref="E12:E16" si="0">IFERROR(C12*D12,0)</f>
        <v>0</v>
      </c>
    </row>
    <row r="13" spans="1:6" x14ac:dyDescent="0.2">
      <c r="A13" s="32">
        <v>2001</v>
      </c>
      <c r="B13" s="2" t="str">
        <f>IFERROR(VLOOKUP($A13,テーブル1[#All],2,FALSE),"")</f>
        <v>OAチェア</v>
      </c>
      <c r="C13" s="11">
        <f>IFERROR(VLOOKUP($A13,テーブル1[#All],3,FALSE),"")</f>
        <v>9800</v>
      </c>
      <c r="D13" s="32"/>
      <c r="E13" s="11">
        <f t="shared" si="0"/>
        <v>0</v>
      </c>
    </row>
    <row r="14" spans="1:6" x14ac:dyDescent="0.2">
      <c r="A14" s="32">
        <v>3002</v>
      </c>
      <c r="B14" s="2" t="str">
        <f>IFERROR(VLOOKUP($A14,テーブル1[#All],2,FALSE),"")</f>
        <v>ホワイトボード</v>
      </c>
      <c r="C14" s="11">
        <f>IFERROR(VLOOKUP($A14,テーブル1[#All],3,FALSE),"")</f>
        <v>26700</v>
      </c>
      <c r="D14" s="32"/>
      <c r="E14" s="11">
        <f t="shared" si="0"/>
        <v>0</v>
      </c>
    </row>
    <row r="15" spans="1:6" x14ac:dyDescent="0.2">
      <c r="A15" s="32"/>
      <c r="B15" s="2" t="str">
        <f>IFERROR(VLOOKUP($A15,テーブル1[#All],2,FALSE),"")</f>
        <v/>
      </c>
      <c r="C15" s="11" t="str">
        <f>IFERROR(VLOOKUP($A15,テーブル1[#All],3,FALSE),"")</f>
        <v/>
      </c>
      <c r="D15" s="32"/>
      <c r="E15" s="11">
        <f t="shared" si="0"/>
        <v>0</v>
      </c>
    </row>
    <row r="16" spans="1:6" x14ac:dyDescent="0.2">
      <c r="A16" s="32"/>
      <c r="B16" s="2" t="str">
        <f>IFERROR(VLOOKUP($A16,テーブル1[#All],2,FALSE),"")</f>
        <v/>
      </c>
      <c r="C16" s="11" t="str">
        <f>IFERROR(VLOOKUP($A16,テーブル1[#All],3,FALSE),"")</f>
        <v/>
      </c>
      <c r="D16" s="32"/>
      <c r="E16" s="11">
        <f t="shared" si="0"/>
        <v>0</v>
      </c>
    </row>
    <row r="17" spans="1:5" x14ac:dyDescent="0.2">
      <c r="C17" s="23" t="s">
        <v>11</v>
      </c>
      <c r="D17" s="23"/>
      <c r="E17" s="12">
        <f>SUM(E11:E16)</f>
        <v>0</v>
      </c>
    </row>
    <row r="18" spans="1:5" x14ac:dyDescent="0.2">
      <c r="C18" s="24" t="s">
        <v>12</v>
      </c>
      <c r="D18" s="10">
        <v>0.08</v>
      </c>
      <c r="E18" s="13">
        <f>ROUNDDOWN(E17*D18,0)</f>
        <v>0</v>
      </c>
    </row>
    <row r="19" spans="1:5" x14ac:dyDescent="0.2">
      <c r="A19" s="25" t="s">
        <v>39</v>
      </c>
      <c r="B19" t="s">
        <v>36</v>
      </c>
      <c r="C19" s="23" t="s">
        <v>13</v>
      </c>
      <c r="D19" s="23"/>
      <c r="E19" s="14">
        <f>E17+E18</f>
        <v>0</v>
      </c>
    </row>
    <row r="20" spans="1:5" x14ac:dyDescent="0.2">
      <c r="A20" s="25"/>
    </row>
  </sheetData>
  <sheetProtection sheet="1" objects="1" scenarios="1"/>
  <mergeCells count="6">
    <mergeCell ref="A1:E1"/>
    <mergeCell ref="A3:B4"/>
    <mergeCell ref="A6:B6"/>
    <mergeCell ref="A7:B8"/>
    <mergeCell ref="C17:D17"/>
    <mergeCell ref="C19:D19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15" sqref="J15"/>
    </sheetView>
  </sheetViews>
  <sheetFormatPr defaultRowHeight="13.2" x14ac:dyDescent="0.2"/>
  <cols>
    <col min="1" max="1" width="12.21875" bestFit="1" customWidth="1"/>
    <col min="2" max="2" width="19.88671875" bestFit="1" customWidth="1"/>
    <col min="3" max="3" width="11.33203125" customWidth="1"/>
  </cols>
  <sheetData>
    <row r="1" spans="1:3" x14ac:dyDescent="0.2">
      <c r="A1" t="s">
        <v>18</v>
      </c>
      <c r="B1" t="s">
        <v>3</v>
      </c>
      <c r="C1" t="s">
        <v>19</v>
      </c>
    </row>
    <row r="2" spans="1:3" x14ac:dyDescent="0.2">
      <c r="A2">
        <v>1001</v>
      </c>
      <c r="B2" t="s">
        <v>20</v>
      </c>
      <c r="C2" s="5">
        <v>15900</v>
      </c>
    </row>
    <row r="3" spans="1:3" x14ac:dyDescent="0.2">
      <c r="A3">
        <v>1002</v>
      </c>
      <c r="B3" t="s">
        <v>21</v>
      </c>
      <c r="C3" s="5">
        <v>19900</v>
      </c>
    </row>
    <row r="4" spans="1:3" x14ac:dyDescent="0.2">
      <c r="A4">
        <v>1003</v>
      </c>
      <c r="B4" t="s">
        <v>22</v>
      </c>
      <c r="C4" s="5">
        <v>49400</v>
      </c>
    </row>
    <row r="5" spans="1:3" x14ac:dyDescent="0.2">
      <c r="A5">
        <v>2001</v>
      </c>
      <c r="B5" t="s">
        <v>23</v>
      </c>
      <c r="C5" s="5">
        <v>9800</v>
      </c>
    </row>
    <row r="6" spans="1:3" x14ac:dyDescent="0.2">
      <c r="A6">
        <v>2002</v>
      </c>
      <c r="B6" t="s">
        <v>24</v>
      </c>
      <c r="C6" s="5">
        <v>14000</v>
      </c>
    </row>
    <row r="7" spans="1:3" x14ac:dyDescent="0.2">
      <c r="A7">
        <v>2003</v>
      </c>
      <c r="B7" t="s">
        <v>25</v>
      </c>
      <c r="C7" s="5">
        <v>25400</v>
      </c>
    </row>
    <row r="8" spans="1:3" x14ac:dyDescent="0.2">
      <c r="A8">
        <v>3001</v>
      </c>
      <c r="B8" t="s">
        <v>26</v>
      </c>
      <c r="C8" s="5">
        <v>12300</v>
      </c>
    </row>
    <row r="9" spans="1:3" x14ac:dyDescent="0.2">
      <c r="A9">
        <v>3002</v>
      </c>
      <c r="B9" t="s">
        <v>27</v>
      </c>
      <c r="C9" s="5">
        <v>26700</v>
      </c>
    </row>
    <row r="10" spans="1:3" x14ac:dyDescent="0.2">
      <c r="A10">
        <v>3003</v>
      </c>
      <c r="B10" t="s">
        <v>28</v>
      </c>
      <c r="C10" s="5">
        <v>3500</v>
      </c>
    </row>
  </sheetData>
  <phoneticPr fontId="2"/>
  <dataValidations count="1">
    <dataValidation imeMode="halfAlpha" allowBlank="1" showInputMessage="1" showErrorMessage="1" sqref="A2:A10 C2:C10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請求書</vt:lpstr>
      <vt:lpstr>見積書</vt:lpstr>
      <vt:lpstr>納品書</vt:lpstr>
      <vt:lpstr>商品リスト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2023-02-06T04:05:02Z</dcterms:modified>
</cp:coreProperties>
</file>