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yu\Documents\CESG 506 Nonlinear\"/>
    </mc:Choice>
  </mc:AlternateContent>
  <xr:revisionPtr revIDLastSave="0" documentId="13_ncr:1_{F1F25844-9A29-4F51-8C44-40357AD3CDB8}" xr6:coauthVersionLast="45" xr6:coauthVersionMax="45" xr10:uidLastSave="{00000000-0000-0000-0000-000000000000}"/>
  <bookViews>
    <workbookView xWindow="-108" yWindow="-108" windowWidth="23256" windowHeight="12576" activeTab="2" xr2:uid="{92119B4C-0D00-4B15-B3FA-D50A3C3A4208}"/>
  </bookViews>
  <sheets>
    <sheet name="Undeformed" sheetId="1" r:id="rId1"/>
    <sheet name="Deformed" sheetId="3" r:id="rId2"/>
    <sheet name="Merged Plo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7" i="1"/>
  <c r="E4" i="1"/>
  <c r="B20" i="3" l="1"/>
  <c r="D20" i="3" s="1"/>
  <c r="H20" i="3" s="1"/>
  <c r="C20" i="3"/>
  <c r="F20" i="3" s="1"/>
  <c r="G20" i="3" s="1"/>
  <c r="Q20" i="3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P8" i="1"/>
  <c r="P9" i="1"/>
  <c r="P10" i="1"/>
  <c r="P11" i="1"/>
  <c r="P12" i="1"/>
  <c r="P13" i="1"/>
  <c r="P14" i="1"/>
  <c r="P15" i="1"/>
  <c r="P16" i="1"/>
  <c r="P17" i="1"/>
  <c r="P18" i="1"/>
  <c r="P19" i="1"/>
  <c r="O8" i="1"/>
  <c r="O9" i="1"/>
  <c r="O10" i="1"/>
  <c r="O11" i="1"/>
  <c r="O12" i="1"/>
  <c r="O13" i="1"/>
  <c r="O14" i="1"/>
  <c r="O15" i="1"/>
  <c r="O16" i="1"/>
  <c r="O17" i="1"/>
  <c r="O18" i="1"/>
  <c r="O19" i="1"/>
  <c r="N8" i="1"/>
  <c r="N9" i="1"/>
  <c r="N10" i="1"/>
  <c r="N11" i="1"/>
  <c r="N12" i="1"/>
  <c r="N13" i="1"/>
  <c r="N14" i="1"/>
  <c r="N15" i="1"/>
  <c r="N16" i="1"/>
  <c r="N17" i="1"/>
  <c r="N18" i="1"/>
  <c r="N19" i="1"/>
  <c r="N7" i="1"/>
  <c r="O7" i="1"/>
  <c r="P7" i="1"/>
  <c r="M8" i="1"/>
  <c r="M9" i="1"/>
  <c r="M10" i="1"/>
  <c r="M11" i="1"/>
  <c r="M12" i="1"/>
  <c r="M13" i="1"/>
  <c r="M14" i="1"/>
  <c r="M15" i="1"/>
  <c r="M16" i="1"/>
  <c r="M17" i="1"/>
  <c r="M18" i="1"/>
  <c r="M19" i="1"/>
  <c r="M7" i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N7" i="3"/>
  <c r="O7" i="3"/>
  <c r="P7" i="3"/>
  <c r="N8" i="3"/>
  <c r="N9" i="3"/>
  <c r="N10" i="3"/>
  <c r="N11" i="3"/>
  <c r="N12" i="3"/>
  <c r="N13" i="3"/>
  <c r="N14" i="3"/>
  <c r="N15" i="3"/>
  <c r="N16" i="3"/>
  <c r="N17" i="3"/>
  <c r="N18" i="3"/>
  <c r="N19" i="3"/>
  <c r="O8" i="3"/>
  <c r="O9" i="3"/>
  <c r="O10" i="3"/>
  <c r="O11" i="3"/>
  <c r="O12" i="3"/>
  <c r="O13" i="3"/>
  <c r="O14" i="3"/>
  <c r="O15" i="3"/>
  <c r="O16" i="3"/>
  <c r="O17" i="3"/>
  <c r="O18" i="3"/>
  <c r="O19" i="3"/>
  <c r="P8" i="3"/>
  <c r="P9" i="3"/>
  <c r="P10" i="3"/>
  <c r="P11" i="3"/>
  <c r="P12" i="3"/>
  <c r="P13" i="3"/>
  <c r="P14" i="3"/>
  <c r="P15" i="3"/>
  <c r="P16" i="3"/>
  <c r="P17" i="3"/>
  <c r="P18" i="3"/>
  <c r="P19" i="3"/>
  <c r="I8" i="3"/>
  <c r="B19" i="3"/>
  <c r="B18" i="3"/>
  <c r="B17" i="3"/>
  <c r="B16" i="3"/>
  <c r="B15" i="3"/>
  <c r="B14" i="3"/>
  <c r="B13" i="3"/>
  <c r="B12" i="3"/>
  <c r="B11" i="3"/>
  <c r="B10" i="3"/>
  <c r="B9" i="3"/>
  <c r="A9" i="3"/>
  <c r="Q8" i="3"/>
  <c r="C8" i="3"/>
  <c r="B8" i="3"/>
  <c r="Q7" i="3"/>
  <c r="F7" i="3"/>
  <c r="G7" i="3" s="1"/>
  <c r="D7" i="3"/>
  <c r="H7" i="3" s="1"/>
  <c r="C7" i="3"/>
  <c r="B7" i="3"/>
  <c r="E2" i="3"/>
  <c r="E3" i="3" s="1"/>
  <c r="E4" i="3" s="1"/>
  <c r="H2" i="3" s="1"/>
  <c r="I7" i="1"/>
  <c r="Q8" i="1"/>
  <c r="Q9" i="1"/>
  <c r="Q10" i="1"/>
  <c r="Q11" i="1"/>
  <c r="Q12" i="1"/>
  <c r="Q13" i="1"/>
  <c r="Q14" i="1"/>
  <c r="Q15" i="1"/>
  <c r="Q16" i="1"/>
  <c r="Q17" i="1"/>
  <c r="Q18" i="1"/>
  <c r="Q19" i="1"/>
  <c r="Q7" i="1"/>
  <c r="D7" i="1"/>
  <c r="H7" i="1" s="1"/>
  <c r="E7" i="1"/>
  <c r="F7" i="1"/>
  <c r="G7" i="1" s="1"/>
  <c r="C7" i="1"/>
  <c r="B7" i="1"/>
  <c r="L9" i="1"/>
  <c r="L10" i="1"/>
  <c r="L11" i="1"/>
  <c r="L12" i="1"/>
  <c r="L13" i="1"/>
  <c r="L14" i="1"/>
  <c r="L15" i="1"/>
  <c r="L16" i="1"/>
  <c r="L17" i="1"/>
  <c r="L18" i="1"/>
  <c r="L19" i="1"/>
  <c r="L8" i="1"/>
  <c r="K9" i="1"/>
  <c r="K10" i="1"/>
  <c r="K11" i="1"/>
  <c r="K12" i="1"/>
  <c r="K13" i="1"/>
  <c r="K14" i="1"/>
  <c r="K15" i="1"/>
  <c r="K16" i="1"/>
  <c r="K17" i="1"/>
  <c r="K18" i="1"/>
  <c r="K19" i="1"/>
  <c r="K8" i="1"/>
  <c r="J9" i="1"/>
  <c r="J10" i="1"/>
  <c r="J11" i="1"/>
  <c r="J12" i="1"/>
  <c r="J13" i="1"/>
  <c r="J14" i="1"/>
  <c r="J15" i="1"/>
  <c r="J16" i="1"/>
  <c r="J17" i="1"/>
  <c r="J18" i="1"/>
  <c r="J19" i="1"/>
  <c r="J8" i="1"/>
  <c r="I9" i="1"/>
  <c r="I10" i="1"/>
  <c r="I11" i="1"/>
  <c r="I12" i="1"/>
  <c r="I13" i="1"/>
  <c r="I14" i="1"/>
  <c r="I15" i="1"/>
  <c r="I16" i="1"/>
  <c r="I17" i="1"/>
  <c r="I18" i="1"/>
  <c r="I19" i="1"/>
  <c r="I8" i="1"/>
  <c r="H9" i="1"/>
  <c r="H10" i="1"/>
  <c r="H11" i="1"/>
  <c r="H12" i="1"/>
  <c r="H13" i="1"/>
  <c r="H14" i="1"/>
  <c r="H15" i="1"/>
  <c r="H16" i="1"/>
  <c r="H17" i="1"/>
  <c r="H18" i="1"/>
  <c r="H19" i="1"/>
  <c r="H8" i="1"/>
  <c r="G9" i="1"/>
  <c r="G10" i="1"/>
  <c r="G11" i="1"/>
  <c r="G12" i="1"/>
  <c r="G13" i="1"/>
  <c r="G14" i="1"/>
  <c r="G15" i="1"/>
  <c r="G16" i="1"/>
  <c r="G17" i="1"/>
  <c r="G18" i="1"/>
  <c r="G19" i="1"/>
  <c r="G8" i="1"/>
  <c r="H2" i="1"/>
  <c r="F9" i="1"/>
  <c r="F10" i="1"/>
  <c r="F11" i="1"/>
  <c r="F12" i="1"/>
  <c r="F13" i="1"/>
  <c r="F14" i="1"/>
  <c r="F15" i="1"/>
  <c r="F16" i="1"/>
  <c r="F17" i="1"/>
  <c r="F18" i="1"/>
  <c r="F19" i="1"/>
  <c r="F8" i="1"/>
  <c r="E9" i="1"/>
  <c r="E10" i="1"/>
  <c r="E11" i="1"/>
  <c r="E12" i="1"/>
  <c r="E13" i="1"/>
  <c r="E14" i="1"/>
  <c r="E15" i="1"/>
  <c r="E16" i="1"/>
  <c r="E17" i="1"/>
  <c r="E18" i="1"/>
  <c r="E19" i="1"/>
  <c r="E8" i="1"/>
  <c r="D9" i="1"/>
  <c r="D10" i="1"/>
  <c r="D11" i="1"/>
  <c r="D12" i="1"/>
  <c r="D13" i="1"/>
  <c r="D14" i="1"/>
  <c r="D15" i="1"/>
  <c r="D16" i="1"/>
  <c r="D17" i="1"/>
  <c r="D18" i="1"/>
  <c r="D19" i="1"/>
  <c r="D8" i="1"/>
  <c r="C9" i="1"/>
  <c r="C10" i="1"/>
  <c r="C11" i="1"/>
  <c r="C12" i="1"/>
  <c r="C13" i="1"/>
  <c r="C14" i="1"/>
  <c r="C15" i="1"/>
  <c r="C16" i="1"/>
  <c r="C17" i="1"/>
  <c r="C18" i="1"/>
  <c r="C19" i="1"/>
  <c r="C8" i="1"/>
  <c r="B9" i="1"/>
  <c r="B10" i="1"/>
  <c r="B11" i="1"/>
  <c r="B12" i="1"/>
  <c r="B13" i="1"/>
  <c r="B14" i="1"/>
  <c r="B15" i="1"/>
  <c r="B16" i="1"/>
  <c r="B17" i="1"/>
  <c r="B18" i="1"/>
  <c r="B19" i="1"/>
  <c r="B8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9" i="1"/>
  <c r="E3" i="1"/>
  <c r="E2" i="1"/>
  <c r="L20" i="3" l="1"/>
  <c r="P20" i="3" s="1"/>
  <c r="J20" i="3"/>
  <c r="N20" i="3" s="1"/>
  <c r="K20" i="3"/>
  <c r="O20" i="3" s="1"/>
  <c r="I20" i="3"/>
  <c r="M20" i="3" s="1"/>
  <c r="E20" i="3"/>
  <c r="K7" i="3"/>
  <c r="L7" i="3"/>
  <c r="I7" i="3"/>
  <c r="J7" i="3"/>
  <c r="A10" i="3"/>
  <c r="Q9" i="3"/>
  <c r="C9" i="3"/>
  <c r="E7" i="3"/>
  <c r="D8" i="3"/>
  <c r="J7" i="1"/>
  <c r="K7" i="1"/>
  <c r="L7" i="1"/>
  <c r="F8" i="3" l="1"/>
  <c r="G8" i="3" s="1"/>
  <c r="H8" i="3"/>
  <c r="Q10" i="3"/>
  <c r="A11" i="3"/>
  <c r="C10" i="3"/>
  <c r="E8" i="3"/>
  <c r="D9" i="3"/>
  <c r="D10" i="3" l="1"/>
  <c r="F10" i="3"/>
  <c r="G10" i="3" s="1"/>
  <c r="Q11" i="3"/>
  <c r="C11" i="3"/>
  <c r="A12" i="3"/>
  <c r="K8" i="3"/>
  <c r="J8" i="3"/>
  <c r="L8" i="3"/>
  <c r="H9" i="3"/>
  <c r="E9" i="3"/>
  <c r="F9" i="3"/>
  <c r="G9" i="3" s="1"/>
  <c r="C12" i="3" l="1"/>
  <c r="Q12" i="3"/>
  <c r="A13" i="3"/>
  <c r="D11" i="3"/>
  <c r="F11" i="3" s="1"/>
  <c r="G11" i="3" s="1"/>
  <c r="J9" i="3"/>
  <c r="L9" i="3"/>
  <c r="K9" i="3"/>
  <c r="I9" i="3"/>
  <c r="H10" i="3"/>
  <c r="E10" i="3"/>
  <c r="A14" i="3" l="1"/>
  <c r="C13" i="3"/>
  <c r="Q13" i="3"/>
  <c r="D12" i="3"/>
  <c r="H11" i="3"/>
  <c r="E11" i="3"/>
  <c r="I10" i="3"/>
  <c r="L10" i="3"/>
  <c r="K10" i="3"/>
  <c r="J10" i="3"/>
  <c r="H12" i="3" l="1"/>
  <c r="E12" i="3"/>
  <c r="L11" i="3"/>
  <c r="K11" i="3"/>
  <c r="J11" i="3"/>
  <c r="I11" i="3"/>
  <c r="F12" i="3"/>
  <c r="G12" i="3" s="1"/>
  <c r="D13" i="3"/>
  <c r="Q14" i="3"/>
  <c r="A15" i="3"/>
  <c r="C14" i="3"/>
  <c r="D14" i="3" l="1"/>
  <c r="A16" i="3"/>
  <c r="Q15" i="3"/>
  <c r="C15" i="3"/>
  <c r="H13" i="3"/>
  <c r="E13" i="3"/>
  <c r="K12" i="3"/>
  <c r="J12" i="3"/>
  <c r="I12" i="3"/>
  <c r="L12" i="3"/>
  <c r="F13" i="3"/>
  <c r="G13" i="3" s="1"/>
  <c r="D15" i="3" l="1"/>
  <c r="F15" i="3" s="1"/>
  <c r="G15" i="3" s="1"/>
  <c r="C16" i="3"/>
  <c r="A17" i="3"/>
  <c r="Q16" i="3"/>
  <c r="J13" i="3"/>
  <c r="K13" i="3"/>
  <c r="L13" i="3"/>
  <c r="I13" i="3"/>
  <c r="H14" i="3"/>
  <c r="E14" i="3"/>
  <c r="F14" i="3"/>
  <c r="G14" i="3" s="1"/>
  <c r="D16" i="3" l="1"/>
  <c r="I14" i="3"/>
  <c r="L14" i="3"/>
  <c r="J14" i="3"/>
  <c r="K14" i="3"/>
  <c r="A18" i="3"/>
  <c r="Q17" i="3"/>
  <c r="C17" i="3"/>
  <c r="H15" i="3"/>
  <c r="E15" i="3"/>
  <c r="Q18" i="3" l="1"/>
  <c r="A19" i="3"/>
  <c r="C18" i="3"/>
  <c r="H16" i="3"/>
  <c r="E16" i="3"/>
  <c r="L15" i="3"/>
  <c r="K15" i="3"/>
  <c r="J15" i="3"/>
  <c r="I15" i="3"/>
  <c r="D17" i="3"/>
  <c r="F16" i="3"/>
  <c r="G16" i="3" s="1"/>
  <c r="K16" i="3" l="1"/>
  <c r="J16" i="3"/>
  <c r="I16" i="3"/>
  <c r="L16" i="3"/>
  <c r="D18" i="3"/>
  <c r="F18" i="3" s="1"/>
  <c r="G18" i="3" s="1"/>
  <c r="E17" i="3"/>
  <c r="H17" i="3"/>
  <c r="F17" i="3"/>
  <c r="G17" i="3" s="1"/>
  <c r="C19" i="3"/>
  <c r="Q19" i="3"/>
  <c r="J17" i="3" l="1"/>
  <c r="I17" i="3"/>
  <c r="K17" i="3"/>
  <c r="L17" i="3"/>
  <c r="F19" i="3"/>
  <c r="G19" i="3" s="1"/>
  <c r="D19" i="3"/>
  <c r="H18" i="3"/>
  <c r="E18" i="3"/>
  <c r="L18" i="3" l="1"/>
  <c r="I18" i="3"/>
  <c r="K18" i="3"/>
  <c r="J18" i="3"/>
  <c r="H19" i="3"/>
  <c r="E19" i="3"/>
  <c r="L19" i="3" l="1"/>
  <c r="K19" i="3"/>
  <c r="J19" i="3"/>
  <c r="I19" i="3"/>
</calcChain>
</file>

<file path=xl/sharedStrings.xml><?xml version="1.0" encoding="utf-8"?>
<sst xmlns="http://schemas.openxmlformats.org/spreadsheetml/2006/main" count="51" uniqueCount="27">
  <si>
    <t>X</t>
  </si>
  <si>
    <t>Y</t>
  </si>
  <si>
    <t xml:space="preserve">EA </t>
  </si>
  <si>
    <t>Nx</t>
  </si>
  <si>
    <t>Ny</t>
  </si>
  <si>
    <t>L</t>
  </si>
  <si>
    <t>x</t>
  </si>
  <si>
    <t>y</t>
  </si>
  <si>
    <t>nx</t>
  </si>
  <si>
    <t>ny</t>
  </si>
  <si>
    <t>l</t>
  </si>
  <si>
    <t>N X N (4,4)</t>
  </si>
  <si>
    <t>n X n (4,4)</t>
  </si>
  <si>
    <t>strain 1</t>
  </si>
  <si>
    <t>strain 2</t>
  </si>
  <si>
    <t>strain 3</t>
  </si>
  <si>
    <t>strain 4</t>
  </si>
  <si>
    <t>λ</t>
  </si>
  <si>
    <t>F1</t>
  </si>
  <si>
    <t>F2</t>
  </si>
  <si>
    <t>F3</t>
  </si>
  <si>
    <t>F4</t>
  </si>
  <si>
    <t>U in direction</t>
  </si>
  <si>
    <t>U general</t>
  </si>
  <si>
    <t>Linear</t>
  </si>
  <si>
    <t>Undeformed</t>
  </si>
  <si>
    <t>Deformed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</si>
</sst>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Undeformed Force vs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Undeformed!$I$6</c:f>
              <c:strCache>
                <c:ptCount val="1"/>
                <c:pt idx="0">
                  <c:v>strain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Undeformed!$Q$7:$Q$32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1.25</c:v>
                </c:pt>
              </c:numCache>
            </c:numRef>
          </c:xVal>
          <c:yVal>
            <c:numRef>
              <c:f>Undeformed!$M$7:$M$32</c:f>
              <c:numCache>
                <c:formatCode>General</c:formatCode>
                <c:ptCount val="26"/>
                <c:pt idx="0">
                  <c:v>0</c:v>
                </c:pt>
                <c:pt idx="1">
                  <c:v>-0.28071963472695183</c:v>
                </c:pt>
                <c:pt idx="2">
                  <c:v>-0.49934443858162264</c:v>
                </c:pt>
                <c:pt idx="3">
                  <c:v>-0.65565946164481059</c:v>
                </c:pt>
                <c:pt idx="4">
                  <c:v>-0.74951040799290647</c:v>
                </c:pt>
                <c:pt idx="5">
                  <c:v>-0.7808043942069457</c:v>
                </c:pt>
                <c:pt idx="6">
                  <c:v>-0.74951040799290647</c:v>
                </c:pt>
                <c:pt idx="7">
                  <c:v>-0.65565946164481059</c:v>
                </c:pt>
                <c:pt idx="8">
                  <c:v>-0.49934443858162264</c:v>
                </c:pt>
                <c:pt idx="9">
                  <c:v>-0.28071963472695183</c:v>
                </c:pt>
                <c:pt idx="10">
                  <c:v>0</c:v>
                </c:pt>
                <c:pt idx="11">
                  <c:v>0.34253991142200635</c:v>
                </c:pt>
                <c:pt idx="12">
                  <c:v>0.74656727019392011</c:v>
                </c:pt>
                <c:pt idx="13">
                  <c:v>0.97151918557372363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09-45AC-9FD2-77629C1CBDC0}"/>
            </c:ext>
          </c:extLst>
        </c:ser>
        <c:ser>
          <c:idx val="1"/>
          <c:order val="1"/>
          <c:tx>
            <c:strRef>
              <c:f>Undeformed!$J$6</c:f>
              <c:strCache>
                <c:ptCount val="1"/>
                <c:pt idx="0">
                  <c:v>strain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Undeformed!$Q$7:$Q$32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1.25</c:v>
                </c:pt>
              </c:numCache>
            </c:numRef>
          </c:xVal>
          <c:yVal>
            <c:numRef>
              <c:f>Undeformed!$N$7:$N$32</c:f>
              <c:numCache>
                <c:formatCode>General</c:formatCode>
                <c:ptCount val="26"/>
                <c:pt idx="0">
                  <c:v>0</c:v>
                </c:pt>
                <c:pt idx="1">
                  <c:v>-0.28051239347598178</c:v>
                </c:pt>
                <c:pt idx="2">
                  <c:v>-0.49868869951289757</c:v>
                </c:pt>
                <c:pt idx="3">
                  <c:v>-0.65452891811067337</c:v>
                </c:pt>
                <c:pt idx="4">
                  <c:v>-0.74803304926933045</c:v>
                </c:pt>
                <c:pt idx="5">
                  <c:v>-0.77920109298888995</c:v>
                </c:pt>
                <c:pt idx="6">
                  <c:v>-0.74803304926933045</c:v>
                </c:pt>
                <c:pt idx="7">
                  <c:v>-0.65452891811067337</c:v>
                </c:pt>
                <c:pt idx="8">
                  <c:v>-0.49868869951289757</c:v>
                </c:pt>
                <c:pt idx="9">
                  <c:v>-0.28051239347598178</c:v>
                </c:pt>
                <c:pt idx="10">
                  <c:v>0</c:v>
                </c:pt>
                <c:pt idx="11">
                  <c:v>0.3428484809151322</c:v>
                </c:pt>
                <c:pt idx="12">
                  <c:v>0.74803304926931991</c:v>
                </c:pt>
                <c:pt idx="13">
                  <c:v>0.97400136623609912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09-45AC-9FD2-77629C1CBDC0}"/>
            </c:ext>
          </c:extLst>
        </c:ser>
        <c:ser>
          <c:idx val="2"/>
          <c:order val="2"/>
          <c:tx>
            <c:strRef>
              <c:f>Undeformed!$K$6</c:f>
              <c:strCache>
                <c:ptCount val="1"/>
                <c:pt idx="0">
                  <c:v>strain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Undeformed!$Q$7:$Q$32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1.25</c:v>
                </c:pt>
              </c:numCache>
            </c:numRef>
          </c:xVal>
          <c:yVal>
            <c:numRef>
              <c:f>Undeformed!$O$7:$O$32</c:f>
              <c:numCache>
                <c:formatCode>General</c:formatCode>
                <c:ptCount val="26"/>
                <c:pt idx="0">
                  <c:v>0</c:v>
                </c:pt>
                <c:pt idx="1">
                  <c:v>-0.28134258470954615</c:v>
                </c:pt>
                <c:pt idx="2">
                  <c:v>-0.50131856740749237</c:v>
                </c:pt>
                <c:pt idx="3">
                  <c:v>-0.65906675478295274</c:v>
                </c:pt>
                <c:pt idx="4">
                  <c:v>-0.75396589566143013</c:v>
                </c:pt>
                <c:pt idx="5">
                  <c:v>-0.78564077144333999</c:v>
                </c:pt>
                <c:pt idx="6">
                  <c:v>-0.75396589566143013</c:v>
                </c:pt>
                <c:pt idx="7">
                  <c:v>-0.65906675478295274</c:v>
                </c:pt>
                <c:pt idx="8">
                  <c:v>-0.50131856740749237</c:v>
                </c:pt>
                <c:pt idx="9">
                  <c:v>-0.28134258470954615</c:v>
                </c:pt>
                <c:pt idx="10">
                  <c:v>0</c:v>
                </c:pt>
                <c:pt idx="11">
                  <c:v>0.34161642168936956</c:v>
                </c:pt>
                <c:pt idx="12">
                  <c:v>0.74219284328933399</c:v>
                </c:pt>
                <c:pt idx="13">
                  <c:v>0.96412305623370731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09-45AC-9FD2-77629C1CBDC0}"/>
            </c:ext>
          </c:extLst>
        </c:ser>
        <c:ser>
          <c:idx val="3"/>
          <c:order val="3"/>
          <c:tx>
            <c:strRef>
              <c:f>Undeformed!$L$6</c:f>
              <c:strCache>
                <c:ptCount val="1"/>
                <c:pt idx="0">
                  <c:v>strain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Undeformed!$Q$7:$Q$32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1.25</c:v>
                </c:pt>
              </c:numCache>
            </c:numRef>
          </c:xVal>
          <c:yVal>
            <c:numRef>
              <c:f>Undeformed!$P$7:$P$32</c:f>
              <c:numCache>
                <c:formatCode>General</c:formatCode>
                <c:ptCount val="26"/>
                <c:pt idx="0">
                  <c:v>0</c:v>
                </c:pt>
                <c:pt idx="1">
                  <c:v>-0.28092708019853529</c:v>
                </c:pt>
                <c:pt idx="2">
                  <c:v>-0.50000132807205067</c:v>
                </c:pt>
                <c:pt idx="3">
                  <c:v>-0.6567926110919019</c:v>
                </c:pt>
                <c:pt idx="4">
                  <c:v>-0.7509916609250078</c:v>
                </c:pt>
                <c:pt idx="5">
                  <c:v>-0.78241209860806737</c:v>
                </c:pt>
                <c:pt idx="6">
                  <c:v>-0.7509916609250078</c:v>
                </c:pt>
                <c:pt idx="7">
                  <c:v>-0.6567926110919019</c:v>
                </c:pt>
                <c:pt idx="8">
                  <c:v>-0.50000132807205067</c:v>
                </c:pt>
                <c:pt idx="9">
                  <c:v>-0.28092708019853529</c:v>
                </c:pt>
                <c:pt idx="10">
                  <c:v>0</c:v>
                </c:pt>
                <c:pt idx="11">
                  <c:v>0.34223171205279251</c:v>
                </c:pt>
                <c:pt idx="12">
                  <c:v>0.74510531698616311</c:v>
                </c:pt>
                <c:pt idx="13">
                  <c:v>0.96904542842598829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09-45AC-9FD2-77629C1CB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178511"/>
        <c:axId val="1806689439"/>
      </c:scatterChart>
      <c:valAx>
        <c:axId val="169117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89439"/>
        <c:crosses val="autoZero"/>
        <c:crossBetween val="midCat"/>
      </c:valAx>
      <c:valAx>
        <c:axId val="18066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7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Deformed Force vs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Deformed!$I$6</c:f>
              <c:strCache>
                <c:ptCount val="1"/>
                <c:pt idx="0">
                  <c:v>strain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Deformed!$Q$7:$Q$32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1.25</c:v>
                </c:pt>
              </c:numCache>
            </c:numRef>
          </c:xVal>
          <c:yVal>
            <c:numRef>
              <c:f>Deformed!$M$7:$M$32</c:f>
              <c:numCache>
                <c:formatCode>General</c:formatCode>
                <c:ptCount val="26"/>
                <c:pt idx="0">
                  <c:v>0</c:v>
                </c:pt>
                <c:pt idx="1">
                  <c:v>-0.2249077840937356</c:v>
                </c:pt>
                <c:pt idx="2">
                  <c:v>-0.30039562215321475</c:v>
                </c:pt>
                <c:pt idx="3">
                  <c:v>-0.26317134928470926</c:v>
                </c:pt>
                <c:pt idx="4">
                  <c:v>-0.15049536392362986</c:v>
                </c:pt>
                <c:pt idx="5">
                  <c:v>0</c:v>
                </c:pt>
                <c:pt idx="6">
                  <c:v>0.15049536392362986</c:v>
                </c:pt>
                <c:pt idx="7">
                  <c:v>0.26317134928470926</c:v>
                </c:pt>
                <c:pt idx="8">
                  <c:v>0.30039562215321469</c:v>
                </c:pt>
                <c:pt idx="9">
                  <c:v>0.22490778409373555</c:v>
                </c:pt>
                <c:pt idx="10">
                  <c:v>0</c:v>
                </c:pt>
                <c:pt idx="11">
                  <c:v>-0.41030865876975209</c:v>
                </c:pt>
                <c:pt idx="12">
                  <c:v>-1.0411060497826818</c:v>
                </c:pt>
                <c:pt idx="13">
                  <c:v>-1.4498700939750155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C-4F93-A049-1E3644EB711F}"/>
            </c:ext>
          </c:extLst>
        </c:ser>
        <c:ser>
          <c:idx val="1"/>
          <c:order val="1"/>
          <c:tx>
            <c:strRef>
              <c:f>Deformed!$J$6</c:f>
              <c:strCache>
                <c:ptCount val="1"/>
                <c:pt idx="0">
                  <c:v>strain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Deformed!$Q$7:$Q$32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1.25</c:v>
                </c:pt>
              </c:numCache>
            </c:numRef>
          </c:xVal>
          <c:yVal>
            <c:numRef>
              <c:f>Deformed!$N$7:$N$32</c:f>
              <c:numCache>
                <c:formatCode>General</c:formatCode>
                <c:ptCount val="26"/>
                <c:pt idx="0">
                  <c:v>0</c:v>
                </c:pt>
                <c:pt idx="1">
                  <c:v>-0.22474174593764498</c:v>
                </c:pt>
                <c:pt idx="2">
                  <c:v>-0.30000114265109123</c:v>
                </c:pt>
                <c:pt idx="3">
                  <c:v>-0.26271756697131504</c:v>
                </c:pt>
                <c:pt idx="4">
                  <c:v>-0.15019872276110657</c:v>
                </c:pt>
                <c:pt idx="5">
                  <c:v>0</c:v>
                </c:pt>
                <c:pt idx="6">
                  <c:v>0.15019872276110657</c:v>
                </c:pt>
                <c:pt idx="7">
                  <c:v>0.26271756697131504</c:v>
                </c:pt>
                <c:pt idx="8">
                  <c:v>0.30000114265109112</c:v>
                </c:pt>
                <c:pt idx="9">
                  <c:v>0.22474174593764495</c:v>
                </c:pt>
                <c:pt idx="10">
                  <c:v>0</c:v>
                </c:pt>
                <c:pt idx="11">
                  <c:v>-0.41067827623808195</c:v>
                </c:pt>
                <c:pt idx="12">
                  <c:v>-1.0431501140270831</c:v>
                </c:pt>
                <c:pt idx="13">
                  <c:v>-1.4535744361678011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C-4F93-A049-1E3644EB711F}"/>
            </c:ext>
          </c:extLst>
        </c:ser>
        <c:ser>
          <c:idx val="2"/>
          <c:order val="2"/>
          <c:tx>
            <c:strRef>
              <c:f>Deformed!$K$6</c:f>
              <c:strCache>
                <c:ptCount val="1"/>
                <c:pt idx="0">
                  <c:v>strain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Deformed!$Q$7:$Q$32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1.25</c:v>
                </c:pt>
              </c:numCache>
            </c:numRef>
          </c:xVal>
          <c:yVal>
            <c:numRef>
              <c:f>Deformed!$O$7:$O$32</c:f>
              <c:numCache>
                <c:formatCode>General</c:formatCode>
                <c:ptCount val="26"/>
                <c:pt idx="0">
                  <c:v>0</c:v>
                </c:pt>
                <c:pt idx="1">
                  <c:v>-0.22540688099631884</c:v>
                </c:pt>
                <c:pt idx="2">
                  <c:v>-0.30158321855168913</c:v>
                </c:pt>
                <c:pt idx="3">
                  <c:v>-0.26453898291928518</c:v>
                </c:pt>
                <c:pt idx="4">
                  <c:v>-0.15138998824235989</c:v>
                </c:pt>
                <c:pt idx="5">
                  <c:v>0</c:v>
                </c:pt>
                <c:pt idx="6">
                  <c:v>0.15138998824235989</c:v>
                </c:pt>
                <c:pt idx="7">
                  <c:v>0.26453898291928518</c:v>
                </c:pt>
                <c:pt idx="8">
                  <c:v>0.30158321855168901</c:v>
                </c:pt>
                <c:pt idx="9">
                  <c:v>0.22540688099631881</c:v>
                </c:pt>
                <c:pt idx="10">
                  <c:v>0</c:v>
                </c:pt>
                <c:pt idx="11">
                  <c:v>-0.40920246407257704</c:v>
                </c:pt>
                <c:pt idx="12">
                  <c:v>-1.0350058060450831</c:v>
                </c:pt>
                <c:pt idx="13">
                  <c:v>-1.4388323019267524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5C-4F93-A049-1E3644EB711F}"/>
            </c:ext>
          </c:extLst>
        </c:ser>
        <c:ser>
          <c:idx val="3"/>
          <c:order val="3"/>
          <c:tx>
            <c:strRef>
              <c:f>Deformed!$L$6</c:f>
              <c:strCache>
                <c:ptCount val="1"/>
                <c:pt idx="0">
                  <c:v>strain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Deformed!$Q$7:$Q$32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1.25</c:v>
                </c:pt>
              </c:numCache>
            </c:numRef>
          </c:xVal>
          <c:yVal>
            <c:numRef>
              <c:f>Deformed!$P$7:$P$32</c:f>
              <c:numCache>
                <c:formatCode>General</c:formatCode>
                <c:ptCount val="26"/>
                <c:pt idx="0">
                  <c:v>0</c:v>
                </c:pt>
                <c:pt idx="1">
                  <c:v>-0.22507398586789898</c:v>
                </c:pt>
                <c:pt idx="2">
                  <c:v>-0.30079079372601442</c:v>
                </c:pt>
                <c:pt idx="3">
                  <c:v>-0.26362617757039303</c:v>
                </c:pt>
                <c:pt idx="4">
                  <c:v>-0.15079278701035723</c:v>
                </c:pt>
                <c:pt idx="5">
                  <c:v>0</c:v>
                </c:pt>
                <c:pt idx="6">
                  <c:v>0.15079278701035723</c:v>
                </c:pt>
                <c:pt idx="7">
                  <c:v>0.26362617757039303</c:v>
                </c:pt>
                <c:pt idx="8">
                  <c:v>0.3007907937260143</c:v>
                </c:pt>
                <c:pt idx="9">
                  <c:v>0.22507398586789892</c:v>
                </c:pt>
                <c:pt idx="10">
                  <c:v>0</c:v>
                </c:pt>
                <c:pt idx="11">
                  <c:v>-0.40993948465135277</c:v>
                </c:pt>
                <c:pt idx="12">
                  <c:v>-1.039067320802908</c:v>
                </c:pt>
                <c:pt idx="13">
                  <c:v>-1.4461783228175162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5C-4F93-A049-1E3644EB7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178511"/>
        <c:axId val="1806689439"/>
      </c:scatterChart>
      <c:valAx>
        <c:axId val="169117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89439"/>
        <c:crosses val="autoZero"/>
        <c:crossBetween val="midCat"/>
      </c:valAx>
      <c:valAx>
        <c:axId val="18066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17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  <a:r>
              <a:rPr lang="en-US" baseline="0"/>
              <a:t> vs Displacement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Undeformed!$S$6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Undeformed!$Q$7:$Q$20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1.25</c:v>
                </c:pt>
              </c:numCache>
            </c:numRef>
          </c:xVal>
          <c:yVal>
            <c:numRef>
              <c:f>Undeformed!$S$7:$S$20</c:f>
              <c:numCache>
                <c:formatCode>General</c:formatCode>
                <c:ptCount val="14"/>
                <c:pt idx="0">
                  <c:v>0</c:v>
                </c:pt>
                <c:pt idx="1">
                  <c:v>-0.3116804371955556</c:v>
                </c:pt>
                <c:pt idx="2">
                  <c:v>-0.62336087439111121</c:v>
                </c:pt>
                <c:pt idx="3">
                  <c:v>-0.93504131158666692</c:v>
                </c:pt>
                <c:pt idx="4">
                  <c:v>-1.2467217487822224</c:v>
                </c:pt>
                <c:pt idx="5">
                  <c:v>-1.5584021859777779</c:v>
                </c:pt>
                <c:pt idx="6">
                  <c:v>-1.8700826231733334</c:v>
                </c:pt>
                <c:pt idx="7">
                  <c:v>-2.1817630603688891</c:v>
                </c:pt>
                <c:pt idx="8">
                  <c:v>-2.4934434975644444</c:v>
                </c:pt>
                <c:pt idx="9">
                  <c:v>-2.8051239347600001</c:v>
                </c:pt>
                <c:pt idx="10">
                  <c:v>-3.1168043719555554</c:v>
                </c:pt>
                <c:pt idx="11">
                  <c:v>-3.4284848091511111</c:v>
                </c:pt>
                <c:pt idx="12">
                  <c:v>-3.7401652463466668</c:v>
                </c:pt>
                <c:pt idx="13">
                  <c:v>-3.8960054649444449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14-4792-AC58-9AA5B441114F}"/>
            </c:ext>
          </c:extLst>
        </c:ser>
        <c:ser>
          <c:idx val="1"/>
          <c:order val="1"/>
          <c:tx>
            <c:v>Deformed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Deformed!$Q$7:$Q$20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1.25</c:v>
                </c:pt>
              </c:numCache>
            </c:numRef>
          </c:xVal>
          <c:yVal>
            <c:numRef>
              <c:f>Deformed!$P$7:$P$20</c:f>
              <c:numCache>
                <c:formatCode>General</c:formatCode>
                <c:ptCount val="14"/>
                <c:pt idx="0">
                  <c:v>0</c:v>
                </c:pt>
                <c:pt idx="1">
                  <c:v>-0.22507398586789898</c:v>
                </c:pt>
                <c:pt idx="2">
                  <c:v>-0.30079079372601442</c:v>
                </c:pt>
                <c:pt idx="3">
                  <c:v>-0.26362617757039303</c:v>
                </c:pt>
                <c:pt idx="4">
                  <c:v>-0.15079278701035723</c:v>
                </c:pt>
                <c:pt idx="5">
                  <c:v>0</c:v>
                </c:pt>
                <c:pt idx="6">
                  <c:v>0.15079278701035723</c:v>
                </c:pt>
                <c:pt idx="7">
                  <c:v>0.26362617757039303</c:v>
                </c:pt>
                <c:pt idx="8">
                  <c:v>0.3007907937260143</c:v>
                </c:pt>
                <c:pt idx="9">
                  <c:v>0.22507398586789892</c:v>
                </c:pt>
                <c:pt idx="10">
                  <c:v>0</c:v>
                </c:pt>
                <c:pt idx="11">
                  <c:v>-0.40993948465135277</c:v>
                </c:pt>
                <c:pt idx="12">
                  <c:v>-1.039067320802908</c:v>
                </c:pt>
                <c:pt idx="13">
                  <c:v>-1.4461783228175162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14-4792-AC58-9AA5B441114F}"/>
            </c:ext>
          </c:extLst>
        </c:ser>
        <c:ser>
          <c:idx val="2"/>
          <c:order val="2"/>
          <c:tx>
            <c:v>Undeformed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Undeformed!$Q$7:$Q$20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1.25</c:v>
                </c:pt>
              </c:numCache>
            </c:numRef>
          </c:xVal>
          <c:yVal>
            <c:numRef>
              <c:f>Undeformed!$P$7:$P$20</c:f>
              <c:numCache>
                <c:formatCode>General</c:formatCode>
                <c:ptCount val="14"/>
                <c:pt idx="0">
                  <c:v>0</c:v>
                </c:pt>
                <c:pt idx="1">
                  <c:v>-0.28092708019853529</c:v>
                </c:pt>
                <c:pt idx="2">
                  <c:v>-0.50000132807205067</c:v>
                </c:pt>
                <c:pt idx="3">
                  <c:v>-0.6567926110919019</c:v>
                </c:pt>
                <c:pt idx="4">
                  <c:v>-0.7509916609250078</c:v>
                </c:pt>
                <c:pt idx="5">
                  <c:v>-0.78241209860806737</c:v>
                </c:pt>
                <c:pt idx="6">
                  <c:v>-0.7509916609250078</c:v>
                </c:pt>
                <c:pt idx="7">
                  <c:v>-0.6567926110919019</c:v>
                </c:pt>
                <c:pt idx="8">
                  <c:v>-0.50000132807205067</c:v>
                </c:pt>
                <c:pt idx="9">
                  <c:v>-0.28092708019853529</c:v>
                </c:pt>
                <c:pt idx="10">
                  <c:v>0</c:v>
                </c:pt>
                <c:pt idx="11">
                  <c:v>0.34223171205279251</c:v>
                </c:pt>
                <c:pt idx="12">
                  <c:v>0.74510531698616311</c:v>
                </c:pt>
                <c:pt idx="13">
                  <c:v>0.96904542842598829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14-4792-AC58-9AA5B4411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46624"/>
        <c:axId val="912696816"/>
      </c:scatterChart>
      <c:valAx>
        <c:axId val="102364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96816"/>
        <c:crosses val="autoZero"/>
        <c:crossBetween val="midCat"/>
      </c:valAx>
      <c:valAx>
        <c:axId val="9126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(KN)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4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264160</xdr:colOff>
      <xdr:row>20</xdr:row>
      <xdr:rowOff>127000</xdr:rowOff>
    </xdr:from>
    <xdr:to>
      <xdr:col>14</xdr:col>
      <xdr:colOff>25400</xdr:colOff>
      <xdr:row>42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F4DF0-5467-492B-B76D-AA6678EB7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20</xdr:row>
      <xdr:rowOff>121920</xdr:rowOff>
    </xdr:from>
    <xdr:to>
      <xdr:col>13</xdr:col>
      <xdr:colOff>381000</xdr:colOff>
      <xdr:row>42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1679B-7B7B-42D3-8CBD-33238DE97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</xdr:row>
      <xdr:rowOff>22860</xdr:rowOff>
    </xdr:from>
    <xdr:to>
      <xdr:col>8</xdr:col>
      <xdr:colOff>121920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B4DCF-5A72-4178-8688-0203644AD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AFC0-3D25-42CF-B40C-0B53442B7D6B}">
  <dimension ref="A1:S20"/>
  <sheetViews>
    <sheetView view="pageBreakPreview" zoomScale="60" zoomScaleNormal="100" workbookViewId="0">
      <selection activeCell="R29" sqref="R29"/>
    </sheetView>
  </sheetViews>
  <sheetFormatPr defaultRowHeight="14.4" x14ac:dyDescent="0.3"/>
  <sheetData>
    <row r="1" spans="1:19" x14ac:dyDescent="0.3">
      <c r="A1" t="s">
        <v>25</v>
      </c>
    </row>
    <row r="2" spans="1:19" x14ac:dyDescent="0.3">
      <c r="A2" t="s">
        <v>0</v>
      </c>
      <c r="B2">
        <v>5.5</v>
      </c>
      <c r="D2" t="s">
        <v>5</v>
      </c>
      <c r="E2">
        <f>SQRT(B2^2+B3^2)</f>
        <v>5.5226805085936306</v>
      </c>
      <c r="G2" t="s">
        <v>11</v>
      </c>
      <c r="H2">
        <f>E4*E4</f>
        <v>8.1967213114754103E-3</v>
      </c>
    </row>
    <row r="3" spans="1:19" x14ac:dyDescent="0.3">
      <c r="A3" t="s">
        <v>1</v>
      </c>
      <c r="B3">
        <v>0.5</v>
      </c>
      <c r="D3" t="s">
        <v>3</v>
      </c>
      <c r="E3">
        <f>B2/E2</f>
        <v>0.99589320646770385</v>
      </c>
    </row>
    <row r="4" spans="1:19" x14ac:dyDescent="0.3">
      <c r="A4" t="s">
        <v>2</v>
      </c>
      <c r="B4">
        <v>2100</v>
      </c>
      <c r="D4" t="s">
        <v>4</v>
      </c>
      <c r="E4">
        <f>B3/E2</f>
        <v>9.0535746042518531E-2</v>
      </c>
    </row>
    <row r="6" spans="1:19" x14ac:dyDescent="0.3">
      <c r="A6" t="s">
        <v>22</v>
      </c>
      <c r="B6" t="s">
        <v>6</v>
      </c>
      <c r="C6" t="s">
        <v>7</v>
      </c>
      <c r="D6" t="s">
        <v>10</v>
      </c>
      <c r="E6" t="s">
        <v>8</v>
      </c>
      <c r="F6" t="s">
        <v>9</v>
      </c>
      <c r="G6" t="s">
        <v>12</v>
      </c>
      <c r="H6" s="1" t="s">
        <v>17</v>
      </c>
      <c r="I6" t="s">
        <v>13</v>
      </c>
      <c r="J6" t="s">
        <v>14</v>
      </c>
      <c r="K6" t="s">
        <v>15</v>
      </c>
      <c r="L6" t="s">
        <v>16</v>
      </c>
      <c r="M6" t="s">
        <v>18</v>
      </c>
      <c r="N6" t="s">
        <v>19</v>
      </c>
      <c r="O6" t="s">
        <v>20</v>
      </c>
      <c r="P6" t="s">
        <v>21</v>
      </c>
      <c r="Q6" t="s">
        <v>23</v>
      </c>
      <c r="S6" t="s">
        <v>24</v>
      </c>
    </row>
    <row r="7" spans="1:19" x14ac:dyDescent="0.3">
      <c r="A7" s="2">
        <v>0</v>
      </c>
      <c r="B7" s="2">
        <f>$B$2</f>
        <v>5.5</v>
      </c>
      <c r="C7" s="2">
        <f>$B$3+A7</f>
        <v>0.5</v>
      </c>
      <c r="D7" s="2">
        <f>SQRT(B7^2+C7^2)</f>
        <v>5.5226805085936306</v>
      </c>
      <c r="E7" s="2">
        <f>B7/D7</f>
        <v>0.99589320646770385</v>
      </c>
      <c r="F7" s="2">
        <f>C7/D7</f>
        <v>9.0535746042518531E-2</v>
      </c>
      <c r="G7" s="2">
        <f>F7*F7</f>
        <v>8.1967213114754103E-3</v>
      </c>
      <c r="H7" s="2">
        <f>D7/$E$2</f>
        <v>1</v>
      </c>
      <c r="I7" s="2">
        <f>H7-1</f>
        <v>0</v>
      </c>
      <c r="J7" s="2">
        <f>0.5*(H7^2-1)</f>
        <v>0</v>
      </c>
      <c r="K7" s="2">
        <f>0.5*(1-1/(H7^2))</f>
        <v>0</v>
      </c>
      <c r="L7" s="2">
        <f>LN(H7)</f>
        <v>0</v>
      </c>
      <c r="M7" s="2">
        <f>$B$4*I7*$E$4</f>
        <v>0</v>
      </c>
      <c r="N7" s="2">
        <f t="shared" ref="N7:P20" si="0">$B$4*J7*$E$4</f>
        <v>0</v>
      </c>
      <c r="O7" s="2">
        <f t="shared" si="0"/>
        <v>0</v>
      </c>
      <c r="P7" s="2">
        <f t="shared" si="0"/>
        <v>0</v>
      </c>
      <c r="Q7" s="2">
        <f>ABS(A7)</f>
        <v>0</v>
      </c>
      <c r="R7" s="2"/>
      <c r="S7" s="2">
        <f>-$B$4/$E$2*$H$2*Q7</f>
        <v>0</v>
      </c>
    </row>
    <row r="8" spans="1:19" x14ac:dyDescent="0.3">
      <c r="A8" s="2">
        <v>-0.1</v>
      </c>
      <c r="B8" s="2">
        <f>$B$2</f>
        <v>5.5</v>
      </c>
      <c r="C8" s="2">
        <f>$B$3+A8</f>
        <v>0.4</v>
      </c>
      <c r="D8" s="2">
        <f>SQRT(B8^2+C8^2)</f>
        <v>5.5145262715848951</v>
      </c>
      <c r="E8" s="2">
        <f>B8/D8</f>
        <v>0.99736581695879378</v>
      </c>
      <c r="F8" s="2">
        <f>C8/D8</f>
        <v>7.2535695778821366E-2</v>
      </c>
      <c r="G8" s="2">
        <f>F8*F8</f>
        <v>5.2614271621177237E-3</v>
      </c>
      <c r="H8" s="2">
        <f>D8/$E$2</f>
        <v>0.99852350013801328</v>
      </c>
      <c r="I8" s="2">
        <f>H8-1</f>
        <v>-1.4764998619867242E-3</v>
      </c>
      <c r="J8" s="2">
        <f>0.5*(H8^2-1)</f>
        <v>-1.4754098360654777E-3</v>
      </c>
      <c r="K8" s="2">
        <f>0.5*(1-1/(H8^2))</f>
        <v>-1.4797763893454885E-3</v>
      </c>
      <c r="L8" s="2">
        <f>LN(H8)</f>
        <v>-1.4775909620462575E-3</v>
      </c>
      <c r="M8" s="2">
        <f t="shared" ref="M8:M20" si="1">$B$4*I8*$E$4</f>
        <v>-0.28071963472695183</v>
      </c>
      <c r="N8" s="2">
        <f t="shared" si="0"/>
        <v>-0.28051239347598178</v>
      </c>
      <c r="O8" s="2">
        <f t="shared" si="0"/>
        <v>-0.28134258470954615</v>
      </c>
      <c r="P8" s="2">
        <f t="shared" si="0"/>
        <v>-0.28092708019853529</v>
      </c>
      <c r="Q8" s="2">
        <f t="shared" ref="Q8:Q20" si="2">ABS(A8)</f>
        <v>0.1</v>
      </c>
      <c r="R8" s="2"/>
      <c r="S8" s="2">
        <f t="shared" ref="S8:S20" si="3">-$B$4/$E$2*$H$2*Q8</f>
        <v>-0.3116804371955556</v>
      </c>
    </row>
    <row r="9" spans="1:19" x14ac:dyDescent="0.3">
      <c r="A9" s="2">
        <f>A8-0.1</f>
        <v>-0.2</v>
      </c>
      <c r="B9" s="2">
        <f t="shared" ref="B9:B20" si="4">$B$2</f>
        <v>5.5</v>
      </c>
      <c r="C9" s="2">
        <f t="shared" ref="C9:C20" si="5">$B$3+A9</f>
        <v>0.3</v>
      </c>
      <c r="D9" s="2">
        <f t="shared" ref="D9:D20" si="6">SQRT(B9^2+C9^2)</f>
        <v>5.5081757415681647</v>
      </c>
      <c r="E9" s="2">
        <f t="shared" ref="E9:E20" si="7">B9/D9</f>
        <v>0.99851570793094613</v>
      </c>
      <c r="F9" s="2">
        <f t="shared" ref="F9:F20" si="8">C9/D9</f>
        <v>5.4464493159869787E-2</v>
      </c>
      <c r="G9" s="2">
        <f t="shared" ref="G9:G20" si="9">F9*F9</f>
        <v>2.9663810151615028E-3</v>
      </c>
      <c r="H9" s="2">
        <f t="shared" ref="H9:H20" si="10">D9/$E$2</f>
        <v>0.99737360019235299</v>
      </c>
      <c r="I9" s="2">
        <f t="shared" ref="I9:I20" si="11">H9-1</f>
        <v>-2.6263998076470063E-3</v>
      </c>
      <c r="J9" s="2">
        <f t="shared" ref="J9:J20" si="12">0.5*(H9^2-1)</f>
        <v>-2.6229508196721762E-3</v>
      </c>
      <c r="K9" s="2">
        <f t="shared" ref="K9:K20" si="13">0.5*(1-1/(H9^2))</f>
        <v>-2.636783124588038E-3</v>
      </c>
      <c r="L9" s="2">
        <f t="shared" ref="L9:L20" si="14">LN(H9)</f>
        <v>-2.6298548464899463E-3</v>
      </c>
      <c r="M9" s="2">
        <f t="shared" si="1"/>
        <v>-0.49934443858162264</v>
      </c>
      <c r="N9" s="2">
        <f t="shared" si="0"/>
        <v>-0.49868869951289757</v>
      </c>
      <c r="O9" s="2">
        <f t="shared" si="0"/>
        <v>-0.50131856740749237</v>
      </c>
      <c r="P9" s="2">
        <f t="shared" si="0"/>
        <v>-0.50000132807205067</v>
      </c>
      <c r="Q9" s="2">
        <f t="shared" si="2"/>
        <v>0.2</v>
      </c>
      <c r="R9" s="2"/>
      <c r="S9" s="2">
        <f t="shared" si="3"/>
        <v>-0.62336087439111121</v>
      </c>
    </row>
    <row r="10" spans="1:19" x14ac:dyDescent="0.3">
      <c r="A10" s="2">
        <f t="shared" ref="A10:A19" si="15">A9-0.1</f>
        <v>-0.30000000000000004</v>
      </c>
      <c r="B10" s="2">
        <f t="shared" si="4"/>
        <v>5.5</v>
      </c>
      <c r="C10" s="2">
        <f t="shared" si="5"/>
        <v>0.19999999999999996</v>
      </c>
      <c r="D10" s="2">
        <f t="shared" si="6"/>
        <v>5.5036351623268054</v>
      </c>
      <c r="E10" s="2">
        <f t="shared" si="7"/>
        <v>0.99933949794643206</v>
      </c>
      <c r="F10" s="2">
        <f t="shared" si="8"/>
        <v>3.6339618107142979E-2</v>
      </c>
      <c r="G10" s="2">
        <f t="shared" si="9"/>
        <v>1.3205678441729938E-3</v>
      </c>
      <c r="H10" s="2">
        <f t="shared" si="10"/>
        <v>0.99655143073418972</v>
      </c>
      <c r="I10" s="2">
        <f t="shared" si="11"/>
        <v>-3.4485692658102751E-3</v>
      </c>
      <c r="J10" s="2">
        <f t="shared" si="12"/>
        <v>-3.442622950819707E-3</v>
      </c>
      <c r="K10" s="2">
        <f t="shared" si="13"/>
        <v>-3.4664905909541632E-3</v>
      </c>
      <c r="L10" s="2">
        <f t="shared" si="14"/>
        <v>-3.4545292871100606E-3</v>
      </c>
      <c r="M10" s="2">
        <f t="shared" si="1"/>
        <v>-0.65565946164481059</v>
      </c>
      <c r="N10" s="2">
        <f t="shared" si="0"/>
        <v>-0.65452891811067337</v>
      </c>
      <c r="O10" s="2">
        <f t="shared" si="0"/>
        <v>-0.65906675478295274</v>
      </c>
      <c r="P10" s="2">
        <f t="shared" si="0"/>
        <v>-0.6567926110919019</v>
      </c>
      <c r="Q10" s="2">
        <f t="shared" si="2"/>
        <v>0.30000000000000004</v>
      </c>
      <c r="R10" s="2"/>
      <c r="S10" s="2">
        <f t="shared" si="3"/>
        <v>-0.93504131158666692</v>
      </c>
    </row>
    <row r="11" spans="1:19" x14ac:dyDescent="0.3">
      <c r="A11" s="2">
        <f t="shared" si="15"/>
        <v>-0.4</v>
      </c>
      <c r="B11" s="2">
        <f t="shared" si="4"/>
        <v>5.5</v>
      </c>
      <c r="C11" s="2">
        <f t="shared" si="5"/>
        <v>9.9999999999999978E-2</v>
      </c>
      <c r="D11" s="2">
        <f t="shared" si="6"/>
        <v>5.5009090157900271</v>
      </c>
      <c r="E11" s="2">
        <f t="shared" si="7"/>
        <v>0.9998347517133227</v>
      </c>
      <c r="F11" s="2">
        <f t="shared" si="8"/>
        <v>1.8178813667514955E-2</v>
      </c>
      <c r="G11" s="2">
        <f t="shared" si="9"/>
        <v>3.3046926635822851E-4</v>
      </c>
      <c r="H11" s="2">
        <f t="shared" si="10"/>
        <v>0.99605780331313287</v>
      </c>
      <c r="I11" s="2">
        <f t="shared" si="11"/>
        <v>-3.9421966868671277E-3</v>
      </c>
      <c r="J11" s="2">
        <f t="shared" si="12"/>
        <v>-3.9344262295081811E-3</v>
      </c>
      <c r="K11" s="2">
        <f t="shared" si="13"/>
        <v>-3.96563119629878E-3</v>
      </c>
      <c r="L11" s="2">
        <f t="shared" si="14"/>
        <v>-3.9499876265779972E-3</v>
      </c>
      <c r="M11" s="2">
        <f t="shared" si="1"/>
        <v>-0.74951040799290647</v>
      </c>
      <c r="N11" s="2">
        <f t="shared" si="0"/>
        <v>-0.74803304926933045</v>
      </c>
      <c r="O11" s="2">
        <f t="shared" si="0"/>
        <v>-0.75396589566143013</v>
      </c>
      <c r="P11" s="2">
        <f t="shared" si="0"/>
        <v>-0.7509916609250078</v>
      </c>
      <c r="Q11" s="2">
        <f t="shared" si="2"/>
        <v>0.4</v>
      </c>
      <c r="R11" s="2"/>
      <c r="S11" s="2">
        <f t="shared" si="3"/>
        <v>-1.2467217487822224</v>
      </c>
    </row>
    <row r="12" spans="1:19" x14ac:dyDescent="0.3">
      <c r="A12" s="2">
        <f t="shared" si="15"/>
        <v>-0.5</v>
      </c>
      <c r="B12" s="2">
        <f t="shared" si="4"/>
        <v>5.5</v>
      </c>
      <c r="C12" s="2">
        <f t="shared" si="5"/>
        <v>0</v>
      </c>
      <c r="D12" s="2">
        <f t="shared" si="6"/>
        <v>5.5</v>
      </c>
      <c r="E12" s="2">
        <f t="shared" si="7"/>
        <v>1</v>
      </c>
      <c r="F12" s="2">
        <f t="shared" si="8"/>
        <v>0</v>
      </c>
      <c r="G12" s="2">
        <f t="shared" si="9"/>
        <v>0</v>
      </c>
      <c r="H12" s="2">
        <f t="shared" si="10"/>
        <v>0.99589320646770385</v>
      </c>
      <c r="I12" s="2">
        <f t="shared" si="11"/>
        <v>-4.1067935322961491E-3</v>
      </c>
      <c r="J12" s="2">
        <f t="shared" si="12"/>
        <v>-4.0983606557377095E-3</v>
      </c>
      <c r="K12" s="2">
        <f t="shared" si="13"/>
        <v>-4.1322314049586639E-3</v>
      </c>
      <c r="L12" s="2">
        <f t="shared" si="14"/>
        <v>-4.1152495682577244E-3</v>
      </c>
      <c r="M12" s="2">
        <f t="shared" si="1"/>
        <v>-0.7808043942069457</v>
      </c>
      <c r="N12" s="2">
        <f t="shared" si="0"/>
        <v>-0.77920109298888995</v>
      </c>
      <c r="O12" s="2">
        <f t="shared" si="0"/>
        <v>-0.78564077144333999</v>
      </c>
      <c r="P12" s="2">
        <f t="shared" si="0"/>
        <v>-0.78241209860806737</v>
      </c>
      <c r="Q12" s="2">
        <f t="shared" si="2"/>
        <v>0.5</v>
      </c>
      <c r="R12" s="2"/>
      <c r="S12" s="2">
        <f t="shared" si="3"/>
        <v>-1.5584021859777779</v>
      </c>
    </row>
    <row r="13" spans="1:19" x14ac:dyDescent="0.3">
      <c r="A13" s="2">
        <f t="shared" si="15"/>
        <v>-0.6</v>
      </c>
      <c r="B13" s="2">
        <f t="shared" si="4"/>
        <v>5.5</v>
      </c>
      <c r="C13" s="2">
        <f t="shared" si="5"/>
        <v>-9.9999999999999978E-2</v>
      </c>
      <c r="D13" s="2">
        <f t="shared" si="6"/>
        <v>5.5009090157900271</v>
      </c>
      <c r="E13" s="2">
        <f t="shared" si="7"/>
        <v>0.9998347517133227</v>
      </c>
      <c r="F13" s="2">
        <f t="shared" si="8"/>
        <v>-1.8178813667514955E-2</v>
      </c>
      <c r="G13" s="2">
        <f t="shared" si="9"/>
        <v>3.3046926635822851E-4</v>
      </c>
      <c r="H13" s="2">
        <f t="shared" si="10"/>
        <v>0.99605780331313287</v>
      </c>
      <c r="I13" s="2">
        <f t="shared" si="11"/>
        <v>-3.9421966868671277E-3</v>
      </c>
      <c r="J13" s="2">
        <f t="shared" si="12"/>
        <v>-3.9344262295081811E-3</v>
      </c>
      <c r="K13" s="2">
        <f t="shared" si="13"/>
        <v>-3.96563119629878E-3</v>
      </c>
      <c r="L13" s="2">
        <f t="shared" si="14"/>
        <v>-3.9499876265779972E-3</v>
      </c>
      <c r="M13" s="2">
        <f t="shared" si="1"/>
        <v>-0.74951040799290647</v>
      </c>
      <c r="N13" s="2">
        <f t="shared" si="0"/>
        <v>-0.74803304926933045</v>
      </c>
      <c r="O13" s="2">
        <f t="shared" si="0"/>
        <v>-0.75396589566143013</v>
      </c>
      <c r="P13" s="2">
        <f t="shared" si="0"/>
        <v>-0.7509916609250078</v>
      </c>
      <c r="Q13" s="2">
        <f t="shared" si="2"/>
        <v>0.6</v>
      </c>
      <c r="R13" s="2"/>
      <c r="S13" s="2">
        <f t="shared" si="3"/>
        <v>-1.8700826231733334</v>
      </c>
    </row>
    <row r="14" spans="1:19" x14ac:dyDescent="0.3">
      <c r="A14" s="2">
        <f t="shared" si="15"/>
        <v>-0.7</v>
      </c>
      <c r="B14" s="2">
        <f t="shared" si="4"/>
        <v>5.5</v>
      </c>
      <c r="C14" s="2">
        <f t="shared" si="5"/>
        <v>-0.19999999999999996</v>
      </c>
      <c r="D14" s="2">
        <f t="shared" si="6"/>
        <v>5.5036351623268054</v>
      </c>
      <c r="E14" s="2">
        <f t="shared" si="7"/>
        <v>0.99933949794643206</v>
      </c>
      <c r="F14" s="2">
        <f t="shared" si="8"/>
        <v>-3.6339618107142979E-2</v>
      </c>
      <c r="G14" s="2">
        <f t="shared" si="9"/>
        <v>1.3205678441729938E-3</v>
      </c>
      <c r="H14" s="2">
        <f t="shared" si="10"/>
        <v>0.99655143073418972</v>
      </c>
      <c r="I14" s="2">
        <f t="shared" si="11"/>
        <v>-3.4485692658102751E-3</v>
      </c>
      <c r="J14" s="2">
        <f t="shared" si="12"/>
        <v>-3.442622950819707E-3</v>
      </c>
      <c r="K14" s="2">
        <f t="shared" si="13"/>
        <v>-3.4664905909541632E-3</v>
      </c>
      <c r="L14" s="2">
        <f t="shared" si="14"/>
        <v>-3.4545292871100606E-3</v>
      </c>
      <c r="M14" s="2">
        <f t="shared" si="1"/>
        <v>-0.65565946164481059</v>
      </c>
      <c r="N14" s="2">
        <f t="shared" si="0"/>
        <v>-0.65452891811067337</v>
      </c>
      <c r="O14" s="2">
        <f t="shared" si="0"/>
        <v>-0.65906675478295274</v>
      </c>
      <c r="P14" s="2">
        <f t="shared" si="0"/>
        <v>-0.6567926110919019</v>
      </c>
      <c r="Q14" s="2">
        <f t="shared" si="2"/>
        <v>0.7</v>
      </c>
      <c r="R14" s="2"/>
      <c r="S14" s="2">
        <f t="shared" si="3"/>
        <v>-2.1817630603688891</v>
      </c>
    </row>
    <row r="15" spans="1:19" x14ac:dyDescent="0.3">
      <c r="A15" s="2">
        <f t="shared" si="15"/>
        <v>-0.79999999999999993</v>
      </c>
      <c r="B15" s="2">
        <f t="shared" si="4"/>
        <v>5.5</v>
      </c>
      <c r="C15" s="2">
        <f t="shared" si="5"/>
        <v>-0.29999999999999993</v>
      </c>
      <c r="D15" s="2">
        <f t="shared" si="6"/>
        <v>5.5081757415681647</v>
      </c>
      <c r="E15" s="2">
        <f t="shared" si="7"/>
        <v>0.99851570793094613</v>
      </c>
      <c r="F15" s="2">
        <f t="shared" si="8"/>
        <v>-5.4464493159869773E-2</v>
      </c>
      <c r="G15" s="2">
        <f t="shared" si="9"/>
        <v>2.9663810151615011E-3</v>
      </c>
      <c r="H15" s="2">
        <f t="shared" si="10"/>
        <v>0.99737360019235299</v>
      </c>
      <c r="I15" s="2">
        <f t="shared" si="11"/>
        <v>-2.6263998076470063E-3</v>
      </c>
      <c r="J15" s="2">
        <f t="shared" si="12"/>
        <v>-2.6229508196721762E-3</v>
      </c>
      <c r="K15" s="2">
        <f t="shared" si="13"/>
        <v>-2.636783124588038E-3</v>
      </c>
      <c r="L15" s="2">
        <f t="shared" si="14"/>
        <v>-2.6298548464899463E-3</v>
      </c>
      <c r="M15" s="2">
        <f t="shared" si="1"/>
        <v>-0.49934443858162264</v>
      </c>
      <c r="N15" s="2">
        <f t="shared" si="0"/>
        <v>-0.49868869951289757</v>
      </c>
      <c r="O15" s="2">
        <f t="shared" si="0"/>
        <v>-0.50131856740749237</v>
      </c>
      <c r="P15" s="2">
        <f t="shared" si="0"/>
        <v>-0.50000132807205067</v>
      </c>
      <c r="Q15" s="2">
        <f t="shared" si="2"/>
        <v>0.79999999999999993</v>
      </c>
      <c r="R15" s="2"/>
      <c r="S15" s="2">
        <f t="shared" si="3"/>
        <v>-2.4934434975644444</v>
      </c>
    </row>
    <row r="16" spans="1:19" x14ac:dyDescent="0.3">
      <c r="A16" s="2">
        <f t="shared" si="15"/>
        <v>-0.89999999999999991</v>
      </c>
      <c r="B16" s="2">
        <f t="shared" si="4"/>
        <v>5.5</v>
      </c>
      <c r="C16" s="2">
        <f t="shared" si="5"/>
        <v>-0.39999999999999991</v>
      </c>
      <c r="D16" s="2">
        <f t="shared" si="6"/>
        <v>5.5145262715848951</v>
      </c>
      <c r="E16" s="2">
        <f t="shared" si="7"/>
        <v>0.99736581695879378</v>
      </c>
      <c r="F16" s="2">
        <f t="shared" si="8"/>
        <v>-7.2535695778821352E-2</v>
      </c>
      <c r="G16" s="2">
        <f t="shared" si="9"/>
        <v>5.261427162117722E-3</v>
      </c>
      <c r="H16" s="2">
        <f t="shared" si="10"/>
        <v>0.99852350013801328</v>
      </c>
      <c r="I16" s="2">
        <f t="shared" si="11"/>
        <v>-1.4764998619867242E-3</v>
      </c>
      <c r="J16" s="2">
        <f t="shared" si="12"/>
        <v>-1.4754098360654777E-3</v>
      </c>
      <c r="K16" s="2">
        <f t="shared" si="13"/>
        <v>-1.4797763893454885E-3</v>
      </c>
      <c r="L16" s="2">
        <f t="shared" si="14"/>
        <v>-1.4775909620462575E-3</v>
      </c>
      <c r="M16" s="2">
        <f t="shared" si="1"/>
        <v>-0.28071963472695183</v>
      </c>
      <c r="N16" s="2">
        <f t="shared" si="0"/>
        <v>-0.28051239347598178</v>
      </c>
      <c r="O16" s="2">
        <f t="shared" si="0"/>
        <v>-0.28134258470954615</v>
      </c>
      <c r="P16" s="2">
        <f t="shared" si="0"/>
        <v>-0.28092708019853529</v>
      </c>
      <c r="Q16" s="2">
        <f t="shared" si="2"/>
        <v>0.89999999999999991</v>
      </c>
      <c r="R16" s="2"/>
      <c r="S16" s="2">
        <f t="shared" si="3"/>
        <v>-2.8051239347600001</v>
      </c>
    </row>
    <row r="17" spans="1:19" x14ac:dyDescent="0.3">
      <c r="A17" s="2">
        <f t="shared" si="15"/>
        <v>-0.99999999999999989</v>
      </c>
      <c r="B17" s="2">
        <f t="shared" si="4"/>
        <v>5.5</v>
      </c>
      <c r="C17" s="2">
        <f t="shared" si="5"/>
        <v>-0.49999999999999989</v>
      </c>
      <c r="D17" s="2">
        <f t="shared" si="6"/>
        <v>5.5226805085936306</v>
      </c>
      <c r="E17" s="2">
        <f t="shared" si="7"/>
        <v>0.99589320646770385</v>
      </c>
      <c r="F17" s="2">
        <f t="shared" si="8"/>
        <v>-9.0535746042518503E-2</v>
      </c>
      <c r="G17" s="2">
        <f t="shared" si="9"/>
        <v>8.1967213114754051E-3</v>
      </c>
      <c r="H17" s="2">
        <f t="shared" si="10"/>
        <v>1</v>
      </c>
      <c r="I17" s="2">
        <f t="shared" si="11"/>
        <v>0</v>
      </c>
      <c r="J17" s="2">
        <f t="shared" si="12"/>
        <v>0</v>
      </c>
      <c r="K17" s="2">
        <f t="shared" si="13"/>
        <v>0</v>
      </c>
      <c r="L17" s="2">
        <f t="shared" si="14"/>
        <v>0</v>
      </c>
      <c r="M17" s="2">
        <f t="shared" si="1"/>
        <v>0</v>
      </c>
      <c r="N17" s="2">
        <f t="shared" si="0"/>
        <v>0</v>
      </c>
      <c r="O17" s="2">
        <f t="shared" si="0"/>
        <v>0</v>
      </c>
      <c r="P17" s="2">
        <f t="shared" si="0"/>
        <v>0</v>
      </c>
      <c r="Q17" s="2">
        <f t="shared" si="2"/>
        <v>0.99999999999999989</v>
      </c>
      <c r="R17" s="2"/>
      <c r="S17" s="2">
        <f t="shared" si="3"/>
        <v>-3.1168043719555554</v>
      </c>
    </row>
    <row r="18" spans="1:19" x14ac:dyDescent="0.3">
      <c r="A18" s="2">
        <f t="shared" si="15"/>
        <v>-1.0999999999999999</v>
      </c>
      <c r="B18" s="2">
        <f t="shared" si="4"/>
        <v>5.5</v>
      </c>
      <c r="C18" s="2">
        <f t="shared" si="5"/>
        <v>-0.59999999999999987</v>
      </c>
      <c r="D18" s="2">
        <f t="shared" si="6"/>
        <v>5.5326304774492217</v>
      </c>
      <c r="E18" s="2">
        <f t="shared" si="7"/>
        <v>0.99410217660799471</v>
      </c>
      <c r="F18" s="2">
        <f t="shared" si="8"/>
        <v>-0.10844751017541758</v>
      </c>
      <c r="G18" s="2">
        <f t="shared" si="9"/>
        <v>1.17608624632473E-2</v>
      </c>
      <c r="H18" s="2">
        <f t="shared" si="10"/>
        <v>1.0018016557068816</v>
      </c>
      <c r="I18" s="2">
        <f t="shared" si="11"/>
        <v>1.8016557068816219E-3</v>
      </c>
      <c r="J18" s="2">
        <f t="shared" si="12"/>
        <v>1.803278688524701E-3</v>
      </c>
      <c r="K18" s="2">
        <f t="shared" si="13"/>
        <v>1.7967984318851271E-3</v>
      </c>
      <c r="L18" s="2">
        <f t="shared" si="14"/>
        <v>1.8000346719777001E-3</v>
      </c>
      <c r="M18" s="2">
        <f t="shared" si="1"/>
        <v>0.34253991142200635</v>
      </c>
      <c r="N18" s="2">
        <f t="shared" si="0"/>
        <v>0.3428484809151322</v>
      </c>
      <c r="O18" s="2">
        <f t="shared" si="0"/>
        <v>0.34161642168936956</v>
      </c>
      <c r="P18" s="2">
        <f t="shared" si="0"/>
        <v>0.34223171205279251</v>
      </c>
      <c r="Q18" s="2">
        <f t="shared" si="2"/>
        <v>1.0999999999999999</v>
      </c>
      <c r="R18" s="2"/>
      <c r="S18" s="2">
        <f t="shared" si="3"/>
        <v>-3.4284848091511111</v>
      </c>
    </row>
    <row r="19" spans="1:19" x14ac:dyDescent="0.3">
      <c r="A19" s="2">
        <f t="shared" si="15"/>
        <v>-1.2</v>
      </c>
      <c r="B19" s="2">
        <f t="shared" si="4"/>
        <v>5.5</v>
      </c>
      <c r="C19" s="2">
        <f t="shared" si="5"/>
        <v>-0.7</v>
      </c>
      <c r="D19" s="2">
        <f t="shared" si="6"/>
        <v>5.5443665102516446</v>
      </c>
      <c r="E19" s="2">
        <f t="shared" si="7"/>
        <v>0.99199791172361895</v>
      </c>
      <c r="F19" s="2">
        <f t="shared" si="8"/>
        <v>-0.12625427967391512</v>
      </c>
      <c r="G19" s="2">
        <f t="shared" si="9"/>
        <v>1.5940143135979176E-2</v>
      </c>
      <c r="H19" s="2">
        <f t="shared" si="10"/>
        <v>1.0039267166775752</v>
      </c>
      <c r="I19" s="2">
        <f t="shared" si="11"/>
        <v>3.9267166775751594E-3</v>
      </c>
      <c r="J19" s="2">
        <f t="shared" si="12"/>
        <v>3.9344262295081256E-3</v>
      </c>
      <c r="K19" s="2">
        <f t="shared" si="13"/>
        <v>3.9037085230968493E-3</v>
      </c>
      <c r="L19" s="2">
        <f t="shared" si="14"/>
        <v>3.9190272485418679E-3</v>
      </c>
      <c r="M19" s="2">
        <f t="shared" si="1"/>
        <v>0.74656727019392011</v>
      </c>
      <c r="N19" s="2">
        <f t="shared" si="0"/>
        <v>0.74803304926931991</v>
      </c>
      <c r="O19" s="2">
        <f t="shared" si="0"/>
        <v>0.74219284328933399</v>
      </c>
      <c r="P19" s="2">
        <f t="shared" si="0"/>
        <v>0.74510531698616311</v>
      </c>
      <c r="Q19" s="2">
        <f t="shared" si="2"/>
        <v>1.2</v>
      </c>
      <c r="R19" s="2"/>
      <c r="S19" s="2">
        <f t="shared" si="3"/>
        <v>-3.7401652463466668</v>
      </c>
    </row>
    <row r="20" spans="1:19" x14ac:dyDescent="0.3">
      <c r="A20" s="2">
        <v>-1.25</v>
      </c>
      <c r="B20" s="2">
        <f t="shared" si="4"/>
        <v>5.5</v>
      </c>
      <c r="C20" s="2">
        <f t="shared" si="5"/>
        <v>-0.75</v>
      </c>
      <c r="D20" s="2">
        <f t="shared" si="6"/>
        <v>5.5509008277936296</v>
      </c>
      <c r="E20" s="2">
        <f t="shared" si="7"/>
        <v>0.99083016804429891</v>
      </c>
      <c r="F20" s="2">
        <f t="shared" si="8"/>
        <v>-0.13511320473331348</v>
      </c>
      <c r="G20" s="2">
        <f t="shared" si="9"/>
        <v>1.8255578093306284E-2</v>
      </c>
      <c r="H20" s="2">
        <f t="shared" si="10"/>
        <v>1.0051098953046598</v>
      </c>
      <c r="I20" s="2">
        <f t="shared" si="11"/>
        <v>5.1098953046597728E-3</v>
      </c>
      <c r="J20" s="2">
        <f t="shared" si="12"/>
        <v>5.1229508196720674E-3</v>
      </c>
      <c r="K20" s="2">
        <f t="shared" si="13"/>
        <v>5.0709939148072536E-3</v>
      </c>
      <c r="L20" s="2">
        <f t="shared" si="14"/>
        <v>5.0968840947713994E-3</v>
      </c>
      <c r="M20" s="2">
        <f t="shared" si="1"/>
        <v>0.97151918557372363</v>
      </c>
      <c r="N20" s="2">
        <f t="shared" si="0"/>
        <v>0.97400136623609912</v>
      </c>
      <c r="O20" s="2">
        <f t="shared" si="0"/>
        <v>0.96412305623370731</v>
      </c>
      <c r="P20" s="2">
        <f t="shared" si="0"/>
        <v>0.96904542842598829</v>
      </c>
      <c r="Q20" s="2">
        <f t="shared" si="2"/>
        <v>1.25</v>
      </c>
      <c r="R20" s="2"/>
      <c r="S20" s="2">
        <f t="shared" si="3"/>
        <v>-3.8960054649444449</v>
      </c>
    </row>
  </sheetData>
  <conditionalFormatting sqref="W32">
    <cfRule type="expression" dxfId="2" priority="2">
      <formula>MOD(ROW(),2)</formula>
    </cfRule>
  </conditionalFormatting>
  <conditionalFormatting sqref="A7:S20">
    <cfRule type="expression" dxfId="1" priority="1">
      <formula>MOD(ROW(),2)</formula>
    </cfRule>
  </conditionalFormatting>
  <pageMargins left="0.7" right="0.7" top="0.75" bottom="0.75" header="0.3" footer="0.3"/>
  <pageSetup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D666-6D52-41EC-88DA-93632BE6AAD0}">
  <dimension ref="A1:Q20"/>
  <sheetViews>
    <sheetView view="pageBreakPreview" zoomScale="60" zoomScaleNormal="100" workbookViewId="0">
      <selection activeCell="R30" sqref="R30"/>
    </sheetView>
  </sheetViews>
  <sheetFormatPr defaultRowHeight="14.4" x14ac:dyDescent="0.3"/>
  <sheetData>
    <row r="1" spans="1:17" x14ac:dyDescent="0.3">
      <c r="A1" t="s">
        <v>26</v>
      </c>
    </row>
    <row r="2" spans="1:17" x14ac:dyDescent="0.3">
      <c r="A2" t="s">
        <v>0</v>
      </c>
      <c r="B2">
        <v>5.5</v>
      </c>
      <c r="D2" t="s">
        <v>5</v>
      </c>
      <c r="E2">
        <f>SQRT(B2^2+B3^2)</f>
        <v>5.5226805085936306</v>
      </c>
      <c r="G2" t="s">
        <v>11</v>
      </c>
      <c r="H2">
        <f>E4*E4</f>
        <v>0.25206611570247939</v>
      </c>
    </row>
    <row r="3" spans="1:17" x14ac:dyDescent="0.3">
      <c r="A3" t="s">
        <v>1</v>
      </c>
      <c r="B3">
        <v>0.5</v>
      </c>
      <c r="D3" t="s">
        <v>3</v>
      </c>
      <c r="E3">
        <f>B2/E2</f>
        <v>0.99589320646770385</v>
      </c>
    </row>
    <row r="4" spans="1:17" x14ac:dyDescent="0.3">
      <c r="A4" t="s">
        <v>2</v>
      </c>
      <c r="B4">
        <v>2100</v>
      </c>
      <c r="D4" t="s">
        <v>4</v>
      </c>
      <c r="E4">
        <f>B3/E3</f>
        <v>0.50206186441760281</v>
      </c>
    </row>
    <row r="6" spans="1:17" x14ac:dyDescent="0.3">
      <c r="A6" t="s">
        <v>22</v>
      </c>
      <c r="B6" t="s">
        <v>6</v>
      </c>
      <c r="C6" t="s">
        <v>7</v>
      </c>
      <c r="D6" t="s">
        <v>10</v>
      </c>
      <c r="E6" t="s">
        <v>8</v>
      </c>
      <c r="F6" t="s">
        <v>9</v>
      </c>
      <c r="G6" t="s">
        <v>12</v>
      </c>
      <c r="H6" s="1" t="s">
        <v>17</v>
      </c>
      <c r="I6" t="s">
        <v>13</v>
      </c>
      <c r="J6" t="s">
        <v>14</v>
      </c>
      <c r="K6" t="s">
        <v>15</v>
      </c>
      <c r="L6" t="s">
        <v>16</v>
      </c>
      <c r="M6" t="s">
        <v>18</v>
      </c>
      <c r="N6" t="s">
        <v>19</v>
      </c>
      <c r="O6" t="s">
        <v>20</v>
      </c>
      <c r="P6" t="s">
        <v>21</v>
      </c>
      <c r="Q6" t="s">
        <v>23</v>
      </c>
    </row>
    <row r="7" spans="1:17" x14ac:dyDescent="0.3">
      <c r="A7" s="2">
        <v>0</v>
      </c>
      <c r="B7" s="2">
        <f>$B$2</f>
        <v>5.5</v>
      </c>
      <c r="C7" s="2">
        <f>$B$3+A7</f>
        <v>0.5</v>
      </c>
      <c r="D7" s="2">
        <f>SQRT(B7^2+C7^2)</f>
        <v>5.5226805085936306</v>
      </c>
      <c r="E7" s="2">
        <f>B7/D7</f>
        <v>0.99589320646770385</v>
      </c>
      <c r="F7" s="2">
        <f>C7/D7</f>
        <v>9.0535746042518531E-2</v>
      </c>
      <c r="G7" s="2">
        <f>F7*F7</f>
        <v>8.1967213114754103E-3</v>
      </c>
      <c r="H7" s="2">
        <f>D7/$E$2</f>
        <v>1</v>
      </c>
      <c r="I7" s="2">
        <f>H7-1</f>
        <v>0</v>
      </c>
      <c r="J7" s="2">
        <f>0.5*(H7^2-1)</f>
        <v>0</v>
      </c>
      <c r="K7" s="2">
        <f>0.5*(1-1/(H7^2))</f>
        <v>0</v>
      </c>
      <c r="L7" s="2">
        <f>LN(H7)</f>
        <v>0</v>
      </c>
      <c r="M7" s="2">
        <f>$B$4*I7*$F7</f>
        <v>0</v>
      </c>
      <c r="N7" s="2">
        <f t="shared" ref="N7:P19" si="0">$B$4*J7*$F7</f>
        <v>0</v>
      </c>
      <c r="O7" s="2">
        <f t="shared" si="0"/>
        <v>0</v>
      </c>
      <c r="P7" s="2">
        <f t="shared" si="0"/>
        <v>0</v>
      </c>
      <c r="Q7" s="2">
        <f>ABS(A7)</f>
        <v>0</v>
      </c>
    </row>
    <row r="8" spans="1:17" x14ac:dyDescent="0.3">
      <c r="A8" s="2">
        <v>-0.1</v>
      </c>
      <c r="B8" s="2">
        <f>$B$2</f>
        <v>5.5</v>
      </c>
      <c r="C8" s="2">
        <f>$B$3+A8</f>
        <v>0.4</v>
      </c>
      <c r="D8" s="2">
        <f>SQRT(B8^2+C8^2)</f>
        <v>5.5145262715848951</v>
      </c>
      <c r="E8" s="2">
        <f>B8/D8</f>
        <v>0.99736581695879378</v>
      </c>
      <c r="F8" s="2">
        <f>C8/D8</f>
        <v>7.2535695778821366E-2</v>
      </c>
      <c r="G8" s="2">
        <f>F8*F8</f>
        <v>5.2614271621177237E-3</v>
      </c>
      <c r="H8" s="2">
        <f>D8/$E$2</f>
        <v>0.99852350013801328</v>
      </c>
      <c r="I8" s="2">
        <f>H8-1</f>
        <v>-1.4764998619867242E-3</v>
      </c>
      <c r="J8" s="2">
        <f>0.5*(H8^2-1)</f>
        <v>-1.4754098360654777E-3</v>
      </c>
      <c r="K8" s="2">
        <f>0.5*(1-1/(H8^2))</f>
        <v>-1.4797763893454885E-3</v>
      </c>
      <c r="L8" s="2">
        <f>LN(H8)</f>
        <v>-1.4775909620462575E-3</v>
      </c>
      <c r="M8" s="2">
        <f t="shared" ref="M8:M19" si="1">$B$4*I8*$F8</f>
        <v>-0.2249077840937356</v>
      </c>
      <c r="N8" s="2">
        <f t="shared" si="0"/>
        <v>-0.22474174593764498</v>
      </c>
      <c r="O8" s="2">
        <f t="shared" si="0"/>
        <v>-0.22540688099631884</v>
      </c>
      <c r="P8" s="2">
        <f t="shared" si="0"/>
        <v>-0.22507398586789898</v>
      </c>
      <c r="Q8" s="2">
        <f t="shared" ref="Q8:Q19" si="2">ABS(A8)</f>
        <v>0.1</v>
      </c>
    </row>
    <row r="9" spans="1:17" x14ac:dyDescent="0.3">
      <c r="A9" s="2">
        <f>A8-0.1</f>
        <v>-0.2</v>
      </c>
      <c r="B9" s="2">
        <f t="shared" ref="B9:B20" si="3">$B$2</f>
        <v>5.5</v>
      </c>
      <c r="C9" s="2">
        <f t="shared" ref="C9:C19" si="4">$B$3+A9</f>
        <v>0.3</v>
      </c>
      <c r="D9" s="2">
        <f t="shared" ref="D9:D19" si="5">SQRT(B9^2+C9^2)</f>
        <v>5.5081757415681647</v>
      </c>
      <c r="E9" s="2">
        <f t="shared" ref="E9:E19" si="6">B9/D9</f>
        <v>0.99851570793094613</v>
      </c>
      <c r="F9" s="2">
        <f t="shared" ref="F9:F19" si="7">C9/D9</f>
        <v>5.4464493159869787E-2</v>
      </c>
      <c r="G9" s="2">
        <f t="shared" ref="G9:G20" si="8">F9*F9</f>
        <v>2.9663810151615028E-3</v>
      </c>
      <c r="H9" s="2">
        <f t="shared" ref="H9:H19" si="9">D9/$E$2</f>
        <v>0.99737360019235299</v>
      </c>
      <c r="I9" s="2">
        <f t="shared" ref="I9:I20" si="10">H9-1</f>
        <v>-2.6263998076470063E-3</v>
      </c>
      <c r="J9" s="2">
        <f t="shared" ref="J9:J19" si="11">0.5*(H9^2-1)</f>
        <v>-2.6229508196721762E-3</v>
      </c>
      <c r="K9" s="2">
        <f t="shared" ref="K9:K19" si="12">0.5*(1-1/(H9^2))</f>
        <v>-2.636783124588038E-3</v>
      </c>
      <c r="L9" s="2">
        <f t="shared" ref="L9:L19" si="13">LN(H9)</f>
        <v>-2.6298548464899463E-3</v>
      </c>
      <c r="M9" s="2">
        <f t="shared" si="1"/>
        <v>-0.30039562215321475</v>
      </c>
      <c r="N9" s="2">
        <f t="shared" si="0"/>
        <v>-0.30000114265109123</v>
      </c>
      <c r="O9" s="2">
        <f t="shared" si="0"/>
        <v>-0.30158321855168913</v>
      </c>
      <c r="P9" s="2">
        <f t="shared" si="0"/>
        <v>-0.30079079372601442</v>
      </c>
      <c r="Q9" s="2">
        <f t="shared" si="2"/>
        <v>0.2</v>
      </c>
    </row>
    <row r="10" spans="1:17" x14ac:dyDescent="0.3">
      <c r="A10" s="2">
        <f t="shared" ref="A10:A19" si="14">A9-0.1</f>
        <v>-0.30000000000000004</v>
      </c>
      <c r="B10" s="2">
        <f t="shared" si="3"/>
        <v>5.5</v>
      </c>
      <c r="C10" s="2">
        <f t="shared" si="4"/>
        <v>0.19999999999999996</v>
      </c>
      <c r="D10" s="2">
        <f t="shared" si="5"/>
        <v>5.5036351623268054</v>
      </c>
      <c r="E10" s="2">
        <f t="shared" si="6"/>
        <v>0.99933949794643206</v>
      </c>
      <c r="F10" s="2">
        <f t="shared" si="7"/>
        <v>3.6339618107142979E-2</v>
      </c>
      <c r="G10" s="2">
        <f t="shared" si="8"/>
        <v>1.3205678441729938E-3</v>
      </c>
      <c r="H10" s="2">
        <f t="shared" si="9"/>
        <v>0.99655143073418972</v>
      </c>
      <c r="I10" s="2">
        <f t="shared" si="10"/>
        <v>-3.4485692658102751E-3</v>
      </c>
      <c r="J10" s="2">
        <f t="shared" si="11"/>
        <v>-3.442622950819707E-3</v>
      </c>
      <c r="K10" s="2">
        <f t="shared" si="12"/>
        <v>-3.4664905909541632E-3</v>
      </c>
      <c r="L10" s="2">
        <f t="shared" si="13"/>
        <v>-3.4545292871100606E-3</v>
      </c>
      <c r="M10" s="2">
        <f t="shared" si="1"/>
        <v>-0.26317134928470926</v>
      </c>
      <c r="N10" s="2">
        <f t="shared" si="0"/>
        <v>-0.26271756697131504</v>
      </c>
      <c r="O10" s="2">
        <f t="shared" si="0"/>
        <v>-0.26453898291928518</v>
      </c>
      <c r="P10" s="2">
        <f t="shared" si="0"/>
        <v>-0.26362617757039303</v>
      </c>
      <c r="Q10" s="2">
        <f t="shared" si="2"/>
        <v>0.30000000000000004</v>
      </c>
    </row>
    <row r="11" spans="1:17" x14ac:dyDescent="0.3">
      <c r="A11" s="2">
        <f t="shared" si="14"/>
        <v>-0.4</v>
      </c>
      <c r="B11" s="2">
        <f t="shared" si="3"/>
        <v>5.5</v>
      </c>
      <c r="C11" s="2">
        <f t="shared" si="4"/>
        <v>9.9999999999999978E-2</v>
      </c>
      <c r="D11" s="2">
        <f t="shared" si="5"/>
        <v>5.5009090157900271</v>
      </c>
      <c r="E11" s="2">
        <f t="shared" si="6"/>
        <v>0.9998347517133227</v>
      </c>
      <c r="F11" s="2">
        <f t="shared" si="7"/>
        <v>1.8178813667514955E-2</v>
      </c>
      <c r="G11" s="2">
        <f t="shared" si="8"/>
        <v>3.3046926635822851E-4</v>
      </c>
      <c r="H11" s="2">
        <f t="shared" si="9"/>
        <v>0.99605780331313287</v>
      </c>
      <c r="I11" s="2">
        <f t="shared" si="10"/>
        <v>-3.9421966868671277E-3</v>
      </c>
      <c r="J11" s="2">
        <f t="shared" si="11"/>
        <v>-3.9344262295081811E-3</v>
      </c>
      <c r="K11" s="2">
        <f t="shared" si="12"/>
        <v>-3.96563119629878E-3</v>
      </c>
      <c r="L11" s="2">
        <f t="shared" si="13"/>
        <v>-3.9499876265779972E-3</v>
      </c>
      <c r="M11" s="2">
        <f t="shared" si="1"/>
        <v>-0.15049536392362986</v>
      </c>
      <c r="N11" s="2">
        <f t="shared" si="0"/>
        <v>-0.15019872276110657</v>
      </c>
      <c r="O11" s="2">
        <f t="shared" si="0"/>
        <v>-0.15138998824235989</v>
      </c>
      <c r="P11" s="2">
        <f t="shared" si="0"/>
        <v>-0.15079278701035723</v>
      </c>
      <c r="Q11" s="2">
        <f t="shared" si="2"/>
        <v>0.4</v>
      </c>
    </row>
    <row r="12" spans="1:17" x14ac:dyDescent="0.3">
      <c r="A12" s="2">
        <f t="shared" si="14"/>
        <v>-0.5</v>
      </c>
      <c r="B12" s="2">
        <f t="shared" si="3"/>
        <v>5.5</v>
      </c>
      <c r="C12" s="2">
        <f t="shared" si="4"/>
        <v>0</v>
      </c>
      <c r="D12" s="2">
        <f t="shared" si="5"/>
        <v>5.5</v>
      </c>
      <c r="E12" s="2">
        <f t="shared" si="6"/>
        <v>1</v>
      </c>
      <c r="F12" s="2">
        <f t="shared" si="7"/>
        <v>0</v>
      </c>
      <c r="G12" s="2">
        <f t="shared" si="8"/>
        <v>0</v>
      </c>
      <c r="H12" s="2">
        <f t="shared" si="9"/>
        <v>0.99589320646770385</v>
      </c>
      <c r="I12" s="2">
        <f t="shared" si="10"/>
        <v>-4.1067935322961491E-3</v>
      </c>
      <c r="J12" s="2">
        <f t="shared" si="11"/>
        <v>-4.0983606557377095E-3</v>
      </c>
      <c r="K12" s="2">
        <f t="shared" si="12"/>
        <v>-4.1322314049586639E-3</v>
      </c>
      <c r="L12" s="2">
        <f t="shared" si="13"/>
        <v>-4.1152495682577244E-3</v>
      </c>
      <c r="M12" s="2">
        <f t="shared" si="1"/>
        <v>0</v>
      </c>
      <c r="N12" s="2">
        <f t="shared" si="0"/>
        <v>0</v>
      </c>
      <c r="O12" s="2">
        <f t="shared" si="0"/>
        <v>0</v>
      </c>
      <c r="P12" s="2">
        <f t="shared" si="0"/>
        <v>0</v>
      </c>
      <c r="Q12" s="2">
        <f t="shared" si="2"/>
        <v>0.5</v>
      </c>
    </row>
    <row r="13" spans="1:17" x14ac:dyDescent="0.3">
      <c r="A13" s="2">
        <f t="shared" si="14"/>
        <v>-0.6</v>
      </c>
      <c r="B13" s="2">
        <f t="shared" si="3"/>
        <v>5.5</v>
      </c>
      <c r="C13" s="2">
        <f t="shared" si="4"/>
        <v>-9.9999999999999978E-2</v>
      </c>
      <c r="D13" s="2">
        <f t="shared" si="5"/>
        <v>5.5009090157900271</v>
      </c>
      <c r="E13" s="2">
        <f t="shared" si="6"/>
        <v>0.9998347517133227</v>
      </c>
      <c r="F13" s="2">
        <f t="shared" si="7"/>
        <v>-1.8178813667514955E-2</v>
      </c>
      <c r="G13" s="2">
        <f t="shared" si="8"/>
        <v>3.3046926635822851E-4</v>
      </c>
      <c r="H13" s="2">
        <f t="shared" si="9"/>
        <v>0.99605780331313287</v>
      </c>
      <c r="I13" s="2">
        <f t="shared" si="10"/>
        <v>-3.9421966868671277E-3</v>
      </c>
      <c r="J13" s="2">
        <f t="shared" si="11"/>
        <v>-3.9344262295081811E-3</v>
      </c>
      <c r="K13" s="2">
        <f t="shared" si="12"/>
        <v>-3.96563119629878E-3</v>
      </c>
      <c r="L13" s="2">
        <f t="shared" si="13"/>
        <v>-3.9499876265779972E-3</v>
      </c>
      <c r="M13" s="2">
        <f t="shared" si="1"/>
        <v>0.15049536392362986</v>
      </c>
      <c r="N13" s="2">
        <f t="shared" si="0"/>
        <v>0.15019872276110657</v>
      </c>
      <c r="O13" s="2">
        <f t="shared" si="0"/>
        <v>0.15138998824235989</v>
      </c>
      <c r="P13" s="2">
        <f t="shared" si="0"/>
        <v>0.15079278701035723</v>
      </c>
      <c r="Q13" s="2">
        <f t="shared" si="2"/>
        <v>0.6</v>
      </c>
    </row>
    <row r="14" spans="1:17" x14ac:dyDescent="0.3">
      <c r="A14" s="2">
        <f t="shared" si="14"/>
        <v>-0.7</v>
      </c>
      <c r="B14" s="2">
        <f t="shared" si="3"/>
        <v>5.5</v>
      </c>
      <c r="C14" s="2">
        <f t="shared" si="4"/>
        <v>-0.19999999999999996</v>
      </c>
      <c r="D14" s="2">
        <f t="shared" si="5"/>
        <v>5.5036351623268054</v>
      </c>
      <c r="E14" s="2">
        <f t="shared" si="6"/>
        <v>0.99933949794643206</v>
      </c>
      <c r="F14" s="2">
        <f t="shared" si="7"/>
        <v>-3.6339618107142979E-2</v>
      </c>
      <c r="G14" s="2">
        <f t="shared" si="8"/>
        <v>1.3205678441729938E-3</v>
      </c>
      <c r="H14" s="2">
        <f t="shared" si="9"/>
        <v>0.99655143073418972</v>
      </c>
      <c r="I14" s="2">
        <f t="shared" si="10"/>
        <v>-3.4485692658102751E-3</v>
      </c>
      <c r="J14" s="2">
        <f t="shared" si="11"/>
        <v>-3.442622950819707E-3</v>
      </c>
      <c r="K14" s="2">
        <f t="shared" si="12"/>
        <v>-3.4664905909541632E-3</v>
      </c>
      <c r="L14" s="2">
        <f t="shared" si="13"/>
        <v>-3.4545292871100606E-3</v>
      </c>
      <c r="M14" s="2">
        <f t="shared" si="1"/>
        <v>0.26317134928470926</v>
      </c>
      <c r="N14" s="2">
        <f t="shared" si="0"/>
        <v>0.26271756697131504</v>
      </c>
      <c r="O14" s="2">
        <f t="shared" si="0"/>
        <v>0.26453898291928518</v>
      </c>
      <c r="P14" s="2">
        <f t="shared" si="0"/>
        <v>0.26362617757039303</v>
      </c>
      <c r="Q14" s="2">
        <f t="shared" si="2"/>
        <v>0.7</v>
      </c>
    </row>
    <row r="15" spans="1:17" x14ac:dyDescent="0.3">
      <c r="A15" s="2">
        <f t="shared" si="14"/>
        <v>-0.79999999999999993</v>
      </c>
      <c r="B15" s="2">
        <f t="shared" si="3"/>
        <v>5.5</v>
      </c>
      <c r="C15" s="2">
        <f t="shared" si="4"/>
        <v>-0.29999999999999993</v>
      </c>
      <c r="D15" s="2">
        <f t="shared" si="5"/>
        <v>5.5081757415681647</v>
      </c>
      <c r="E15" s="2">
        <f t="shared" si="6"/>
        <v>0.99851570793094613</v>
      </c>
      <c r="F15" s="2">
        <f t="shared" si="7"/>
        <v>-5.4464493159869773E-2</v>
      </c>
      <c r="G15" s="2">
        <f t="shared" si="8"/>
        <v>2.9663810151615011E-3</v>
      </c>
      <c r="H15" s="2">
        <f t="shared" si="9"/>
        <v>0.99737360019235299</v>
      </c>
      <c r="I15" s="2">
        <f t="shared" si="10"/>
        <v>-2.6263998076470063E-3</v>
      </c>
      <c r="J15" s="2">
        <f t="shared" si="11"/>
        <v>-2.6229508196721762E-3</v>
      </c>
      <c r="K15" s="2">
        <f t="shared" si="12"/>
        <v>-2.636783124588038E-3</v>
      </c>
      <c r="L15" s="2">
        <f t="shared" si="13"/>
        <v>-2.6298548464899463E-3</v>
      </c>
      <c r="M15" s="2">
        <f t="shared" si="1"/>
        <v>0.30039562215321469</v>
      </c>
      <c r="N15" s="2">
        <f t="shared" si="0"/>
        <v>0.30000114265109112</v>
      </c>
      <c r="O15" s="2">
        <f t="shared" si="0"/>
        <v>0.30158321855168901</v>
      </c>
      <c r="P15" s="2">
        <f t="shared" si="0"/>
        <v>0.3007907937260143</v>
      </c>
      <c r="Q15" s="2">
        <f t="shared" si="2"/>
        <v>0.79999999999999993</v>
      </c>
    </row>
    <row r="16" spans="1:17" x14ac:dyDescent="0.3">
      <c r="A16" s="2">
        <f t="shared" si="14"/>
        <v>-0.89999999999999991</v>
      </c>
      <c r="B16" s="2">
        <f t="shared" si="3"/>
        <v>5.5</v>
      </c>
      <c r="C16" s="2">
        <f t="shared" si="4"/>
        <v>-0.39999999999999991</v>
      </c>
      <c r="D16" s="2">
        <f t="shared" si="5"/>
        <v>5.5145262715848951</v>
      </c>
      <c r="E16" s="2">
        <f t="shared" si="6"/>
        <v>0.99736581695879378</v>
      </c>
      <c r="F16" s="2">
        <f t="shared" si="7"/>
        <v>-7.2535695778821352E-2</v>
      </c>
      <c r="G16" s="2">
        <f t="shared" si="8"/>
        <v>5.261427162117722E-3</v>
      </c>
      <c r="H16" s="2">
        <f t="shared" si="9"/>
        <v>0.99852350013801328</v>
      </c>
      <c r="I16" s="2">
        <f t="shared" si="10"/>
        <v>-1.4764998619867242E-3</v>
      </c>
      <c r="J16" s="2">
        <f t="shared" si="11"/>
        <v>-1.4754098360654777E-3</v>
      </c>
      <c r="K16" s="2">
        <f t="shared" si="12"/>
        <v>-1.4797763893454885E-3</v>
      </c>
      <c r="L16" s="2">
        <f t="shared" si="13"/>
        <v>-1.4775909620462575E-3</v>
      </c>
      <c r="M16" s="2">
        <f t="shared" si="1"/>
        <v>0.22490778409373555</v>
      </c>
      <c r="N16" s="2">
        <f t="shared" si="0"/>
        <v>0.22474174593764495</v>
      </c>
      <c r="O16" s="2">
        <f t="shared" si="0"/>
        <v>0.22540688099631881</v>
      </c>
      <c r="P16" s="2">
        <f t="shared" si="0"/>
        <v>0.22507398586789892</v>
      </c>
      <c r="Q16" s="2">
        <f t="shared" si="2"/>
        <v>0.89999999999999991</v>
      </c>
    </row>
    <row r="17" spans="1:17" x14ac:dyDescent="0.3">
      <c r="A17" s="2">
        <f t="shared" si="14"/>
        <v>-0.99999999999999989</v>
      </c>
      <c r="B17" s="2">
        <f t="shared" si="3"/>
        <v>5.5</v>
      </c>
      <c r="C17" s="2">
        <f t="shared" si="4"/>
        <v>-0.49999999999999989</v>
      </c>
      <c r="D17" s="2">
        <f t="shared" si="5"/>
        <v>5.5226805085936306</v>
      </c>
      <c r="E17" s="2">
        <f t="shared" si="6"/>
        <v>0.99589320646770385</v>
      </c>
      <c r="F17" s="2">
        <f t="shared" si="7"/>
        <v>-9.0535746042518503E-2</v>
      </c>
      <c r="G17" s="2">
        <f t="shared" si="8"/>
        <v>8.1967213114754051E-3</v>
      </c>
      <c r="H17" s="2">
        <f t="shared" si="9"/>
        <v>1</v>
      </c>
      <c r="I17" s="2">
        <f t="shared" si="10"/>
        <v>0</v>
      </c>
      <c r="J17" s="2">
        <f t="shared" si="11"/>
        <v>0</v>
      </c>
      <c r="K17" s="2">
        <f t="shared" si="12"/>
        <v>0</v>
      </c>
      <c r="L17" s="2">
        <f t="shared" si="13"/>
        <v>0</v>
      </c>
      <c r="M17" s="2">
        <f t="shared" si="1"/>
        <v>0</v>
      </c>
      <c r="N17" s="2">
        <f t="shared" si="0"/>
        <v>0</v>
      </c>
      <c r="O17" s="2">
        <f t="shared" si="0"/>
        <v>0</v>
      </c>
      <c r="P17" s="2">
        <f t="shared" si="0"/>
        <v>0</v>
      </c>
      <c r="Q17" s="2">
        <f t="shared" si="2"/>
        <v>0.99999999999999989</v>
      </c>
    </row>
    <row r="18" spans="1:17" x14ac:dyDescent="0.3">
      <c r="A18" s="2">
        <f t="shared" si="14"/>
        <v>-1.0999999999999999</v>
      </c>
      <c r="B18" s="2">
        <f t="shared" si="3"/>
        <v>5.5</v>
      </c>
      <c r="C18" s="2">
        <f t="shared" si="4"/>
        <v>-0.59999999999999987</v>
      </c>
      <c r="D18" s="2">
        <f t="shared" si="5"/>
        <v>5.5326304774492217</v>
      </c>
      <c r="E18" s="2">
        <f t="shared" si="6"/>
        <v>0.99410217660799471</v>
      </c>
      <c r="F18" s="2">
        <f t="shared" si="7"/>
        <v>-0.10844751017541758</v>
      </c>
      <c r="G18" s="2">
        <f t="shared" si="8"/>
        <v>1.17608624632473E-2</v>
      </c>
      <c r="H18" s="2">
        <f t="shared" si="9"/>
        <v>1.0018016557068816</v>
      </c>
      <c r="I18" s="2">
        <f t="shared" si="10"/>
        <v>1.8016557068816219E-3</v>
      </c>
      <c r="J18" s="2">
        <f t="shared" si="11"/>
        <v>1.803278688524701E-3</v>
      </c>
      <c r="K18" s="2">
        <f t="shared" si="12"/>
        <v>1.7967984318851271E-3</v>
      </c>
      <c r="L18" s="2">
        <f t="shared" si="13"/>
        <v>1.8000346719777001E-3</v>
      </c>
      <c r="M18" s="2">
        <f t="shared" si="1"/>
        <v>-0.41030865876975209</v>
      </c>
      <c r="N18" s="2">
        <f t="shared" si="0"/>
        <v>-0.41067827623808195</v>
      </c>
      <c r="O18" s="2">
        <f t="shared" si="0"/>
        <v>-0.40920246407257704</v>
      </c>
      <c r="P18" s="2">
        <f t="shared" si="0"/>
        <v>-0.40993948465135277</v>
      </c>
      <c r="Q18" s="2">
        <f t="shared" si="2"/>
        <v>1.0999999999999999</v>
      </c>
    </row>
    <row r="19" spans="1:17" x14ac:dyDescent="0.3">
      <c r="A19" s="2">
        <f t="shared" si="14"/>
        <v>-1.2</v>
      </c>
      <c r="B19" s="2">
        <f t="shared" si="3"/>
        <v>5.5</v>
      </c>
      <c r="C19" s="2">
        <f t="shared" si="4"/>
        <v>-0.7</v>
      </c>
      <c r="D19" s="2">
        <f t="shared" si="5"/>
        <v>5.5443665102516446</v>
      </c>
      <c r="E19" s="2">
        <f t="shared" si="6"/>
        <v>0.99199791172361895</v>
      </c>
      <c r="F19" s="2">
        <f t="shared" si="7"/>
        <v>-0.12625427967391512</v>
      </c>
      <c r="G19" s="2">
        <f t="shared" si="8"/>
        <v>1.5940143135979176E-2</v>
      </c>
      <c r="H19" s="2">
        <f t="shared" si="9"/>
        <v>1.0039267166775752</v>
      </c>
      <c r="I19" s="2">
        <f t="shared" si="10"/>
        <v>3.9267166775751594E-3</v>
      </c>
      <c r="J19" s="2">
        <f t="shared" si="11"/>
        <v>3.9344262295081256E-3</v>
      </c>
      <c r="K19" s="2">
        <f t="shared" si="12"/>
        <v>3.9037085230968493E-3</v>
      </c>
      <c r="L19" s="2">
        <f t="shared" si="13"/>
        <v>3.9190272485418679E-3</v>
      </c>
      <c r="M19" s="2">
        <f t="shared" si="1"/>
        <v>-1.0411060497826818</v>
      </c>
      <c r="N19" s="2">
        <f t="shared" si="0"/>
        <v>-1.0431501140270831</v>
      </c>
      <c r="O19" s="2">
        <f t="shared" si="0"/>
        <v>-1.0350058060450831</v>
      </c>
      <c r="P19" s="2">
        <f t="shared" si="0"/>
        <v>-1.039067320802908</v>
      </c>
      <c r="Q19" s="2">
        <f t="shared" si="2"/>
        <v>1.2</v>
      </c>
    </row>
    <row r="20" spans="1:17" x14ac:dyDescent="0.3">
      <c r="A20" s="2">
        <v>-1.25</v>
      </c>
      <c r="B20" s="2">
        <f t="shared" si="3"/>
        <v>5.5</v>
      </c>
      <c r="C20" s="2">
        <f t="shared" ref="C20" si="15">$B$3+A20</f>
        <v>-0.75</v>
      </c>
      <c r="D20" s="2">
        <f t="shared" ref="D20" si="16">SQRT(B20^2+C20^2)</f>
        <v>5.5509008277936296</v>
      </c>
      <c r="E20" s="2">
        <f t="shared" ref="E20" si="17">B20/D20</f>
        <v>0.99083016804429891</v>
      </c>
      <c r="F20" s="2">
        <f t="shared" ref="F20" si="18">C20/D20</f>
        <v>-0.13511320473331348</v>
      </c>
      <c r="G20" s="2">
        <f t="shared" si="8"/>
        <v>1.8255578093306284E-2</v>
      </c>
      <c r="H20" s="2">
        <f t="shared" ref="H20" si="19">D20/$E$2</f>
        <v>1.0051098953046598</v>
      </c>
      <c r="I20" s="2">
        <f t="shared" si="10"/>
        <v>5.1098953046597728E-3</v>
      </c>
      <c r="J20" s="2">
        <f t="shared" ref="J20" si="20">0.5*(H20^2-1)</f>
        <v>5.1229508196720674E-3</v>
      </c>
      <c r="K20" s="2">
        <f t="shared" ref="K20" si="21">0.5*(1-1/(H20^2))</f>
        <v>5.0709939148072536E-3</v>
      </c>
      <c r="L20" s="2">
        <f t="shared" ref="L20" si="22">LN(H20)</f>
        <v>5.0968840947713994E-3</v>
      </c>
      <c r="M20" s="2">
        <f t="shared" ref="M20" si="23">$B$4*I20*$F20</f>
        <v>-1.4498700939750155</v>
      </c>
      <c r="N20" s="2">
        <f t="shared" ref="N20" si="24">$B$4*J20*$F20</f>
        <v>-1.4535744361678011</v>
      </c>
      <c r="O20" s="2">
        <f t="shared" ref="O20" si="25">$B$4*K20*$F20</f>
        <v>-1.4388323019267524</v>
      </c>
      <c r="P20" s="2">
        <f t="shared" ref="P20" si="26">$B$4*L20*$F20</f>
        <v>-1.4461783228175162</v>
      </c>
      <c r="Q20" s="2">
        <f t="shared" ref="Q20" si="27">ABS(A20)</f>
        <v>1.25</v>
      </c>
    </row>
  </sheetData>
  <conditionalFormatting sqref="A7:Q20">
    <cfRule type="expression" dxfId="0" priority="1">
      <formula>MOD(ROW(),2)</formula>
    </cfRule>
  </conditionalFormatting>
  <pageMargins left="0.7" right="0.7" top="0.75" bottom="0.75" header="0.3" footer="0.3"/>
  <pageSetup scale="5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5B08-FC5C-4E70-B183-2C72D26D6414}">
  <dimension ref="A1"/>
  <sheetViews>
    <sheetView tabSelected="1" workbookViewId="0">
      <selection activeCell="J19" sqref="J19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Undeformed</vt:lpstr>
      <vt:lpstr>Deformed</vt:lpstr>
      <vt:lpstr>Merged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rayyu</dc:creator>
  <cp:lastModifiedBy>rayyu</cp:lastModifiedBy>
  <cp:lastPrinted>2020-04-15T21:32:57Z</cp:lastPrinted>
  <dcterms:created xsi:type="dcterms:W3CDTF">2020-04-10T23:15:57Z</dcterms:created>
  <dcterms:modified xsi:type="dcterms:W3CDTF">2020-04-15T21:33:00Z</dcterms:modified>
</cp:coreProperties>
</file>