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codeName="ThisWorkbook" defaultThemeVersion="124226"/>
  <mc:AlternateContent xmlns:mc="http://schemas.openxmlformats.org/markup-compatibility/2006">
    <mc:Choice Requires="x15">
      <x15ac:absPath xmlns:x15ac="http://schemas.microsoft.com/office/spreadsheetml/2010/11/ac" url="C:\Users\timaz\OneDrive\デスクトップ\"/>
    </mc:Choice>
  </mc:AlternateContent>
  <xr:revisionPtr revIDLastSave="0" documentId="13_ncr:1_{C80B04AA-B839-4FFA-B4E3-271FF7AFD633}" xr6:coauthVersionLast="47" xr6:coauthVersionMax="47" xr10:uidLastSave="{00000000-0000-0000-0000-000000000000}"/>
  <bookViews>
    <workbookView xWindow="-108" yWindow="-108" windowWidth="23256" windowHeight="12456" tabRatio="886" firstSheet="1" activeTab="4" xr2:uid="{00000000-000D-0000-FFFF-FFFF00000000}"/>
  </bookViews>
  <sheets>
    <sheet name="list" sheetId="6" state="hidden" r:id="rId1"/>
    <sheet name="名簿" sheetId="4" r:id="rId2"/>
    <sheet name="1" sheetId="5" r:id="rId3"/>
    <sheet name="2" sheetId="493" r:id="rId4"/>
    <sheet name="3" sheetId="494" r:id="rId5"/>
  </sheets>
  <externalReferences>
    <externalReference r:id="rId6"/>
  </externalReferences>
  <definedNames>
    <definedName name="_xlnm._FilterDatabase" localSheetId="1" hidden="1">名簿!$A$1:$AO$183</definedName>
    <definedName name="_xlnm.Print_Area" localSheetId="2">'1'!$A$1:$AJ$142</definedName>
    <definedName name="_xlnm.Print_Area" localSheetId="3">'2'!$A$1:$AJ$149</definedName>
    <definedName name="_xlnm.Print_Area" localSheetId="4">'3'!$A$1:$AJ$149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5" i="494" l="1"/>
  <c r="X33" i="494"/>
  <c r="L30" i="494"/>
  <c r="H148" i="494"/>
  <c r="A143" i="494"/>
  <c r="U138" i="494"/>
  <c r="I138" i="494"/>
  <c r="N136" i="494"/>
  <c r="N135" i="494"/>
  <c r="N134" i="494"/>
  <c r="K71" i="494"/>
  <c r="K70" i="494"/>
  <c r="V56" i="494"/>
  <c r="I41" i="494"/>
  <c r="I38" i="494"/>
  <c r="X36" i="494"/>
  <c r="G36" i="494"/>
  <c r="X32" i="494"/>
  <c r="Y31" i="494"/>
  <c r="P31" i="494"/>
  <c r="M31" i="494"/>
  <c r="G30" i="494"/>
  <c r="AC28" i="494"/>
  <c r="Z28" i="494"/>
  <c r="K28" i="494"/>
  <c r="G28" i="494"/>
  <c r="AC26" i="494"/>
  <c r="AD71" i="494" s="1"/>
  <c r="K26" i="494"/>
  <c r="K24" i="494"/>
  <c r="K23" i="494"/>
  <c r="K22" i="494"/>
  <c r="K21" i="494"/>
  <c r="G20" i="494"/>
  <c r="AC17" i="494"/>
  <c r="G17" i="494"/>
  <c r="W15" i="494"/>
  <c r="K15" i="494"/>
  <c r="AC12" i="494"/>
  <c r="AD70" i="494" s="1"/>
  <c r="G12" i="494"/>
  <c r="AA10" i="494"/>
  <c r="W10" i="494"/>
  <c r="K10" i="494"/>
  <c r="AA6" i="494"/>
  <c r="Q6" i="494"/>
  <c r="G6" i="494"/>
  <c r="V2" i="494"/>
  <c r="A2" i="494"/>
  <c r="AC21" i="494" l="1"/>
  <c r="AC22" i="494"/>
  <c r="V56" i="493"/>
  <c r="I41" i="493"/>
  <c r="I38" i="493"/>
  <c r="Z28" i="493"/>
  <c r="G28" i="493"/>
  <c r="AC28" i="493"/>
  <c r="K28" i="493"/>
  <c r="U138" i="493" l="1"/>
  <c r="I138" i="493"/>
  <c r="AC26" i="493"/>
  <c r="AD71" i="493" s="1"/>
  <c r="K26" i="493"/>
  <c r="H148" i="493"/>
  <c r="A143" i="493"/>
  <c r="N136" i="493"/>
  <c r="N135" i="493"/>
  <c r="N134" i="493"/>
  <c r="K71" i="493"/>
  <c r="K70" i="493"/>
  <c r="X36" i="493"/>
  <c r="G36" i="493"/>
  <c r="X33" i="493"/>
  <c r="X32" i="493"/>
  <c r="Y31" i="493"/>
  <c r="P31" i="493"/>
  <c r="M31" i="493"/>
  <c r="L30" i="493"/>
  <c r="G30" i="493"/>
  <c r="K25" i="493"/>
  <c r="K24" i="493"/>
  <c r="K23" i="493"/>
  <c r="K22" i="493"/>
  <c r="K21" i="493"/>
  <c r="G20" i="493"/>
  <c r="G17" i="493"/>
  <c r="W15" i="493"/>
  <c r="K15" i="493"/>
  <c r="AC12" i="493"/>
  <c r="AD70" i="493" s="1"/>
  <c r="G12" i="493"/>
  <c r="W10" i="493"/>
  <c r="K10" i="493"/>
  <c r="G6" i="493"/>
  <c r="AR3" i="4"/>
  <c r="V2" i="493" s="1"/>
  <c r="AR4" i="4"/>
  <c r="AR5" i="4"/>
  <c r="AR6" i="4"/>
  <c r="AR7" i="4"/>
  <c r="AR8" i="4"/>
  <c r="AR9" i="4"/>
  <c r="AR10" i="4"/>
  <c r="AR11" i="4"/>
  <c r="AR12" i="4"/>
  <c r="AR13" i="4"/>
  <c r="AR14" i="4"/>
  <c r="AR15" i="4"/>
  <c r="AR16" i="4"/>
  <c r="AR17" i="4"/>
  <c r="AR18" i="4"/>
  <c r="AR19" i="4"/>
  <c r="AR20" i="4"/>
  <c r="AR21" i="4"/>
  <c r="AR22" i="4"/>
  <c r="AR23" i="4"/>
  <c r="AR24" i="4"/>
  <c r="AR25" i="4"/>
  <c r="AR26" i="4"/>
  <c r="AR27" i="4"/>
  <c r="AR28" i="4"/>
  <c r="AR29" i="4"/>
  <c r="AR30" i="4"/>
  <c r="AR31" i="4"/>
  <c r="AR32" i="4"/>
  <c r="AR33" i="4"/>
  <c r="AR34" i="4"/>
  <c r="AR35" i="4"/>
  <c r="AR36" i="4"/>
  <c r="AR37" i="4"/>
  <c r="AR38" i="4"/>
  <c r="AR39" i="4"/>
  <c r="AR40" i="4"/>
  <c r="AR41" i="4"/>
  <c r="AR42" i="4"/>
  <c r="AR43" i="4"/>
  <c r="AR44" i="4"/>
  <c r="AR45" i="4"/>
  <c r="AR46" i="4"/>
  <c r="AR47" i="4"/>
  <c r="AR48" i="4"/>
  <c r="AR49" i="4"/>
  <c r="AR50" i="4"/>
  <c r="AR51" i="4"/>
  <c r="AR52" i="4"/>
  <c r="AR53" i="4"/>
  <c r="AR54" i="4"/>
  <c r="AR55" i="4"/>
  <c r="AR56" i="4"/>
  <c r="AR57" i="4"/>
  <c r="AR58" i="4"/>
  <c r="AR59" i="4"/>
  <c r="AR60" i="4"/>
  <c r="AR61" i="4"/>
  <c r="AR62" i="4"/>
  <c r="AR63" i="4"/>
  <c r="AR64" i="4"/>
  <c r="AR65" i="4"/>
  <c r="AR66" i="4"/>
  <c r="AR67" i="4"/>
  <c r="AR68" i="4"/>
  <c r="AR69" i="4"/>
  <c r="AR70" i="4"/>
  <c r="AR71" i="4"/>
  <c r="AR72" i="4"/>
  <c r="AR73" i="4"/>
  <c r="AR74" i="4"/>
  <c r="AR75" i="4"/>
  <c r="AR76" i="4"/>
  <c r="AR77" i="4"/>
  <c r="AR78" i="4"/>
  <c r="AR79" i="4"/>
  <c r="AR80" i="4"/>
  <c r="AR81" i="4"/>
  <c r="AR82" i="4"/>
  <c r="AR83" i="4"/>
  <c r="AR84" i="4"/>
  <c r="AR85" i="4"/>
  <c r="AR86" i="4"/>
  <c r="AR87" i="4"/>
  <c r="AR88" i="4"/>
  <c r="AR89" i="4"/>
  <c r="AR90" i="4"/>
  <c r="AR91" i="4"/>
  <c r="AR92" i="4"/>
  <c r="AR93" i="4"/>
  <c r="AR94" i="4"/>
  <c r="AR95" i="4"/>
  <c r="AR96" i="4"/>
  <c r="AR97" i="4"/>
  <c r="AR98" i="4"/>
  <c r="AR99" i="4"/>
  <c r="AR100" i="4"/>
  <c r="AR101" i="4"/>
  <c r="AR102" i="4"/>
  <c r="AR103" i="4"/>
  <c r="AR104" i="4"/>
  <c r="AR105" i="4"/>
  <c r="AR106" i="4"/>
  <c r="AR107" i="4"/>
  <c r="AR108" i="4"/>
  <c r="AR109" i="4"/>
  <c r="AR110" i="4"/>
  <c r="AR111" i="4"/>
  <c r="AR112" i="4"/>
  <c r="AR113" i="4"/>
  <c r="AR114" i="4"/>
  <c r="AR115" i="4"/>
  <c r="AR116" i="4"/>
  <c r="AR117" i="4"/>
  <c r="AR118" i="4"/>
  <c r="AR119" i="4"/>
  <c r="AR120" i="4"/>
  <c r="AR121" i="4"/>
  <c r="AR122" i="4"/>
  <c r="AR123" i="4"/>
  <c r="AR124" i="4"/>
  <c r="AR125" i="4"/>
  <c r="AR126" i="4"/>
  <c r="AR127" i="4"/>
  <c r="AR128" i="4"/>
  <c r="AR129" i="4"/>
  <c r="AR130" i="4"/>
  <c r="AR131" i="4"/>
  <c r="AR132" i="4"/>
  <c r="AR133" i="4"/>
  <c r="AR134" i="4"/>
  <c r="AR135" i="4"/>
  <c r="AR136" i="4"/>
  <c r="AR137" i="4"/>
  <c r="AR138" i="4"/>
  <c r="AR139" i="4"/>
  <c r="AR140" i="4"/>
  <c r="AR141" i="4"/>
  <c r="AR142" i="4"/>
  <c r="AR143" i="4"/>
  <c r="AR144" i="4"/>
  <c r="AR145" i="4"/>
  <c r="AR146" i="4"/>
  <c r="AR147" i="4"/>
  <c r="AR148" i="4"/>
  <c r="AR149" i="4"/>
  <c r="AR150" i="4"/>
  <c r="AR151" i="4"/>
  <c r="AR152" i="4"/>
  <c r="AR153" i="4"/>
  <c r="AR154" i="4"/>
  <c r="AR155" i="4"/>
  <c r="AR156" i="4"/>
  <c r="AR157" i="4"/>
  <c r="AR158" i="4"/>
  <c r="AR159" i="4"/>
  <c r="AR160" i="4"/>
  <c r="AR161" i="4"/>
  <c r="AR162" i="4"/>
  <c r="AR163" i="4"/>
  <c r="AR164" i="4"/>
  <c r="AR165" i="4"/>
  <c r="AR166" i="4"/>
  <c r="AR167" i="4"/>
  <c r="AR168" i="4"/>
  <c r="AR169" i="4"/>
  <c r="AR170" i="4"/>
  <c r="AR171" i="4"/>
  <c r="AR172" i="4"/>
  <c r="AR173" i="4"/>
  <c r="AR174" i="4"/>
  <c r="AR175" i="4"/>
  <c r="AR176" i="4"/>
  <c r="AR177" i="4"/>
  <c r="AR178" i="4"/>
  <c r="AR179" i="4"/>
  <c r="AR180" i="4"/>
  <c r="AR181" i="4"/>
  <c r="AR182" i="4"/>
  <c r="AR183" i="4"/>
  <c r="AR184" i="4"/>
  <c r="AR185" i="4"/>
  <c r="AR186" i="4"/>
  <c r="AR187" i="4"/>
  <c r="AR188" i="4"/>
  <c r="AR189" i="4"/>
  <c r="AR190" i="4"/>
  <c r="AR191" i="4"/>
  <c r="AR192" i="4"/>
  <c r="AR193" i="4"/>
  <c r="AR194" i="4"/>
  <c r="AR195" i="4"/>
  <c r="AR196" i="4"/>
  <c r="AR197" i="4"/>
  <c r="AR198" i="4"/>
  <c r="AR199" i="4"/>
  <c r="AR200" i="4"/>
  <c r="AR201" i="4"/>
  <c r="AR202" i="4"/>
  <c r="AR203" i="4"/>
  <c r="AR204" i="4"/>
  <c r="AR205" i="4"/>
  <c r="AR206" i="4"/>
  <c r="AR207" i="4"/>
  <c r="AR208" i="4"/>
  <c r="AR209" i="4"/>
  <c r="AR210" i="4"/>
  <c r="AR211" i="4"/>
  <c r="AR212" i="4"/>
  <c r="AR213" i="4"/>
  <c r="AR214" i="4"/>
  <c r="AR215" i="4"/>
  <c r="AR216" i="4"/>
  <c r="AR217" i="4"/>
  <c r="AR218" i="4"/>
  <c r="AR219" i="4"/>
  <c r="AR220" i="4"/>
  <c r="AR221" i="4"/>
  <c r="AR222" i="4"/>
  <c r="AR223" i="4"/>
  <c r="AR224" i="4"/>
  <c r="AR225" i="4"/>
  <c r="AR226" i="4"/>
  <c r="AR227" i="4"/>
  <c r="AR228" i="4"/>
  <c r="AR229" i="4"/>
  <c r="AR230" i="4"/>
  <c r="AR231" i="4"/>
  <c r="AR232" i="4"/>
  <c r="AR233" i="4"/>
  <c r="AR234" i="4"/>
  <c r="AR235" i="4"/>
  <c r="AR236" i="4"/>
  <c r="AR237" i="4"/>
  <c r="AR238" i="4"/>
  <c r="AR239" i="4"/>
  <c r="AR240" i="4"/>
  <c r="AR241" i="4"/>
  <c r="AR242" i="4"/>
  <c r="AR243" i="4"/>
  <c r="AR244" i="4"/>
  <c r="AR245" i="4"/>
  <c r="AR246" i="4"/>
  <c r="AR247" i="4"/>
  <c r="AR248" i="4"/>
  <c r="AR249" i="4"/>
  <c r="AR250" i="4"/>
  <c r="AR251" i="4"/>
  <c r="AR2" i="4"/>
  <c r="A2" i="493"/>
  <c r="AA10" i="493"/>
  <c r="AA6" i="493"/>
  <c r="Q6" i="493"/>
  <c r="O124" i="5"/>
  <c r="O123" i="5"/>
  <c r="O122" i="5"/>
  <c r="K72" i="5"/>
  <c r="K71" i="5"/>
  <c r="V55" i="5"/>
  <c r="I37" i="5"/>
  <c r="I34" i="5"/>
  <c r="X32" i="5"/>
  <c r="G32" i="5"/>
  <c r="X28" i="5"/>
  <c r="X29" i="5"/>
  <c r="S26" i="5"/>
  <c r="G26" i="5"/>
  <c r="U25" i="5"/>
  <c r="L24" i="5"/>
  <c r="G24" i="5"/>
  <c r="AC22" i="5"/>
  <c r="AD72" i="5" s="1"/>
  <c r="K22" i="5"/>
  <c r="K21" i="5"/>
  <c r="K20" i="5"/>
  <c r="K19" i="5"/>
  <c r="K18" i="5"/>
  <c r="K17" i="5"/>
  <c r="G16" i="5"/>
  <c r="AC15" i="5"/>
  <c r="AD71" i="5" s="1"/>
  <c r="AC12" i="5"/>
  <c r="G15" i="5"/>
  <c r="G13" i="5"/>
  <c r="G12" i="5"/>
  <c r="G10" i="5"/>
  <c r="G9" i="5"/>
  <c r="Q9" i="5" s="1"/>
  <c r="G6" i="5"/>
  <c r="A2" i="5"/>
  <c r="H141" i="5"/>
  <c r="A136" i="5"/>
  <c r="V11" i="5"/>
  <c r="U11" i="5"/>
  <c r="T11" i="5"/>
  <c r="S11" i="5"/>
  <c r="R11" i="5"/>
  <c r="Q11" i="5"/>
  <c r="P11" i="5"/>
  <c r="O11" i="5"/>
  <c r="N11" i="5"/>
  <c r="M11" i="5"/>
  <c r="L11" i="5"/>
  <c r="K11" i="5"/>
  <c r="J11" i="5"/>
  <c r="I11" i="5"/>
  <c r="H11" i="5"/>
  <c r="G11" i="5"/>
  <c r="V10" i="5"/>
  <c r="U10" i="5"/>
  <c r="T10" i="5"/>
  <c r="S10" i="5"/>
  <c r="R10" i="5"/>
  <c r="Q10" i="5"/>
  <c r="P10" i="5"/>
  <c r="O10" i="5"/>
  <c r="N10" i="5"/>
  <c r="M10" i="5"/>
  <c r="L10" i="5"/>
  <c r="K10" i="5"/>
  <c r="J10" i="5"/>
  <c r="I10" i="5"/>
  <c r="H10" i="5"/>
  <c r="AH9" i="5"/>
  <c r="AF9" i="5"/>
  <c r="AD9" i="5"/>
  <c r="Q13" i="5"/>
  <c r="AA10" i="5"/>
  <c r="AA6" i="5"/>
  <c r="Q6" i="5"/>
  <c r="AC17" i="493" l="1"/>
  <c r="AC21" i="493"/>
  <c r="AC22" i="493"/>
  <c r="AC18" i="5"/>
  <c r="AC1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Jinzai01</author>
  </authors>
  <commentList>
    <comment ref="G82" authorId="0" shapeId="0" xr:uid="{D844A68C-EE2F-411B-AEC6-A27BFA20877C}">
      <text>
        <r>
          <rPr>
            <b/>
            <sz val="9"/>
            <color indexed="81"/>
            <rFont val="MS P ゴシック"/>
            <family val="3"/>
            <charset val="128"/>
          </rPr>
          <t>Jinzai01:</t>
        </r>
        <r>
          <rPr>
            <sz val="9"/>
            <color indexed="81"/>
            <rFont val="MS P ゴシック"/>
            <family val="3"/>
            <charset val="128"/>
          </rPr>
          <t xml:space="preserve">
全体変更点あり
2020.04
空白行を削除しないでください。</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Jinzai01</author>
  </authors>
  <commentList>
    <comment ref="G81" authorId="0" shapeId="0" xr:uid="{BD4A8831-DA4B-4762-BBF3-DFFB914EDBED}">
      <text>
        <r>
          <rPr>
            <b/>
            <sz val="9"/>
            <color indexed="81"/>
            <rFont val="MS P ゴシック"/>
            <family val="3"/>
            <charset val="128"/>
          </rPr>
          <t>Jinzai01:</t>
        </r>
        <r>
          <rPr>
            <sz val="9"/>
            <color indexed="81"/>
            <rFont val="MS P ゴシック"/>
            <family val="3"/>
            <charset val="128"/>
          </rPr>
          <t xml:space="preserve">
全体変更点あり
2020.04
空白行を削除しないでください。</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Jinzai01</author>
  </authors>
  <commentList>
    <comment ref="G81" authorId="0" shapeId="0" xr:uid="{C15247D3-0986-4BD4-A01C-5A6F7546F6C0}">
      <text>
        <r>
          <rPr>
            <b/>
            <sz val="9"/>
            <color indexed="81"/>
            <rFont val="MS P ゴシック"/>
            <family val="3"/>
            <charset val="128"/>
          </rPr>
          <t>Jinzai01:</t>
        </r>
        <r>
          <rPr>
            <sz val="9"/>
            <color indexed="81"/>
            <rFont val="MS P ゴシック"/>
            <family val="3"/>
            <charset val="128"/>
          </rPr>
          <t xml:space="preserve">
全体変更点あり
2020.04
空白行を削除しないでください。</t>
        </r>
      </text>
    </comment>
  </commentList>
</comments>
</file>

<file path=xl/sharedStrings.xml><?xml version="1.0" encoding="utf-8"?>
<sst xmlns="http://schemas.openxmlformats.org/spreadsheetml/2006/main" count="5422" uniqueCount="412">
  <si>
    <t>殿</t>
    <rPh sb="0" eb="1">
      <t>ドノ</t>
    </rPh>
    <phoneticPr fontId="20"/>
  </si>
  <si>
    <t>・契約期間満了時の業務量</t>
    <rPh sb="1" eb="3">
      <t>ケイヤク</t>
    </rPh>
    <rPh sb="3" eb="5">
      <t>キカン</t>
    </rPh>
    <rPh sb="5" eb="7">
      <t>マンリョウ</t>
    </rPh>
    <rPh sb="7" eb="8">
      <t>ジ</t>
    </rPh>
    <rPh sb="9" eb="12">
      <t>ギョウムリョウ</t>
    </rPh>
    <phoneticPr fontId="20"/>
  </si>
  <si>
    <t>・従事している業務の進捗状況</t>
    <rPh sb="1" eb="3">
      <t>ジュウジ</t>
    </rPh>
    <rPh sb="7" eb="9">
      <t>ギョウム</t>
    </rPh>
    <rPh sb="10" eb="12">
      <t>シンチョク</t>
    </rPh>
    <rPh sb="12" eb="14">
      <t>ジョウキョウ</t>
    </rPh>
    <phoneticPr fontId="20"/>
  </si>
  <si>
    <t>・能力、勤務成績、勤務態度</t>
    <rPh sb="1" eb="3">
      <t>ノウリョク</t>
    </rPh>
    <rPh sb="4" eb="6">
      <t>キンム</t>
    </rPh>
    <rPh sb="6" eb="8">
      <t>セイセキ</t>
    </rPh>
    <rPh sb="9" eb="11">
      <t>キンム</t>
    </rPh>
    <rPh sb="11" eb="13">
      <t>タイド</t>
    </rPh>
    <phoneticPr fontId="20"/>
  </si>
  <si>
    <t>・会社の経営状況</t>
    <rPh sb="1" eb="3">
      <t>カイシャ</t>
    </rPh>
    <rPh sb="4" eb="6">
      <t>ケイエイ</t>
    </rPh>
    <rPh sb="6" eb="8">
      <t>ジョウキョウ</t>
    </rPh>
    <phoneticPr fontId="20"/>
  </si>
  <si>
    <t>休職
に関する事項</t>
    <rPh sb="0" eb="2">
      <t>キュウショク</t>
    </rPh>
    <rPh sb="4" eb="5">
      <t>カン</t>
    </rPh>
    <rPh sb="7" eb="9">
      <t>ジコウ</t>
    </rPh>
    <phoneticPr fontId="20"/>
  </si>
  <si>
    <t>退職・解雇
に関する事項</t>
    <rPh sb="0" eb="2">
      <t>タイショク</t>
    </rPh>
    <rPh sb="3" eb="5">
      <t>カイコ</t>
    </rPh>
    <rPh sb="7" eb="8">
      <t>カン</t>
    </rPh>
    <rPh sb="10" eb="12">
      <t>ジコウ</t>
    </rPh>
    <phoneticPr fontId="20"/>
  </si>
  <si>
    <t>従事する業務</t>
    <rPh sb="0" eb="2">
      <t>ジュウジ</t>
    </rPh>
    <rPh sb="4" eb="6">
      <t>ギョウム</t>
    </rPh>
    <phoneticPr fontId="20"/>
  </si>
  <si>
    <t>・</t>
    <phoneticPr fontId="20"/>
  </si>
  <si>
    <t>勤務時間</t>
    <rPh sb="0" eb="2">
      <t>キンム</t>
    </rPh>
    <rPh sb="2" eb="4">
      <t>ジカン</t>
    </rPh>
    <phoneticPr fontId="20"/>
  </si>
  <si>
    <t>休憩時間</t>
    <rPh sb="0" eb="2">
      <t>キュウケイ</t>
    </rPh>
    <rPh sb="2" eb="4">
      <t>ジカン</t>
    </rPh>
    <phoneticPr fontId="20"/>
  </si>
  <si>
    <t>精神または身体の障害により、業務に耐えられないと認められたとき</t>
    <rPh sb="0" eb="2">
      <t>セイシン</t>
    </rPh>
    <rPh sb="5" eb="7">
      <t>シンタイ</t>
    </rPh>
    <rPh sb="8" eb="10">
      <t>ショウガイ</t>
    </rPh>
    <rPh sb="14" eb="16">
      <t>ギョウム</t>
    </rPh>
    <rPh sb="17" eb="18">
      <t>タ</t>
    </rPh>
    <rPh sb="24" eb="25">
      <t>ミト</t>
    </rPh>
    <phoneticPr fontId="20"/>
  </si>
  <si>
    <t>休日・休暇
に関する事項　</t>
    <rPh sb="0" eb="2">
      <t>キュウジツ</t>
    </rPh>
    <rPh sb="3" eb="5">
      <t>キュウカ</t>
    </rPh>
    <rPh sb="7" eb="8">
      <t>カン</t>
    </rPh>
    <rPh sb="10" eb="12">
      <t>ジコウ</t>
    </rPh>
    <phoneticPr fontId="20"/>
  </si>
  <si>
    <t>その他これに準ずるやむを得ない事由があったとき</t>
    <rPh sb="2" eb="3">
      <t>タ</t>
    </rPh>
    <rPh sb="6" eb="7">
      <t>ジュン</t>
    </rPh>
    <rPh sb="12" eb="13">
      <t>エ</t>
    </rPh>
    <rPh sb="15" eb="17">
      <t>ジユウ</t>
    </rPh>
    <phoneticPr fontId="20"/>
  </si>
  <si>
    <t>安全および衛生
に関する事項</t>
    <rPh sb="0" eb="2">
      <t>アンゼン</t>
    </rPh>
    <rPh sb="5" eb="7">
      <t>エイセイ</t>
    </rPh>
    <rPh sb="9" eb="10">
      <t>カン</t>
    </rPh>
    <rPh sb="12" eb="14">
      <t>ジコウ</t>
    </rPh>
    <phoneticPr fontId="20"/>
  </si>
  <si>
    <t>賃金
に関する事項</t>
    <rPh sb="0" eb="2">
      <t>チンギン</t>
    </rPh>
    <rPh sb="4" eb="5">
      <t>カン</t>
    </rPh>
    <rPh sb="7" eb="9">
      <t>ジコウ</t>
    </rPh>
    <phoneticPr fontId="20"/>
  </si>
  <si>
    <t>円</t>
    <rPh sb="0" eb="1">
      <t>エン</t>
    </rPh>
    <phoneticPr fontId="20"/>
  </si>
  <si>
    <t>災害補償</t>
    <rPh sb="0" eb="2">
      <t>サイガイ</t>
    </rPh>
    <rPh sb="2" eb="4">
      <t>ホショウ</t>
    </rPh>
    <phoneticPr fontId="20"/>
  </si>
  <si>
    <t>その他</t>
    <rPh sb="2" eb="3">
      <t>タ</t>
    </rPh>
    <phoneticPr fontId="20"/>
  </si>
  <si>
    <t>交通費</t>
    <rPh sb="0" eb="3">
      <t>コウツウヒ</t>
    </rPh>
    <phoneticPr fontId="20"/>
  </si>
  <si>
    <t>諸手当</t>
    <rPh sb="0" eb="3">
      <t>ショテアテ</t>
    </rPh>
    <phoneticPr fontId="20"/>
  </si>
  <si>
    <t>東京都千代田区外神田４－５－４</t>
    <rPh sb="0" eb="3">
      <t>トウキョウト</t>
    </rPh>
    <rPh sb="3" eb="7">
      <t>チヨダク</t>
    </rPh>
    <rPh sb="7" eb="8">
      <t>ソト</t>
    </rPh>
    <rPh sb="8" eb="10">
      <t>カンダ</t>
    </rPh>
    <phoneticPr fontId="20"/>
  </si>
  <si>
    <t>印</t>
    <rPh sb="0" eb="1">
      <t>イン</t>
    </rPh>
    <phoneticPr fontId="20"/>
  </si>
  <si>
    <t>※詳細は就業規則　第64条～第67条</t>
    <rPh sb="1" eb="3">
      <t>ショウサイ</t>
    </rPh>
    <rPh sb="4" eb="6">
      <t>シュウギョウ</t>
    </rPh>
    <rPh sb="6" eb="8">
      <t>キソク</t>
    </rPh>
    <rPh sb="9" eb="10">
      <t>ダイ</t>
    </rPh>
    <rPh sb="12" eb="13">
      <t>ジョウ</t>
    </rPh>
    <rPh sb="14" eb="15">
      <t>ダイ</t>
    </rPh>
    <rPh sb="17" eb="18">
      <t>ジョウ</t>
    </rPh>
    <phoneticPr fontId="20"/>
  </si>
  <si>
    <t>※詳細は就業規則　第106条 第107条</t>
    <rPh sb="1" eb="3">
      <t>ショウサイ</t>
    </rPh>
    <rPh sb="4" eb="6">
      <t>シュウギョウ</t>
    </rPh>
    <rPh sb="6" eb="8">
      <t>キソク</t>
    </rPh>
    <rPh sb="9" eb="10">
      <t>ダイ</t>
    </rPh>
    <rPh sb="13" eb="14">
      <t>ジョウ</t>
    </rPh>
    <rPh sb="15" eb="16">
      <t>ダイ</t>
    </rPh>
    <rPh sb="19" eb="20">
      <t>ジョウ</t>
    </rPh>
    <phoneticPr fontId="20"/>
  </si>
  <si>
    <t>就業規則第160条に定める懲戒解雇事由に該当する事実があると認められたとき</t>
    <rPh sb="0" eb="2">
      <t>シュウギョウ</t>
    </rPh>
    <rPh sb="2" eb="4">
      <t>キソク</t>
    </rPh>
    <rPh sb="4" eb="5">
      <t>ダイ</t>
    </rPh>
    <rPh sb="8" eb="9">
      <t>ジョウ</t>
    </rPh>
    <rPh sb="10" eb="11">
      <t>サダ</t>
    </rPh>
    <rPh sb="13" eb="15">
      <t>チョウカイ</t>
    </rPh>
    <rPh sb="15" eb="17">
      <t>カイコ</t>
    </rPh>
    <rPh sb="17" eb="19">
      <t>ジユウ</t>
    </rPh>
    <rPh sb="20" eb="22">
      <t>ガイトウ</t>
    </rPh>
    <rPh sb="24" eb="26">
      <t>ジジツ</t>
    </rPh>
    <rPh sb="30" eb="31">
      <t>ミト</t>
    </rPh>
    <phoneticPr fontId="20"/>
  </si>
  <si>
    <t>詳細は、就業規則第36条～第44条、第156条～第159条、第161条～第167条</t>
    <rPh sb="0" eb="2">
      <t>ショウサイ</t>
    </rPh>
    <rPh sb="4" eb="6">
      <t>シュウギョウ</t>
    </rPh>
    <rPh sb="6" eb="8">
      <t>キソク</t>
    </rPh>
    <rPh sb="8" eb="9">
      <t>ダイ</t>
    </rPh>
    <rPh sb="11" eb="12">
      <t>ジョウ</t>
    </rPh>
    <rPh sb="13" eb="14">
      <t>ダイ</t>
    </rPh>
    <rPh sb="16" eb="17">
      <t>ジョウ</t>
    </rPh>
    <rPh sb="18" eb="19">
      <t>ダイ</t>
    </rPh>
    <rPh sb="22" eb="23">
      <t>ジョウ</t>
    </rPh>
    <rPh sb="24" eb="25">
      <t>ダイ</t>
    </rPh>
    <rPh sb="28" eb="29">
      <t>ジョウ</t>
    </rPh>
    <rPh sb="30" eb="31">
      <t>ダイ</t>
    </rPh>
    <rPh sb="34" eb="35">
      <t>ジョウ</t>
    </rPh>
    <rPh sb="36" eb="37">
      <t>ダイ</t>
    </rPh>
    <rPh sb="40" eb="41">
      <t>ジョウ</t>
    </rPh>
    <phoneticPr fontId="20"/>
  </si>
  <si>
    <t>詳細は、就業規則第108条～第128条</t>
    <rPh sb="0" eb="2">
      <t>ショウサイ</t>
    </rPh>
    <rPh sb="4" eb="6">
      <t>シュウギョウ</t>
    </rPh>
    <rPh sb="6" eb="8">
      <t>キソク</t>
    </rPh>
    <rPh sb="8" eb="9">
      <t>ダイ</t>
    </rPh>
    <rPh sb="12" eb="13">
      <t>ジョウ</t>
    </rPh>
    <rPh sb="14" eb="15">
      <t>ダイ</t>
    </rPh>
    <rPh sb="18" eb="19">
      <t>ジョウ</t>
    </rPh>
    <phoneticPr fontId="20"/>
  </si>
  <si>
    <t>派遣期間</t>
    <rPh sb="0" eb="2">
      <t>ハケン</t>
    </rPh>
    <rPh sb="2" eb="4">
      <t>キカン</t>
    </rPh>
    <phoneticPr fontId="20"/>
  </si>
  <si>
    <t>指揮命令者</t>
    <rPh sb="0" eb="2">
      <t>シキ</t>
    </rPh>
    <rPh sb="2" eb="4">
      <t>メイレイ</t>
    </rPh>
    <rPh sb="4" eb="5">
      <t>シャ</t>
    </rPh>
    <phoneticPr fontId="20"/>
  </si>
  <si>
    <t>職名</t>
    <rPh sb="0" eb="2">
      <t>ショクメイ</t>
    </rPh>
    <phoneticPr fontId="20"/>
  </si>
  <si>
    <t>（1）苦情の申出を受ける者</t>
    <rPh sb="3" eb="5">
      <t>クジョウ</t>
    </rPh>
    <rPh sb="6" eb="8">
      <t>モウシデ</t>
    </rPh>
    <rPh sb="9" eb="10">
      <t>ウ</t>
    </rPh>
    <rPh sb="12" eb="13">
      <t>モノ</t>
    </rPh>
    <phoneticPr fontId="20"/>
  </si>
  <si>
    <t>派遣先</t>
    <rPh sb="0" eb="2">
      <t>ハケン</t>
    </rPh>
    <rPh sb="2" eb="3">
      <t>サキ</t>
    </rPh>
    <phoneticPr fontId="20"/>
  </si>
  <si>
    <t>派遣元</t>
    <rPh sb="0" eb="3">
      <t>ハケンモト</t>
    </rPh>
    <phoneticPr fontId="20"/>
  </si>
  <si>
    <t>（2）苦情処理の方法</t>
    <rPh sb="3" eb="5">
      <t>クジョウ</t>
    </rPh>
    <rPh sb="5" eb="7">
      <t>ショリ</t>
    </rPh>
    <rPh sb="8" eb="10">
      <t>ホウホウ</t>
    </rPh>
    <phoneticPr fontId="20"/>
  </si>
  <si>
    <t>②派遣先及び派遣元事業主は、自らでその解決が容易であり、即時に処理した苦情の他は、相互に遅滞なく通知するとともに、密接に連絡調整を行いつつ、その解決を図ることとする。</t>
    <rPh sb="1" eb="3">
      <t>ハケン</t>
    </rPh>
    <rPh sb="3" eb="4">
      <t>サキ</t>
    </rPh>
    <rPh sb="4" eb="5">
      <t>オヨ</t>
    </rPh>
    <rPh sb="6" eb="9">
      <t>ハケンモト</t>
    </rPh>
    <rPh sb="9" eb="12">
      <t>ジギョウヌシ</t>
    </rPh>
    <rPh sb="14" eb="15">
      <t>ミズカ</t>
    </rPh>
    <rPh sb="19" eb="21">
      <t>カイケツ</t>
    </rPh>
    <rPh sb="22" eb="24">
      <t>ヨウイ</t>
    </rPh>
    <rPh sb="28" eb="30">
      <t>ソクジ</t>
    </rPh>
    <rPh sb="31" eb="33">
      <t>ショリ</t>
    </rPh>
    <rPh sb="35" eb="37">
      <t>クジョウ</t>
    </rPh>
    <rPh sb="38" eb="39">
      <t>ホカ</t>
    </rPh>
    <rPh sb="41" eb="43">
      <t>ソウゴ</t>
    </rPh>
    <rPh sb="44" eb="46">
      <t>チタイ</t>
    </rPh>
    <rPh sb="48" eb="50">
      <t>ツウチ</t>
    </rPh>
    <rPh sb="57" eb="59">
      <t>ミッセツ</t>
    </rPh>
    <rPh sb="60" eb="62">
      <t>レンラク</t>
    </rPh>
    <rPh sb="62" eb="64">
      <t>チョウセイ</t>
    </rPh>
    <rPh sb="65" eb="66">
      <t>オコナ</t>
    </rPh>
    <rPh sb="72" eb="74">
      <t>カイケツ</t>
    </rPh>
    <rPh sb="75" eb="76">
      <t>ハカ</t>
    </rPh>
    <phoneticPr fontId="20"/>
  </si>
  <si>
    <t>勤務状況が不良で、改善の見込みがなく、派遣スタッフとしての職責を果たし得ないと認められたとき</t>
    <rPh sb="0" eb="2">
      <t>キンム</t>
    </rPh>
    <rPh sb="2" eb="4">
      <t>ジョウキョウ</t>
    </rPh>
    <rPh sb="5" eb="7">
      <t>フリョウ</t>
    </rPh>
    <rPh sb="9" eb="11">
      <t>カイゼン</t>
    </rPh>
    <rPh sb="12" eb="14">
      <t>ミコ</t>
    </rPh>
    <rPh sb="19" eb="21">
      <t>ハケン</t>
    </rPh>
    <rPh sb="29" eb="31">
      <t>ショクセキ</t>
    </rPh>
    <rPh sb="32" eb="33">
      <t>ハ</t>
    </rPh>
    <rPh sb="35" eb="36">
      <t>エ</t>
    </rPh>
    <phoneticPr fontId="20"/>
  </si>
  <si>
    <t>業務上の負傷または疾病による療養の開始後3年を経過しても該当負傷または疾病がなおらない場合であって、派遣スタッフが疾病補償年金をうけているまたは受けられることとなったとき</t>
    <rPh sb="0" eb="3">
      <t>ギョウムジョウ</t>
    </rPh>
    <rPh sb="4" eb="6">
      <t>フショウ</t>
    </rPh>
    <rPh sb="9" eb="11">
      <t>シッペイ</t>
    </rPh>
    <rPh sb="14" eb="16">
      <t>リョウヨウ</t>
    </rPh>
    <rPh sb="17" eb="20">
      <t>カイシゴ</t>
    </rPh>
    <rPh sb="21" eb="22">
      <t>ネン</t>
    </rPh>
    <rPh sb="23" eb="25">
      <t>ケイカ</t>
    </rPh>
    <rPh sb="28" eb="30">
      <t>ガイトウ</t>
    </rPh>
    <rPh sb="30" eb="32">
      <t>フショウ</t>
    </rPh>
    <rPh sb="35" eb="37">
      <t>シッペイ</t>
    </rPh>
    <phoneticPr fontId="20"/>
  </si>
  <si>
    <t>試用期間中または試用期間満了時までに派遣スタッフとして不適格であると認められたとき</t>
    <rPh sb="0" eb="2">
      <t>シヨウ</t>
    </rPh>
    <rPh sb="2" eb="5">
      <t>キカンチュウ</t>
    </rPh>
    <rPh sb="8" eb="10">
      <t>シヨウ</t>
    </rPh>
    <rPh sb="10" eb="12">
      <t>キカン</t>
    </rPh>
    <rPh sb="12" eb="14">
      <t>マンリョウ</t>
    </rPh>
    <rPh sb="14" eb="15">
      <t>ジ</t>
    </rPh>
    <rPh sb="18" eb="20">
      <t>ハケン</t>
    </rPh>
    <rPh sb="27" eb="30">
      <t>フテキカク</t>
    </rPh>
    <phoneticPr fontId="20"/>
  </si>
  <si>
    <t>事業の運営上やむを得ない事由または天災事変その他これに準ずるやむを得ない事由により、事業の縮小・転換または部門の閉鎖等を行う必要が生じ、他の職務に転換させる事が困難なとき</t>
    <rPh sb="0" eb="2">
      <t>ジギョウ</t>
    </rPh>
    <rPh sb="3" eb="5">
      <t>ウンエイ</t>
    </rPh>
    <rPh sb="5" eb="6">
      <t>ジョウ</t>
    </rPh>
    <rPh sb="9" eb="10">
      <t>エ</t>
    </rPh>
    <rPh sb="12" eb="14">
      <t>ジユウ</t>
    </rPh>
    <rPh sb="17" eb="19">
      <t>テンサイ</t>
    </rPh>
    <rPh sb="19" eb="21">
      <t>ジヘン</t>
    </rPh>
    <rPh sb="23" eb="24">
      <t>タ</t>
    </rPh>
    <rPh sb="27" eb="28">
      <t>ジュン</t>
    </rPh>
    <rPh sb="33" eb="34">
      <t>エ</t>
    </rPh>
    <rPh sb="36" eb="38">
      <t>ジユウ</t>
    </rPh>
    <phoneticPr fontId="20"/>
  </si>
  <si>
    <t>契約解除・
就業機会の確保</t>
    <rPh sb="0" eb="2">
      <t>ケイヤク</t>
    </rPh>
    <rPh sb="2" eb="4">
      <t>カイジョ</t>
    </rPh>
    <rPh sb="6" eb="8">
      <t>シュウギョウ</t>
    </rPh>
    <rPh sb="8" eb="10">
      <t>キカイ</t>
    </rPh>
    <rPh sb="11" eb="13">
      <t>カクホ</t>
    </rPh>
    <phoneticPr fontId="20"/>
  </si>
  <si>
    <t>苦情処理
・申出先</t>
    <rPh sb="0" eb="2">
      <t>クジョウ</t>
    </rPh>
    <rPh sb="2" eb="4">
      <t>ショリ</t>
    </rPh>
    <rPh sb="6" eb="8">
      <t>モウシデ</t>
    </rPh>
    <rPh sb="8" eb="9">
      <t>サキ</t>
    </rPh>
    <phoneticPr fontId="20"/>
  </si>
  <si>
    <t>住所：
電話：
氏名：</t>
    <rPh sb="0" eb="2">
      <t>ジュウショ</t>
    </rPh>
    <rPh sb="5" eb="7">
      <t>デンワ</t>
    </rPh>
    <rPh sb="10" eb="12">
      <t>シメイ</t>
    </rPh>
    <phoneticPr fontId="20"/>
  </si>
  <si>
    <t>以上､派遣労働者雇入契約書締結の証として本書2通作成し派遣元､派遣労働者記名捺印の上各1通保有する｡</t>
    <rPh sb="0" eb="2">
      <t>イジョウ</t>
    </rPh>
    <rPh sb="3" eb="5">
      <t>ハケン</t>
    </rPh>
    <rPh sb="5" eb="8">
      <t>ロウドウシャ</t>
    </rPh>
    <rPh sb="8" eb="9">
      <t>ヤトイ</t>
    </rPh>
    <rPh sb="9" eb="10">
      <t>イリ</t>
    </rPh>
    <rPh sb="10" eb="13">
      <t>ケイヤクショ</t>
    </rPh>
    <rPh sb="13" eb="15">
      <t>テイケツ</t>
    </rPh>
    <rPh sb="16" eb="17">
      <t>アカシ</t>
    </rPh>
    <rPh sb="20" eb="22">
      <t>ホンショ</t>
    </rPh>
    <rPh sb="23" eb="24">
      <t>ツウ</t>
    </rPh>
    <rPh sb="24" eb="26">
      <t>サクセイ</t>
    </rPh>
    <rPh sb="27" eb="30">
      <t>ハケンモト</t>
    </rPh>
    <rPh sb="31" eb="33">
      <t>ハケン</t>
    </rPh>
    <rPh sb="33" eb="36">
      <t>ロウドウシャ</t>
    </rPh>
    <rPh sb="36" eb="38">
      <t>キメイ</t>
    </rPh>
    <rPh sb="38" eb="40">
      <t>ナツイン</t>
    </rPh>
    <rPh sb="41" eb="42">
      <t>ウエ</t>
    </rPh>
    <rPh sb="42" eb="43">
      <t>カク</t>
    </rPh>
    <rPh sb="44" eb="45">
      <t>ツウ</t>
    </rPh>
    <rPh sb="45" eb="47">
      <t>ホユウ</t>
    </rPh>
    <phoneticPr fontId="20"/>
  </si>
  <si>
    <t>裏面に続く。</t>
    <rPh sb="0" eb="2">
      <t>リメン</t>
    </rPh>
    <rPh sb="3" eb="4">
      <t>ツヅ</t>
    </rPh>
    <phoneticPr fontId="20"/>
  </si>
  <si>
    <t>上記労働条件を承認しました。</t>
    <phoneticPr fontId="20"/>
  </si>
  <si>
    <t>就業中は、派遣スタッフとして常に就業規則を厳守します。</t>
    <phoneticPr fontId="20"/>
  </si>
  <si>
    <t>①派遣先及び派遣元事業主における(1)記載の者が苦情の申出を受けたときは、ただちに派遣元・派遣先責任者へ連絡することとし、当該派遣元・派遣先責任者が中心となって、誠意をもって、遅滞なく、当該苦情の適切かつ迅速な処理を図ることとし、その結果について必ず派遣労働者に通知することとする。</t>
    <rPh sb="1" eb="3">
      <t>ハケン</t>
    </rPh>
    <rPh sb="3" eb="4">
      <t>サキ</t>
    </rPh>
    <rPh sb="4" eb="5">
      <t>オヨ</t>
    </rPh>
    <rPh sb="6" eb="9">
      <t>ハケンモト</t>
    </rPh>
    <rPh sb="9" eb="12">
      <t>ジギョウヌシ</t>
    </rPh>
    <rPh sb="19" eb="21">
      <t>キサイ</t>
    </rPh>
    <rPh sb="22" eb="23">
      <t>モノ</t>
    </rPh>
    <rPh sb="24" eb="26">
      <t>クジョウ</t>
    </rPh>
    <rPh sb="27" eb="29">
      <t>モウシデ</t>
    </rPh>
    <rPh sb="30" eb="31">
      <t>ウ</t>
    </rPh>
    <rPh sb="41" eb="43">
      <t>ハケン</t>
    </rPh>
    <rPh sb="43" eb="44">
      <t>モト</t>
    </rPh>
    <rPh sb="45" eb="47">
      <t>ハケン</t>
    </rPh>
    <rPh sb="47" eb="48">
      <t>サキ</t>
    </rPh>
    <rPh sb="48" eb="51">
      <t>セキニンシャ</t>
    </rPh>
    <rPh sb="52" eb="54">
      <t>レンラク</t>
    </rPh>
    <rPh sb="61" eb="63">
      <t>トウガイ</t>
    </rPh>
    <rPh sb="63" eb="66">
      <t>ハケンモト</t>
    </rPh>
    <rPh sb="67" eb="69">
      <t>ハケン</t>
    </rPh>
    <rPh sb="69" eb="70">
      <t>サキ</t>
    </rPh>
    <rPh sb="70" eb="73">
      <t>セキニンシャ</t>
    </rPh>
    <rPh sb="74" eb="76">
      <t>チュウシン</t>
    </rPh>
    <rPh sb="81" eb="83">
      <t>セイイ</t>
    </rPh>
    <rPh sb="88" eb="90">
      <t>チタイ</t>
    </rPh>
    <rPh sb="93" eb="95">
      <t>トウガイ</t>
    </rPh>
    <rPh sb="95" eb="97">
      <t>クジョウ</t>
    </rPh>
    <rPh sb="98" eb="100">
      <t>テキセツ</t>
    </rPh>
    <rPh sb="102" eb="104">
      <t>ジンソク</t>
    </rPh>
    <rPh sb="105" eb="107">
      <t>ショリ</t>
    </rPh>
    <rPh sb="108" eb="109">
      <t>ハカ</t>
    </rPh>
    <rPh sb="117" eb="119">
      <t>ケッカ</t>
    </rPh>
    <rPh sb="123" eb="124">
      <t>カナラ</t>
    </rPh>
    <rPh sb="125" eb="127">
      <t>ハケン</t>
    </rPh>
    <rPh sb="127" eb="130">
      <t>ロウドウシャ</t>
    </rPh>
    <rPh sb="131" eb="133">
      <t>ツウチ</t>
    </rPh>
    <phoneticPr fontId="20"/>
  </si>
  <si>
    <t xml:space="preserve">深夜帯（22時～5時）に勤務した場合　　　　　　　　   </t>
    <rPh sb="0" eb="2">
      <t>シンヤ</t>
    </rPh>
    <rPh sb="2" eb="3">
      <t>タイ</t>
    </rPh>
    <rPh sb="6" eb="7">
      <t>ジ</t>
    </rPh>
    <rPh sb="9" eb="10">
      <t>ジ</t>
    </rPh>
    <rPh sb="12" eb="14">
      <t>キンム</t>
    </rPh>
    <rPh sb="16" eb="18">
      <t>バアイ</t>
    </rPh>
    <phoneticPr fontId="20"/>
  </si>
  <si>
    <t>基本時給の25％増し</t>
  </si>
  <si>
    <t xml:space="preserve">休日労働（法定休日が確保できない場合）　　　　  　 </t>
    <rPh sb="0" eb="2">
      <t>キュウジツ</t>
    </rPh>
    <rPh sb="2" eb="4">
      <t>ロウドウ</t>
    </rPh>
    <rPh sb="5" eb="7">
      <t>ホウテイ</t>
    </rPh>
    <rPh sb="7" eb="9">
      <t>キュウジツ</t>
    </rPh>
    <rPh sb="10" eb="12">
      <t>カクホ</t>
    </rPh>
    <rPh sb="16" eb="18">
      <t>バアイ</t>
    </rPh>
    <phoneticPr fontId="20"/>
  </si>
  <si>
    <t>健康保険</t>
    <rPh sb="0" eb="2">
      <t>ケンコウ</t>
    </rPh>
    <rPh sb="2" eb="4">
      <t>ホケン</t>
    </rPh>
    <phoneticPr fontId="20"/>
  </si>
  <si>
    <t>厚生年金保険</t>
    <rPh sb="0" eb="2">
      <t>コウセイ</t>
    </rPh>
    <rPh sb="2" eb="4">
      <t>ネンキン</t>
    </rPh>
    <rPh sb="4" eb="6">
      <t>ホケン</t>
    </rPh>
    <phoneticPr fontId="20"/>
  </si>
  <si>
    <t>雇用保険</t>
    <rPh sb="0" eb="2">
      <t>コヨウ</t>
    </rPh>
    <rPh sb="2" eb="4">
      <t>ホケン</t>
    </rPh>
    <phoneticPr fontId="20"/>
  </si>
  <si>
    <t>無</t>
    <rPh sb="0" eb="1">
      <t>ナシ</t>
    </rPh>
    <phoneticPr fontId="20"/>
  </si>
  <si>
    <t>有</t>
    <rPh sb="0" eb="1">
      <t>アリ</t>
    </rPh>
    <phoneticPr fontId="20"/>
  </si>
  <si>
    <t>社会保険の加入　</t>
    <rPh sb="0" eb="2">
      <t>シャカイ</t>
    </rPh>
    <rPh sb="2" eb="4">
      <t>ホケン</t>
    </rPh>
    <rPh sb="5" eb="7">
      <t>カニュウ</t>
    </rPh>
    <phoneticPr fontId="20"/>
  </si>
  <si>
    <t>契約の更新により、契約期間が２ヶ月を超えた場合、健康保険、社会保険の加入資格が発生します。</t>
  </si>
  <si>
    <t>派遣スタッフ 労働条件通知書　兼　就業条件明示書</t>
    <rPh sb="0" eb="2">
      <t>ハケン</t>
    </rPh>
    <rPh sb="7" eb="9">
      <t>ロウドウ</t>
    </rPh>
    <rPh sb="9" eb="11">
      <t>ジョウケン</t>
    </rPh>
    <rPh sb="11" eb="13">
      <t>ツウチ</t>
    </rPh>
    <rPh sb="13" eb="14">
      <t>ショ</t>
    </rPh>
    <rPh sb="15" eb="16">
      <t>ケン</t>
    </rPh>
    <rPh sb="17" eb="19">
      <t>シュウギョウ</t>
    </rPh>
    <rPh sb="19" eb="21">
      <t>ジョウケン</t>
    </rPh>
    <rPh sb="21" eb="23">
      <t>メイジ</t>
    </rPh>
    <rPh sb="23" eb="24">
      <t>ショ</t>
    </rPh>
    <phoneticPr fontId="20"/>
  </si>
  <si>
    <t>法定所定労働時間を越えて勤務した場合</t>
  </si>
  <si>
    <t>基本時給</t>
    <rPh sb="0" eb="2">
      <t>キホン</t>
    </rPh>
    <rPh sb="2" eb="4">
      <t>ジキュウ</t>
    </rPh>
    <phoneticPr fontId="20"/>
  </si>
  <si>
    <t>（２）</t>
  </si>
  <si>
    <t>労働基準法に基づく割増賃金率</t>
    <rPh sb="0" eb="2">
      <t>ロウドウ</t>
    </rPh>
    <rPh sb="2" eb="5">
      <t>キジュンホウ</t>
    </rPh>
    <rPh sb="6" eb="7">
      <t>モト</t>
    </rPh>
    <rPh sb="9" eb="11">
      <t>ワリマシ</t>
    </rPh>
    <rPh sb="11" eb="13">
      <t>チンギン</t>
    </rPh>
    <rPh sb="13" eb="14">
      <t>リツ</t>
    </rPh>
    <phoneticPr fontId="20"/>
  </si>
  <si>
    <t>賃金締切日</t>
    <rPh sb="0" eb="2">
      <t>チンギン</t>
    </rPh>
    <rPh sb="2" eb="5">
      <t>シメキリビ</t>
    </rPh>
    <phoneticPr fontId="20"/>
  </si>
  <si>
    <t>賃金支払日</t>
    <rPh sb="0" eb="2">
      <t>チンギン</t>
    </rPh>
    <rPh sb="2" eb="5">
      <t>シハライビ</t>
    </rPh>
    <phoneticPr fontId="20"/>
  </si>
  <si>
    <t>翌月１５日</t>
    <rPh sb="0" eb="2">
      <t>ヨクゲツ</t>
    </rPh>
    <rPh sb="4" eb="5">
      <t>ニチ</t>
    </rPh>
    <phoneticPr fontId="20"/>
  </si>
  <si>
    <t>毎月末日</t>
    <rPh sb="0" eb="2">
      <t>マイツキ</t>
    </rPh>
    <rPh sb="2" eb="4">
      <t>マツジツ</t>
    </rPh>
    <phoneticPr fontId="20"/>
  </si>
  <si>
    <t>下記の条件を下に労働者派遣を行います。就業条件は、下記のとおりです。</t>
    <rPh sb="0" eb="2">
      <t>カキ</t>
    </rPh>
    <rPh sb="3" eb="5">
      <t>ジョウケン</t>
    </rPh>
    <rPh sb="6" eb="7">
      <t>モト</t>
    </rPh>
    <rPh sb="8" eb="11">
      <t>ロウドウシャ</t>
    </rPh>
    <rPh sb="11" eb="13">
      <t>ハケン</t>
    </rPh>
    <rPh sb="14" eb="15">
      <t>オコナ</t>
    </rPh>
    <phoneticPr fontId="20"/>
  </si>
  <si>
    <t>契約更新の有無</t>
    <rPh sb="0" eb="2">
      <t>ケイヤク</t>
    </rPh>
    <rPh sb="2" eb="4">
      <t>コウシン</t>
    </rPh>
    <rPh sb="5" eb="7">
      <t>ウム</t>
    </rPh>
    <phoneticPr fontId="20"/>
  </si>
  <si>
    <t>契約を更新する場合があり得る。</t>
    <rPh sb="0" eb="2">
      <t>ケイヤク</t>
    </rPh>
    <rPh sb="3" eb="5">
      <t>コウシン</t>
    </rPh>
    <rPh sb="7" eb="9">
      <t>バアイ</t>
    </rPh>
    <rPh sb="12" eb="13">
      <t>エ</t>
    </rPh>
    <phoneticPr fontId="20"/>
  </si>
  <si>
    <t>次のいずれかに該当する場合は、休職とする。休職中の賃金は支給しない</t>
    <rPh sb="0" eb="1">
      <t>ツギ</t>
    </rPh>
    <rPh sb="7" eb="9">
      <t>ガイトウ</t>
    </rPh>
    <rPh sb="11" eb="13">
      <t>バアイ</t>
    </rPh>
    <rPh sb="15" eb="17">
      <t>キュウショク</t>
    </rPh>
    <rPh sb="21" eb="24">
      <t>キュウショクチュウ</t>
    </rPh>
    <rPh sb="25" eb="27">
      <t>チンギン</t>
    </rPh>
    <rPh sb="28" eb="30">
      <t>シキュウ</t>
    </rPh>
    <phoneticPr fontId="20"/>
  </si>
  <si>
    <t>昇給　</t>
    <rPh sb="0" eb="2">
      <t>ショウキュウ</t>
    </rPh>
    <phoneticPr fontId="20"/>
  </si>
  <si>
    <t>賞与・退職金</t>
    <rPh sb="0" eb="2">
      <t>ショウヨ</t>
    </rPh>
    <rPh sb="3" eb="6">
      <t>タイショクキン</t>
    </rPh>
    <phoneticPr fontId="20"/>
  </si>
  <si>
    <t>自己都合退職　（退職する14日以上前に届け出ること）</t>
    <rPh sb="0" eb="2">
      <t>ジコ</t>
    </rPh>
    <rPh sb="2" eb="4">
      <t>ツゴウ</t>
    </rPh>
    <rPh sb="4" eb="6">
      <t>タイショク</t>
    </rPh>
    <rPh sb="8" eb="10">
      <t>タイショク</t>
    </rPh>
    <rPh sb="14" eb="15">
      <t>ニチ</t>
    </rPh>
    <rPh sb="15" eb="17">
      <t>イジョウ</t>
    </rPh>
    <rPh sb="17" eb="18">
      <t>マエ</t>
    </rPh>
    <rPh sb="19" eb="20">
      <t>トド</t>
    </rPh>
    <rPh sb="21" eb="22">
      <t>デ</t>
    </rPh>
    <phoneticPr fontId="20"/>
  </si>
  <si>
    <t>解雇の事由及び手続き　　次のいずれかに該当したときは解雇する</t>
    <rPh sb="0" eb="2">
      <t>カイコ</t>
    </rPh>
    <rPh sb="3" eb="5">
      <t>ジユウ</t>
    </rPh>
    <rPh sb="5" eb="6">
      <t>オヨ</t>
    </rPh>
    <rPh sb="7" eb="9">
      <t>テツヅ</t>
    </rPh>
    <rPh sb="12" eb="13">
      <t>ツギ</t>
    </rPh>
    <rPh sb="19" eb="21">
      <t>ガイトウ</t>
    </rPh>
    <rPh sb="26" eb="28">
      <t>カイコ</t>
    </rPh>
    <phoneticPr fontId="20"/>
  </si>
  <si>
    <t>※詳細は就業規則　第88条～第97条</t>
  </si>
  <si>
    <t>所定時間外労働</t>
    <rPh sb="0" eb="2">
      <t>ショテイ</t>
    </rPh>
    <rPh sb="2" eb="5">
      <t>ジカンガイ</t>
    </rPh>
    <rPh sb="5" eb="7">
      <t>ロウドウ</t>
    </rPh>
    <phoneticPr fontId="20"/>
  </si>
  <si>
    <t>時間外労働
休日労働</t>
    <rPh sb="0" eb="3">
      <t>ジカンガイ</t>
    </rPh>
    <rPh sb="3" eb="5">
      <t>ロウドウ</t>
    </rPh>
    <rPh sb="6" eb="8">
      <t>キュウジツ</t>
    </rPh>
    <rPh sb="8" eb="10">
      <t>ロウドウ</t>
    </rPh>
    <phoneticPr fontId="20"/>
  </si>
  <si>
    <t>休日労働</t>
    <rPh sb="0" eb="2">
      <t>キュウジツ</t>
    </rPh>
    <rPh sb="2" eb="4">
      <t>ロウドウ</t>
    </rPh>
    <phoneticPr fontId="20"/>
  </si>
  <si>
    <t>（月４回まで）</t>
    <rPh sb="1" eb="2">
      <t>ツキ</t>
    </rPh>
    <rPh sb="3" eb="4">
      <t>カイ</t>
    </rPh>
    <phoneticPr fontId="20"/>
  </si>
  <si>
    <t>休日</t>
    <rPh sb="0" eb="2">
      <t>キュウジツ</t>
    </rPh>
    <phoneticPr fontId="20"/>
  </si>
  <si>
    <t>非定例日：ローテーションによる　（原則として週2日以上）</t>
    <rPh sb="0" eb="1">
      <t>ヒ</t>
    </rPh>
    <rPh sb="1" eb="4">
      <t>テイレイビ</t>
    </rPh>
    <rPh sb="17" eb="19">
      <t>ゲンソク</t>
    </rPh>
    <rPh sb="22" eb="23">
      <t>シュウ</t>
    </rPh>
    <rPh sb="24" eb="25">
      <t>ニチ</t>
    </rPh>
    <rPh sb="25" eb="27">
      <t>イジョウ</t>
    </rPh>
    <phoneticPr fontId="20"/>
  </si>
  <si>
    <t>年次有給休暇　　　　　　　</t>
    <rPh sb="0" eb="2">
      <t>ネンジ</t>
    </rPh>
    <rPh sb="2" eb="4">
      <t>ユウキュウ</t>
    </rPh>
    <rPh sb="4" eb="6">
      <t>キュウカ</t>
    </rPh>
    <phoneticPr fontId="20"/>
  </si>
  <si>
    <t>特別休暇（結婚・出産・忌引き・育児・介護・看護等）　 無</t>
    <rPh sb="0" eb="2">
      <t>トクベツ</t>
    </rPh>
    <rPh sb="2" eb="4">
      <t>キュウカ</t>
    </rPh>
    <rPh sb="5" eb="7">
      <t>ケッコン</t>
    </rPh>
    <rPh sb="8" eb="10">
      <t>シュッサン</t>
    </rPh>
    <rPh sb="11" eb="13">
      <t>キビ</t>
    </rPh>
    <rPh sb="15" eb="17">
      <t>イクジ</t>
    </rPh>
    <rPh sb="18" eb="20">
      <t>カイゴ</t>
    </rPh>
    <rPh sb="21" eb="23">
      <t>カンゴ</t>
    </rPh>
    <rPh sb="23" eb="24">
      <t>トウ</t>
    </rPh>
    <rPh sb="27" eb="28">
      <t>ム</t>
    </rPh>
    <phoneticPr fontId="20"/>
  </si>
  <si>
    <t>（３）</t>
    <phoneticPr fontId="20"/>
  </si>
  <si>
    <t>派遣就業の場所</t>
    <rPh sb="0" eb="2">
      <t>ハケン</t>
    </rPh>
    <rPh sb="2" eb="4">
      <t>シュウギョウ</t>
    </rPh>
    <rPh sb="5" eb="7">
      <t>バショ</t>
    </rPh>
    <phoneticPr fontId="20"/>
  </si>
  <si>
    <t>労働基準法によるほか、労働者災害補償保険法の定めるところにより補償する</t>
    <rPh sb="0" eb="2">
      <t>ロウドウ</t>
    </rPh>
    <rPh sb="2" eb="5">
      <t>キジュンホウ</t>
    </rPh>
    <rPh sb="11" eb="14">
      <t>ロウドウシャ</t>
    </rPh>
    <rPh sb="14" eb="16">
      <t>サイガイ</t>
    </rPh>
    <rPh sb="16" eb="18">
      <t>ホショウ</t>
    </rPh>
    <rPh sb="18" eb="21">
      <t>ホケンホウ</t>
    </rPh>
    <rPh sb="22" eb="23">
      <t>サダ</t>
    </rPh>
    <rPh sb="31" eb="33">
      <t>ホショウ</t>
    </rPh>
    <phoneticPr fontId="20"/>
  </si>
  <si>
    <t>法定健康診断の実施・その他食品衛生法に定める検査を行う</t>
    <rPh sb="0" eb="2">
      <t>ホウテイ</t>
    </rPh>
    <rPh sb="2" eb="4">
      <t>ケンコウ</t>
    </rPh>
    <rPh sb="4" eb="6">
      <t>シンダン</t>
    </rPh>
    <rPh sb="7" eb="9">
      <t>ジッシ</t>
    </rPh>
    <rPh sb="12" eb="13">
      <t>タ</t>
    </rPh>
    <rPh sb="13" eb="15">
      <t>ショクヒン</t>
    </rPh>
    <rPh sb="15" eb="18">
      <t>エイセイホウ</t>
    </rPh>
    <rPh sb="19" eb="20">
      <t>サダ</t>
    </rPh>
    <rPh sb="22" eb="24">
      <t>ケンサ</t>
    </rPh>
    <rPh sb="25" eb="26">
      <t>オコナ</t>
    </rPh>
    <phoneticPr fontId="20"/>
  </si>
  <si>
    <t>業務外の疾病による欠勤期間が３ヶ月を超えるとき</t>
  </si>
  <si>
    <t>その他の特別の理由がるとき</t>
  </si>
  <si>
    <t>就業日</t>
    <rPh sb="0" eb="2">
      <t>シュウギョウ</t>
    </rPh>
    <rPh sb="2" eb="3">
      <t>ビ</t>
    </rPh>
    <phoneticPr fontId="20"/>
  </si>
  <si>
    <t>派遣先が派遣受入期間の期限に抵触する日</t>
    <rPh sb="0" eb="2">
      <t>ハケン</t>
    </rPh>
    <rPh sb="2" eb="3">
      <t>サキ</t>
    </rPh>
    <rPh sb="4" eb="6">
      <t>ハケン</t>
    </rPh>
    <rPh sb="6" eb="8">
      <t>ウケイレ</t>
    </rPh>
    <rPh sb="8" eb="10">
      <t>キカン</t>
    </rPh>
    <rPh sb="11" eb="13">
      <t>キゲン</t>
    </rPh>
    <rPh sb="14" eb="16">
      <t>テイショク</t>
    </rPh>
    <rPh sb="18" eb="19">
      <t>ヒ</t>
    </rPh>
    <phoneticPr fontId="20"/>
  </si>
  <si>
    <t>ＴＥＬ</t>
    <phoneticPr fontId="20"/>
  </si>
  <si>
    <t>から</t>
    <phoneticPr fontId="20"/>
  </si>
  <si>
    <t>製造業務
派遣先責任者</t>
    <rPh sb="0" eb="2">
      <t>セイゾウ</t>
    </rPh>
    <rPh sb="2" eb="4">
      <t>ギョウム</t>
    </rPh>
    <rPh sb="5" eb="7">
      <t>ハケン</t>
    </rPh>
    <rPh sb="7" eb="8">
      <t>サキ</t>
    </rPh>
    <rPh sb="8" eb="11">
      <t>セキニンシャ</t>
    </rPh>
    <phoneticPr fontId="20"/>
  </si>
  <si>
    <t>製造業務
派遣元責任者</t>
    <rPh sb="0" eb="2">
      <t>セイゾウ</t>
    </rPh>
    <rPh sb="2" eb="4">
      <t>ギョウム</t>
    </rPh>
    <rPh sb="5" eb="7">
      <t>ハケン</t>
    </rPh>
    <rPh sb="7" eb="8">
      <t>モト</t>
    </rPh>
    <rPh sb="8" eb="11">
      <t>セキニンシャ</t>
    </rPh>
    <phoneticPr fontId="20"/>
  </si>
  <si>
    <t>（１）</t>
    <phoneticPr fontId="20"/>
  </si>
  <si>
    <t>【特別条項】</t>
    <rPh sb="1" eb="3">
      <t>トクベツ</t>
    </rPh>
    <rPh sb="3" eb="5">
      <t>ジョウコウ</t>
    </rPh>
    <phoneticPr fontId="20"/>
  </si>
  <si>
    <t>（２）</t>
    <phoneticPr fontId="20"/>
  </si>
  <si>
    <t>基本時給の35％増し</t>
    <phoneticPr fontId="20"/>
  </si>
  <si>
    <t>基本時給の50％増し</t>
    <phoneticPr fontId="20"/>
  </si>
  <si>
    <t>（４）</t>
    <phoneticPr fontId="20"/>
  </si>
  <si>
    <t>労使協定に基づく賃金支払い時の控除　　    有（給与規程第６条）</t>
    <rPh sb="0" eb="2">
      <t>ロウシ</t>
    </rPh>
    <rPh sb="2" eb="4">
      <t>キョウテイ</t>
    </rPh>
    <rPh sb="5" eb="6">
      <t>モト</t>
    </rPh>
    <rPh sb="8" eb="10">
      <t>チンギン</t>
    </rPh>
    <rPh sb="10" eb="12">
      <t>シハラ</t>
    </rPh>
    <rPh sb="13" eb="14">
      <t>ジ</t>
    </rPh>
    <rPh sb="15" eb="17">
      <t>コウジョ</t>
    </rPh>
    <rPh sb="23" eb="24">
      <t>ア</t>
    </rPh>
    <rPh sb="25" eb="27">
      <t>キュウヨ</t>
    </rPh>
    <rPh sb="27" eb="29">
      <t>キテイ</t>
    </rPh>
    <rPh sb="29" eb="30">
      <t>ダイ</t>
    </rPh>
    <rPh sb="31" eb="32">
      <t>ジョウ</t>
    </rPh>
    <phoneticPr fontId="20"/>
  </si>
  <si>
    <t>無</t>
    <phoneticPr fontId="20"/>
  </si>
  <si>
    <t>労働者派遣契約の解除に当たって講ずる派遣労働者の雇用の安定を図るための措置</t>
    <rPh sb="0" eb="3">
      <t>ロウドウシャ</t>
    </rPh>
    <rPh sb="3" eb="5">
      <t>ハケン</t>
    </rPh>
    <rPh sb="5" eb="7">
      <t>ケイヤク</t>
    </rPh>
    <rPh sb="8" eb="10">
      <t>カイジョ</t>
    </rPh>
    <rPh sb="11" eb="12">
      <t>ア</t>
    </rPh>
    <rPh sb="15" eb="16">
      <t>コウ</t>
    </rPh>
    <rPh sb="18" eb="20">
      <t>ハケン</t>
    </rPh>
    <rPh sb="20" eb="23">
      <t>ロウドウシャ</t>
    </rPh>
    <rPh sb="24" eb="26">
      <t>コヨウ</t>
    </rPh>
    <rPh sb="27" eb="29">
      <t>アンテイ</t>
    </rPh>
    <rPh sb="30" eb="31">
      <t>ハカ</t>
    </rPh>
    <rPh sb="35" eb="37">
      <t>ソチ</t>
    </rPh>
    <phoneticPr fontId="20"/>
  </si>
  <si>
    <t>　</t>
    <phoneticPr fontId="20"/>
  </si>
  <si>
    <t>※</t>
    <phoneticPr fontId="20"/>
  </si>
  <si>
    <t>契約更新
に関する事項</t>
    <phoneticPr fontId="20"/>
  </si>
  <si>
    <t>更新の場合は、次のいづれかにより判断する。</t>
    <phoneticPr fontId="20"/>
  </si>
  <si>
    <t>更新を行う場合は、新たな雇用契約書によるものとする。</t>
    <phoneticPr fontId="20"/>
  </si>
  <si>
    <t>6ヶ月継続勤務した場合</t>
    <phoneticPr fontId="20"/>
  </si>
  <si>
    <t>継続勤務6ヶ月以内</t>
    <phoneticPr fontId="20"/>
  </si>
  <si>
    <t>株式会社ニッセープロダクツ</t>
    <rPh sb="0" eb="2">
      <t>カブシキ</t>
    </rPh>
    <rPh sb="2" eb="4">
      <t>カイシャ</t>
    </rPh>
    <phoneticPr fontId="20"/>
  </si>
  <si>
    <t>代表取締役</t>
    <rPh sb="0" eb="2">
      <t>ダイヒョウ</t>
    </rPh>
    <rPh sb="2" eb="5">
      <t>トリシマリヤク</t>
    </rPh>
    <phoneticPr fontId="20"/>
  </si>
  <si>
    <t>自家用車の場合　　　　20円/km(バイク半額 ) 情勢に応じて変動有り</t>
    <rPh sb="0" eb="4">
      <t>ジカヨウシャ</t>
    </rPh>
    <rPh sb="5" eb="7">
      <t>バアイ</t>
    </rPh>
    <rPh sb="13" eb="14">
      <t>エン</t>
    </rPh>
    <rPh sb="21" eb="23">
      <t>ハンガク</t>
    </rPh>
    <rPh sb="26" eb="28">
      <t>ジョウセイ</t>
    </rPh>
    <rPh sb="29" eb="30">
      <t>オウ</t>
    </rPh>
    <rPh sb="32" eb="34">
      <t>ヘンドウ</t>
    </rPh>
    <rPh sb="34" eb="35">
      <t>ア</t>
    </rPh>
    <phoneticPr fontId="20"/>
  </si>
  <si>
    <t>定年制　　無　（有期雇用契約のため）</t>
    <rPh sb="0" eb="3">
      <t>テイネンセイ</t>
    </rPh>
    <rPh sb="5" eb="6">
      <t>ナシ</t>
    </rPh>
    <rPh sb="8" eb="9">
      <t>ユウ</t>
    </rPh>
    <rPh sb="9" eb="10">
      <t>キ</t>
    </rPh>
    <rPh sb="10" eb="12">
      <t>コヨウ</t>
    </rPh>
    <rPh sb="12" eb="14">
      <t>ケイヤク</t>
    </rPh>
    <phoneticPr fontId="20"/>
  </si>
  <si>
    <t>　（派）１３－３０５５３２</t>
    <rPh sb="2" eb="3">
      <t>ハ</t>
    </rPh>
    <phoneticPr fontId="20"/>
  </si>
  <si>
    <t>勤務成績または業務能率が不良で、向上の見込みがなく、他の職務にも転換できない等、就業に適さないと認められたとき</t>
    <rPh sb="0" eb="2">
      <t>キンム</t>
    </rPh>
    <rPh sb="2" eb="4">
      <t>セイセキ</t>
    </rPh>
    <rPh sb="7" eb="9">
      <t>ギョウム</t>
    </rPh>
    <rPh sb="9" eb="11">
      <t>ノウリツ</t>
    </rPh>
    <rPh sb="12" eb="14">
      <t>フリョウ</t>
    </rPh>
    <rPh sb="16" eb="18">
      <t>コウジョウ</t>
    </rPh>
    <rPh sb="19" eb="21">
      <t>ミコ</t>
    </rPh>
    <rPh sb="26" eb="27">
      <t>タ</t>
    </rPh>
    <rPh sb="28" eb="30">
      <t>ショクム</t>
    </rPh>
    <rPh sb="32" eb="34">
      <t>テンカン</t>
    </rPh>
    <rPh sb="38" eb="39">
      <t>トウ</t>
    </rPh>
    <phoneticPr fontId="20"/>
  </si>
  <si>
    <t>契約終了の場合は30日前に終了予告をする。</t>
    <rPh sb="0" eb="2">
      <t>ケイヤク</t>
    </rPh>
    <rPh sb="2" eb="4">
      <t>シュウリョウ</t>
    </rPh>
    <rPh sb="5" eb="7">
      <t>バアイ</t>
    </rPh>
    <rPh sb="10" eb="12">
      <t>ニチマエ</t>
    </rPh>
    <rPh sb="13" eb="15">
      <t>シュウリョウ</t>
    </rPh>
    <rPh sb="15" eb="17">
      <t>ヨコク</t>
    </rPh>
    <phoneticPr fontId="20"/>
  </si>
  <si>
    <t>個人単位における期間制限に抵触する日</t>
    <rPh sb="0" eb="2">
      <t>コジン</t>
    </rPh>
    <rPh sb="2" eb="4">
      <t>タンイ</t>
    </rPh>
    <rPh sb="8" eb="10">
      <t>キカン</t>
    </rPh>
    <rPh sb="10" eb="12">
      <t>セイゲン</t>
    </rPh>
    <rPh sb="13" eb="15">
      <t>テイショク</t>
    </rPh>
    <rPh sb="17" eb="18">
      <t>ヒ</t>
    </rPh>
    <phoneticPr fontId="20"/>
  </si>
  <si>
    <t>※派遣先事業所における派遣可能期間の延長について、当該手続を適正に行っていない場合や派遣労働者個人単位の期間制限の抵触日を超えて労働者派遣の役務の提供を受けた場合は、派遣先は労働契約申込みなし制度の対象になる。</t>
    <rPh sb="1" eb="3">
      <t>ハケン</t>
    </rPh>
    <rPh sb="3" eb="4">
      <t>サキ</t>
    </rPh>
    <rPh sb="4" eb="7">
      <t>ジギョウショ</t>
    </rPh>
    <rPh sb="11" eb="13">
      <t>ハケン</t>
    </rPh>
    <rPh sb="13" eb="15">
      <t>カノウ</t>
    </rPh>
    <rPh sb="15" eb="17">
      <t>キカン</t>
    </rPh>
    <rPh sb="18" eb="20">
      <t>エンチョウ</t>
    </rPh>
    <rPh sb="25" eb="27">
      <t>トウガイ</t>
    </rPh>
    <rPh sb="27" eb="29">
      <t>テツヅキ</t>
    </rPh>
    <rPh sb="30" eb="32">
      <t>テキセイ</t>
    </rPh>
    <rPh sb="33" eb="34">
      <t>オコナ</t>
    </rPh>
    <rPh sb="39" eb="41">
      <t>バアイ</t>
    </rPh>
    <rPh sb="42" eb="44">
      <t>ハケン</t>
    </rPh>
    <rPh sb="44" eb="47">
      <t>ロウドウシャ</t>
    </rPh>
    <rPh sb="47" eb="49">
      <t>コジン</t>
    </rPh>
    <rPh sb="49" eb="51">
      <t>タンイ</t>
    </rPh>
    <rPh sb="52" eb="54">
      <t>キカン</t>
    </rPh>
    <rPh sb="54" eb="56">
      <t>セイゲン</t>
    </rPh>
    <rPh sb="57" eb="59">
      <t>テイショク</t>
    </rPh>
    <rPh sb="59" eb="60">
      <t>ビ</t>
    </rPh>
    <rPh sb="61" eb="62">
      <t>コ</t>
    </rPh>
    <rPh sb="64" eb="67">
      <t>ロウドウシャ</t>
    </rPh>
    <rPh sb="70" eb="72">
      <t>エキム</t>
    </rPh>
    <rPh sb="73" eb="75">
      <t>テイキョウ</t>
    </rPh>
    <rPh sb="76" eb="77">
      <t>ウ</t>
    </rPh>
    <rPh sb="79" eb="81">
      <t>バアイ</t>
    </rPh>
    <rPh sb="83" eb="85">
      <t>ハケン</t>
    </rPh>
    <rPh sb="85" eb="86">
      <t>サキ</t>
    </rPh>
    <rPh sb="87" eb="89">
      <t>ロウドウ</t>
    </rPh>
    <rPh sb="89" eb="91">
      <t>ケイヤク</t>
    </rPh>
    <rPh sb="91" eb="93">
      <t>モウシコミ</t>
    </rPh>
    <rPh sb="96" eb="98">
      <t>セイド</t>
    </rPh>
    <rPh sb="99" eb="101">
      <t>タイショウ</t>
    </rPh>
    <phoneticPr fontId="20"/>
  </si>
  <si>
    <t>組織単位</t>
    <rPh sb="0" eb="2">
      <t>ソシキ</t>
    </rPh>
    <rPh sb="2" eb="4">
      <t>タンイ</t>
    </rPh>
    <phoneticPr fontId="20"/>
  </si>
  <si>
    <t>派遣先が派遣労働者を雇用する場合の紛争防止措置</t>
    <rPh sb="0" eb="2">
      <t>ハケン</t>
    </rPh>
    <rPh sb="2" eb="3">
      <t>サキ</t>
    </rPh>
    <rPh sb="4" eb="6">
      <t>ハケン</t>
    </rPh>
    <rPh sb="6" eb="9">
      <t>ロウドウシャ</t>
    </rPh>
    <rPh sb="10" eb="12">
      <t>コヨウ</t>
    </rPh>
    <rPh sb="14" eb="16">
      <t>バアイ</t>
    </rPh>
    <rPh sb="17" eb="19">
      <t>フンソウ</t>
    </rPh>
    <rPh sb="19" eb="21">
      <t>ボウシ</t>
    </rPh>
    <rPh sb="21" eb="23">
      <t>ソチ</t>
    </rPh>
    <phoneticPr fontId="20"/>
  </si>
  <si>
    <t>派遣先が派遣終了後に、当該派遣労働者を雇用する場合、その雇用意思を事前に派遣元へ示すこととする。</t>
    <rPh sb="0" eb="2">
      <t>ハケン</t>
    </rPh>
    <rPh sb="2" eb="3">
      <t>サキ</t>
    </rPh>
    <rPh sb="4" eb="6">
      <t>ハケン</t>
    </rPh>
    <rPh sb="6" eb="9">
      <t>シュウリョウゴ</t>
    </rPh>
    <rPh sb="11" eb="13">
      <t>トウガイ</t>
    </rPh>
    <rPh sb="13" eb="15">
      <t>ハケン</t>
    </rPh>
    <rPh sb="15" eb="18">
      <t>ロウドウシャ</t>
    </rPh>
    <rPh sb="19" eb="21">
      <t>コヨウ</t>
    </rPh>
    <rPh sb="23" eb="25">
      <t>バアイ</t>
    </rPh>
    <rPh sb="28" eb="30">
      <t>コヨウ</t>
    </rPh>
    <rPh sb="30" eb="32">
      <t>イシ</t>
    </rPh>
    <rPh sb="33" eb="35">
      <t>ジゼン</t>
    </rPh>
    <rPh sb="36" eb="39">
      <t>ハケンモト</t>
    </rPh>
    <rPh sb="40" eb="41">
      <t>シメ</t>
    </rPh>
    <phoneticPr fontId="20"/>
  </si>
  <si>
    <t>※生産量の増減等により始業開始時間を1～2時間変更する事がある。</t>
    <phoneticPr fontId="20"/>
  </si>
  <si>
    <t>作業の進捗状況により、休憩開始時間を前後に1時間程度変更する事がある。</t>
    <rPh sb="0" eb="2">
      <t>サギョウ</t>
    </rPh>
    <rPh sb="3" eb="5">
      <t>シンチョク</t>
    </rPh>
    <rPh sb="5" eb="7">
      <t>ジョウキョウ</t>
    </rPh>
    <rPh sb="11" eb="13">
      <t>キュウケイ</t>
    </rPh>
    <rPh sb="13" eb="15">
      <t>カイシ</t>
    </rPh>
    <rPh sb="15" eb="17">
      <t>ジカン</t>
    </rPh>
    <rPh sb="18" eb="20">
      <t>ゼンゴ</t>
    </rPh>
    <rPh sb="22" eb="24">
      <t>ジカン</t>
    </rPh>
    <rPh sb="24" eb="26">
      <t>テイド</t>
    </rPh>
    <rPh sb="26" eb="28">
      <t>ヘンコウ</t>
    </rPh>
    <rPh sb="30" eb="31">
      <t>コト</t>
    </rPh>
    <phoneticPr fontId="20"/>
  </si>
  <si>
    <t>1日の労働時間が6時間を越える場合は45分以上、8時間を超える場合は60分間。</t>
    <rPh sb="21" eb="23">
      <t>イジョウ</t>
    </rPh>
    <rPh sb="37" eb="38">
      <t>カン</t>
    </rPh>
    <phoneticPr fontId="20"/>
  </si>
  <si>
    <t>ただし、通常の生産量を大幅に超える受注が集中し、特に納期がひっ迫したときには、従業員の過半数代表者に通知し､１ヶ月に</t>
  </si>
  <si>
    <t>○</t>
    <phoneticPr fontId="20"/>
  </si>
  <si>
    <t>福祉増進のための便宜供与</t>
    <phoneticPr fontId="20"/>
  </si>
  <si>
    <t>派遣先の労働者が利用する施設または設備について、同じように利用することが出来る。
また、制服・靴等の貸与がある。</t>
    <rPh sb="4" eb="7">
      <t>ロウドウシャ</t>
    </rPh>
    <rPh sb="8" eb="10">
      <t>リヨウ</t>
    </rPh>
    <rPh sb="24" eb="25">
      <t>オナ</t>
    </rPh>
    <rPh sb="36" eb="38">
      <t>デキ</t>
    </rPh>
    <rPh sb="48" eb="49">
      <t>トウ</t>
    </rPh>
    <phoneticPr fontId="20"/>
  </si>
  <si>
    <t>（１日４時間、月４５時間、年３６０時間以内）</t>
    <rPh sb="2" eb="3">
      <t>ニチ</t>
    </rPh>
    <rPh sb="4" eb="6">
      <t>ジカン</t>
    </rPh>
    <rPh sb="7" eb="8">
      <t>ツキ</t>
    </rPh>
    <rPh sb="10" eb="12">
      <t>ジカン</t>
    </rPh>
    <rPh sb="13" eb="14">
      <t>ネン</t>
    </rPh>
    <rPh sb="17" eb="19">
      <t>ジカン</t>
    </rPh>
    <rPh sb="19" eb="21">
      <t>イナイ</t>
    </rPh>
    <phoneticPr fontId="20"/>
  </si>
  <si>
    <t>80時間まで延長することができるものとし（特別延長時間）、特別延長時間の適用は従業員の過半数代表者に通知して、行うもの</t>
    <phoneticPr fontId="20"/>
  </si>
  <si>
    <t>責任の程度</t>
    <rPh sb="0" eb="2">
      <t>セキニン</t>
    </rPh>
    <rPh sb="3" eb="5">
      <t>テイド</t>
    </rPh>
    <phoneticPr fontId="20"/>
  </si>
  <si>
    <t>役職を有さない</t>
    <rPh sb="0" eb="2">
      <t>ヤクショク</t>
    </rPh>
    <rPh sb="3" eb="4">
      <t>ユウ</t>
    </rPh>
    <phoneticPr fontId="20"/>
  </si>
  <si>
    <t>雇用期間</t>
    <rPh sb="0" eb="2">
      <t>コヨウ</t>
    </rPh>
    <rPh sb="2" eb="4">
      <t>キカン</t>
    </rPh>
    <phoneticPr fontId="20"/>
  </si>
  <si>
    <t>公共交通機関の場合　実費</t>
    <rPh sb="0" eb="2">
      <t>コウキョウ</t>
    </rPh>
    <rPh sb="2" eb="4">
      <t>コウツウ</t>
    </rPh>
    <rPh sb="4" eb="6">
      <t>キカン</t>
    </rPh>
    <rPh sb="7" eb="9">
      <t>バアイ</t>
    </rPh>
    <rPh sb="10" eb="12">
      <t>ジッピ</t>
    </rPh>
    <phoneticPr fontId="20"/>
  </si>
  <si>
    <t>・派遣元事業主は、労働者派遣契約の契約期間が満了する前に派遣労働者の責めに帰するべき事由以外の事由によって労働者派遣契約の解除が行われた場合には、当該労働者派遣契約に係る派遣先と連携して、当該派遣先からその関連会社での就業のあっせんを受けること、当該派遣元事業主において他の派遣先を確保すること等により、当該労働者派遣契約に係る派遣労働者の新たな就業機会の確保を図ることとする。また、当該派遣元事業主は、当該労働者派遣契約の解除に当たって、新たな就業機会の確保ができない場合は、まずは休業等を行い、当該派遣労働者の雇用の維持を図るようにするとともに、休業手当の支払い等の労働基準法に基づく責任を果たすこととする。さらに、やむを得ない事由によりこれができない場合において、当該派遣労働者を解雇しようとするときであっても、労働契約法の規定を遵守することはもとより、少なくとも30日前に予告することとし、30日前に予告しないときは労働基準法第20条第1項に基づく解雇予告手当を支払うこと、休業させる場合には労働基準法第26条に基づく休業手当を支払うこと等、雇用主に係る労働基準法等の責任を負うこととする。
・教育訓練を実施する。教育訓練は労働時間として有給及び無償により取り扱うものとする。
・無期雇用派遣労働者を労働者派遣契約の終了のみを理由として解雇しない。また、有期雇用派遣労働者についても、労働者派遣契約終了時に労働契約が存続している派遣労働者については労働者派遣契約の終了のみを理由として解雇しない。
・無期雇用派遣労働者または有期雇用派遣労働者であるが労働契約期間内に労働者派遣契約が終了した者について、次の派遣先を見つけられない等、使用者の責に帰すべき事由により休業させた場合には、労働基準法26条に基づく手当を支払う。</t>
    <phoneticPr fontId="20"/>
  </si>
  <si>
    <t>とする。なお、特別延長時間の適用は１年において６回までにし、また適用する場合でも１年において720時間とする。</t>
    <phoneticPr fontId="20"/>
  </si>
  <si>
    <t>派遣先事業所</t>
    <rPh sb="0" eb="3">
      <t>ハケンサキ</t>
    </rPh>
    <rPh sb="3" eb="6">
      <t>ジギョウショ</t>
    </rPh>
    <phoneticPr fontId="20"/>
  </si>
  <si>
    <t>協定対象となる労働者であるか否か</t>
    <rPh sb="0" eb="2">
      <t>キョウテイ</t>
    </rPh>
    <rPh sb="2" eb="4">
      <t>タイショウ</t>
    </rPh>
    <rPh sb="7" eb="9">
      <t>ロウドウ</t>
    </rPh>
    <rPh sb="9" eb="10">
      <t>シャ</t>
    </rPh>
    <rPh sb="14" eb="15">
      <t>イナ</t>
    </rPh>
    <phoneticPr fontId="20"/>
  </si>
  <si>
    <t>スタッフ名</t>
    <rPh sb="4" eb="5">
      <t>メイ</t>
    </rPh>
    <phoneticPr fontId="20"/>
  </si>
  <si>
    <t>派遣先事業所1</t>
    <rPh sb="0" eb="3">
      <t>ハケンサキ</t>
    </rPh>
    <rPh sb="3" eb="6">
      <t>ジギョウショ</t>
    </rPh>
    <phoneticPr fontId="20"/>
  </si>
  <si>
    <t>派遣先事業所2</t>
    <rPh sb="0" eb="3">
      <t>ハケンサキ</t>
    </rPh>
    <rPh sb="3" eb="6">
      <t>ジギョウショ</t>
    </rPh>
    <phoneticPr fontId="20"/>
  </si>
  <si>
    <t>派遣先事業所3</t>
    <rPh sb="0" eb="3">
      <t>ハケンサキ</t>
    </rPh>
    <rPh sb="3" eb="6">
      <t>ジギョウショ</t>
    </rPh>
    <phoneticPr fontId="20"/>
  </si>
  <si>
    <t>派遣就業の場所1</t>
    <rPh sb="0" eb="2">
      <t>ハケン</t>
    </rPh>
    <rPh sb="2" eb="4">
      <t>シュウギョウ</t>
    </rPh>
    <rPh sb="5" eb="7">
      <t>バショ</t>
    </rPh>
    <phoneticPr fontId="20"/>
  </si>
  <si>
    <t>派遣就業の場所2</t>
    <rPh sb="0" eb="2">
      <t>ハケン</t>
    </rPh>
    <rPh sb="2" eb="4">
      <t>シュウギョウ</t>
    </rPh>
    <rPh sb="5" eb="7">
      <t>バショ</t>
    </rPh>
    <phoneticPr fontId="20"/>
  </si>
  <si>
    <t>派遣就業の場所3</t>
    <rPh sb="0" eb="2">
      <t>ハケン</t>
    </rPh>
    <rPh sb="2" eb="4">
      <t>シュウギョウ</t>
    </rPh>
    <rPh sb="5" eb="7">
      <t>バショ</t>
    </rPh>
    <phoneticPr fontId="20"/>
  </si>
  <si>
    <t>組織単位</t>
    <rPh sb="0" eb="4">
      <t>ソシキタンイ</t>
    </rPh>
    <phoneticPr fontId="20"/>
  </si>
  <si>
    <t>指揮命令者</t>
    <rPh sb="0" eb="5">
      <t>シキメイレイシャ</t>
    </rPh>
    <phoneticPr fontId="20"/>
  </si>
  <si>
    <t>製造業務派遣先責任者1</t>
    <rPh sb="0" eb="2">
      <t>セイゾウ</t>
    </rPh>
    <rPh sb="2" eb="4">
      <t>ギョウム</t>
    </rPh>
    <rPh sb="4" eb="6">
      <t>ハケン</t>
    </rPh>
    <rPh sb="6" eb="7">
      <t>サキ</t>
    </rPh>
    <rPh sb="7" eb="10">
      <t>セキニンシャ</t>
    </rPh>
    <phoneticPr fontId="20"/>
  </si>
  <si>
    <t>製造業務派遣先責任者2</t>
    <rPh sb="0" eb="2">
      <t>セイゾウ</t>
    </rPh>
    <rPh sb="2" eb="4">
      <t>ギョウム</t>
    </rPh>
    <rPh sb="4" eb="6">
      <t>ハケン</t>
    </rPh>
    <rPh sb="6" eb="7">
      <t>サキ</t>
    </rPh>
    <rPh sb="7" eb="10">
      <t>セキニンシャ</t>
    </rPh>
    <phoneticPr fontId="20"/>
  </si>
  <si>
    <t>製造業務派遣先責任者3</t>
    <rPh sb="0" eb="2">
      <t>セイゾウ</t>
    </rPh>
    <rPh sb="2" eb="4">
      <t>ギョウム</t>
    </rPh>
    <rPh sb="4" eb="6">
      <t>ハケン</t>
    </rPh>
    <rPh sb="6" eb="7">
      <t>サキ</t>
    </rPh>
    <rPh sb="7" eb="10">
      <t>セキニンシャ</t>
    </rPh>
    <phoneticPr fontId="20"/>
  </si>
  <si>
    <t>製造業務派遣先責任者4</t>
    <rPh sb="0" eb="2">
      <t>セイゾウ</t>
    </rPh>
    <rPh sb="2" eb="4">
      <t>ギョウム</t>
    </rPh>
    <rPh sb="4" eb="6">
      <t>ハケン</t>
    </rPh>
    <rPh sb="6" eb="7">
      <t>サキ</t>
    </rPh>
    <rPh sb="7" eb="10">
      <t>セキニンシャ</t>
    </rPh>
    <phoneticPr fontId="20"/>
  </si>
  <si>
    <t>雇用期間1</t>
    <rPh sb="0" eb="4">
      <t>コヨウキカン</t>
    </rPh>
    <phoneticPr fontId="20"/>
  </si>
  <si>
    <t>雇用期間2</t>
    <rPh sb="0" eb="4">
      <t>コヨウキカン</t>
    </rPh>
    <phoneticPr fontId="20"/>
  </si>
  <si>
    <t>派遣期間1</t>
    <rPh sb="0" eb="4">
      <t>ハケンキカン</t>
    </rPh>
    <phoneticPr fontId="20"/>
  </si>
  <si>
    <t>派遣期間2</t>
    <rPh sb="0" eb="4">
      <t>ハケンキカン</t>
    </rPh>
    <phoneticPr fontId="20"/>
  </si>
  <si>
    <t>派遣先抵触日</t>
    <rPh sb="0" eb="3">
      <t>ハケンサキ</t>
    </rPh>
    <rPh sb="3" eb="6">
      <t>テイショクビ</t>
    </rPh>
    <phoneticPr fontId="20"/>
  </si>
  <si>
    <t>個人抵触日</t>
    <rPh sb="0" eb="2">
      <t>コジン</t>
    </rPh>
    <rPh sb="2" eb="5">
      <t>テイショクビ</t>
    </rPh>
    <phoneticPr fontId="20"/>
  </si>
  <si>
    <t>就業日1</t>
    <rPh sb="0" eb="3">
      <t>シュウギョウビ</t>
    </rPh>
    <phoneticPr fontId="20"/>
  </si>
  <si>
    <t>就業日2</t>
    <rPh sb="0" eb="3">
      <t>シュウギョウビ</t>
    </rPh>
    <phoneticPr fontId="20"/>
  </si>
  <si>
    <t>勤務時間</t>
    <rPh sb="0" eb="4">
      <t>キンムジカン</t>
    </rPh>
    <phoneticPr fontId="20"/>
  </si>
  <si>
    <t>休憩時間</t>
    <rPh sb="0" eb="4">
      <t>キュウケイジカン</t>
    </rPh>
    <phoneticPr fontId="20"/>
  </si>
  <si>
    <t>時給</t>
    <rPh sb="0" eb="2">
      <t>ジキュウ</t>
    </rPh>
    <phoneticPr fontId="20"/>
  </si>
  <si>
    <t>苦情派遣先</t>
    <rPh sb="0" eb="2">
      <t>クジョウ</t>
    </rPh>
    <rPh sb="2" eb="5">
      <t>ハケンサキ</t>
    </rPh>
    <phoneticPr fontId="20"/>
  </si>
  <si>
    <t>苦情派遣元</t>
    <rPh sb="0" eb="2">
      <t>クジョウ</t>
    </rPh>
    <rPh sb="2" eb="5">
      <t>ハケンモト</t>
    </rPh>
    <phoneticPr fontId="20"/>
  </si>
  <si>
    <t>健康保険</t>
    <rPh sb="0" eb="4">
      <t>ケンコウホケン</t>
    </rPh>
    <phoneticPr fontId="20"/>
  </si>
  <si>
    <t>厚生年金</t>
    <rPh sb="0" eb="4">
      <t>コウセイネンキン</t>
    </rPh>
    <phoneticPr fontId="20"/>
  </si>
  <si>
    <t>雇用保険</t>
    <rPh sb="0" eb="4">
      <t>コヨウホケン</t>
    </rPh>
    <phoneticPr fontId="20"/>
  </si>
  <si>
    <t>作成日付</t>
    <rPh sb="0" eb="2">
      <t>サクセイ</t>
    </rPh>
    <rPh sb="2" eb="4">
      <t>ヒヅケ</t>
    </rPh>
    <phoneticPr fontId="20"/>
  </si>
  <si>
    <t>派遣期間3</t>
    <rPh sb="0" eb="4">
      <t>ハケンキカン</t>
    </rPh>
    <phoneticPr fontId="20"/>
  </si>
  <si>
    <t>　　　　　　　　　期間の定め　　　　　</t>
    <rPh sb="9" eb="11">
      <t>キカン</t>
    </rPh>
    <rPh sb="12" eb="13">
      <t>サダ</t>
    </rPh>
    <phoneticPr fontId="20"/>
  </si>
  <si>
    <t>製造業務派遣元責任者1</t>
    <rPh sb="0" eb="2">
      <t>セイゾウ</t>
    </rPh>
    <rPh sb="2" eb="4">
      <t>ギョウム</t>
    </rPh>
    <rPh sb="4" eb="6">
      <t>ハケン</t>
    </rPh>
    <rPh sb="6" eb="7">
      <t>モト</t>
    </rPh>
    <rPh sb="7" eb="10">
      <t>セキニンシャ</t>
    </rPh>
    <phoneticPr fontId="20"/>
  </si>
  <si>
    <t>製造業務派遣元責任者2</t>
    <rPh sb="0" eb="2">
      <t>セイゾウ</t>
    </rPh>
    <rPh sb="2" eb="4">
      <t>ギョウム</t>
    </rPh>
    <rPh sb="4" eb="6">
      <t>ハケン</t>
    </rPh>
    <rPh sb="6" eb="7">
      <t>モト</t>
    </rPh>
    <rPh sb="7" eb="10">
      <t>セキニンシャ</t>
    </rPh>
    <phoneticPr fontId="20"/>
  </si>
  <si>
    <t>□協定対象ではない</t>
    <rPh sb="1" eb="3">
      <t>キョウテイ</t>
    </rPh>
    <rPh sb="3" eb="5">
      <t>タイショウ</t>
    </rPh>
    <phoneticPr fontId="20"/>
  </si>
  <si>
    <t>☑</t>
    <phoneticPr fontId="20"/>
  </si>
  <si>
    <t>協定対象関連</t>
    <rPh sb="0" eb="2">
      <t>キョウテイ</t>
    </rPh>
    <rPh sb="2" eb="4">
      <t>タイショウ</t>
    </rPh>
    <rPh sb="4" eb="6">
      <t>カンレン</t>
    </rPh>
    <phoneticPr fontId="20"/>
  </si>
  <si>
    <t>□協定対象ではない　　　　　　　□協定対象（協定の有効期間の終期　令和　　 年　　  月  　　日）</t>
    <rPh sb="1" eb="3">
      <t>キョウテイ</t>
    </rPh>
    <rPh sb="3" eb="5">
      <t>タイショウ</t>
    </rPh>
    <rPh sb="17" eb="19">
      <t>キョウテイ</t>
    </rPh>
    <rPh sb="19" eb="21">
      <t>タイショウ</t>
    </rPh>
    <rPh sb="22" eb="24">
      <t>キョウテイ</t>
    </rPh>
    <rPh sb="25" eb="27">
      <t>ユウコウ</t>
    </rPh>
    <rPh sb="27" eb="29">
      <t>キカン</t>
    </rPh>
    <rPh sb="30" eb="32">
      <t>シュウキ</t>
    </rPh>
    <rPh sb="33" eb="35">
      <t>レイワ</t>
    </rPh>
    <rPh sb="38" eb="39">
      <t>ネン</t>
    </rPh>
    <rPh sb="43" eb="44">
      <t>ツキ</t>
    </rPh>
    <rPh sb="48" eb="49">
      <t>ニチ</t>
    </rPh>
    <phoneticPr fontId="20"/>
  </si>
  <si>
    <t>☑協定対象ではない　　　　　　　□協定対象（協定の有効期間の終期　令和　　 年　　  月  　　日）</t>
    <rPh sb="1" eb="3">
      <t>キョウテイ</t>
    </rPh>
    <rPh sb="3" eb="5">
      <t>タイショウ</t>
    </rPh>
    <rPh sb="17" eb="19">
      <t>キョウテイ</t>
    </rPh>
    <rPh sb="19" eb="21">
      <t>タイショウ</t>
    </rPh>
    <rPh sb="22" eb="24">
      <t>キョウテイ</t>
    </rPh>
    <rPh sb="25" eb="27">
      <t>ユウコウ</t>
    </rPh>
    <rPh sb="27" eb="29">
      <t>キカン</t>
    </rPh>
    <rPh sb="30" eb="32">
      <t>シュウキ</t>
    </rPh>
    <rPh sb="33" eb="35">
      <t>レイワ</t>
    </rPh>
    <rPh sb="38" eb="39">
      <t>ネン</t>
    </rPh>
    <rPh sb="43" eb="44">
      <t>ツキ</t>
    </rPh>
    <rPh sb="48" eb="49">
      <t>ニチ</t>
    </rPh>
    <phoneticPr fontId="20"/>
  </si>
  <si>
    <t>対象の場合の終期</t>
    <rPh sb="0" eb="2">
      <t>タイショウ</t>
    </rPh>
    <rPh sb="3" eb="5">
      <t>バアイ</t>
    </rPh>
    <rPh sb="6" eb="8">
      <t>シュウキ</t>
    </rPh>
    <phoneticPr fontId="20"/>
  </si>
  <si>
    <t>協定対象ではない</t>
    <rPh sb="0" eb="2">
      <t>キョウテイ</t>
    </rPh>
    <rPh sb="2" eb="4">
      <t>タイショウ</t>
    </rPh>
    <phoneticPr fontId="20"/>
  </si>
  <si>
    <t>□</t>
    <phoneticPr fontId="20"/>
  </si>
  <si>
    <t>協定対象（協定の有効期間の終期　令和</t>
    <rPh sb="0" eb="2">
      <t>キョウテイ</t>
    </rPh>
    <rPh sb="2" eb="4">
      <t>タイショウ</t>
    </rPh>
    <rPh sb="5" eb="7">
      <t>キョウテイ</t>
    </rPh>
    <rPh sb="8" eb="12">
      <t>ユウコウキカン</t>
    </rPh>
    <rPh sb="13" eb="15">
      <t>シュウキ</t>
    </rPh>
    <rPh sb="16" eb="18">
      <t>レイワ</t>
    </rPh>
    <phoneticPr fontId="20"/>
  </si>
  <si>
    <t>年</t>
    <rPh sb="0" eb="1">
      <t>ネン</t>
    </rPh>
    <phoneticPr fontId="20"/>
  </si>
  <si>
    <t>月</t>
    <rPh sb="0" eb="1">
      <t>ガツ</t>
    </rPh>
    <phoneticPr fontId="20"/>
  </si>
  <si>
    <t>日</t>
    <rPh sb="0" eb="1">
      <t>ニチ</t>
    </rPh>
    <phoneticPr fontId="20"/>
  </si>
  <si>
    <t>日）</t>
    <rPh sb="0" eb="1">
      <t>ニチ</t>
    </rPh>
    <phoneticPr fontId="20"/>
  </si>
  <si>
    <t>☑協定対象ではない</t>
    <rPh sb="1" eb="3">
      <t>キョウテイ</t>
    </rPh>
    <rPh sb="3" eb="5">
      <t>タイショウ</t>
    </rPh>
    <phoneticPr fontId="20"/>
  </si>
  <si>
    <t>（協定の有効期間の終期　令和</t>
    <rPh sb="1" eb="3">
      <t>キョウテイ</t>
    </rPh>
    <rPh sb="4" eb="8">
      <t>ユウコウキカン</t>
    </rPh>
    <rPh sb="9" eb="11">
      <t>シュウキ</t>
    </rPh>
    <rPh sb="12" eb="14">
      <t>レイワ</t>
    </rPh>
    <phoneticPr fontId="20"/>
  </si>
  <si>
    <t>代表取締役</t>
    <rPh sb="0" eb="2">
      <t>ダイヒョウ</t>
    </rPh>
    <rPh sb="2" eb="5">
      <t>トリシマリヤク</t>
    </rPh>
    <phoneticPr fontId="20"/>
  </si>
  <si>
    <t>嬉野　尚紀</t>
    <rPh sb="0" eb="2">
      <t>ウレシノ</t>
    </rPh>
    <rPh sb="3" eb="5">
      <t>ナオキ</t>
    </rPh>
    <phoneticPr fontId="20"/>
  </si>
  <si>
    <t>1ヶ月の法定外労働時間が60時間超の場合</t>
    <rPh sb="16" eb="17">
      <t>チョウ</t>
    </rPh>
    <phoneticPr fontId="20"/>
  </si>
  <si>
    <t>03-3255-1149</t>
    <phoneticPr fontId="20"/>
  </si>
  <si>
    <t>前月に提示するシフトによる勤務</t>
  </si>
  <si>
    <t>週4日または5日</t>
  </si>
  <si>
    <t>週4日または5日</t>
    <phoneticPr fontId="20"/>
  </si>
  <si>
    <t>有期雇用</t>
    <phoneticPr fontId="20"/>
  </si>
  <si>
    <t>週1日または2日</t>
    <phoneticPr fontId="20"/>
  </si>
  <si>
    <t>無</t>
    <rPh sb="0" eb="1">
      <t>ム</t>
    </rPh>
    <phoneticPr fontId="20"/>
  </si>
  <si>
    <t>有</t>
    <rPh sb="0" eb="1">
      <t>ユウ</t>
    </rPh>
    <phoneticPr fontId="20"/>
  </si>
  <si>
    <t>2024年4月1日から2024年9月30日</t>
    <phoneticPr fontId="20"/>
  </si>
  <si>
    <t>鈴木 幸二</t>
  </si>
  <si>
    <t>ｼﾞﾝ ｽｳﾌｧ</t>
  </si>
  <si>
    <t>猪狩 義弘</t>
  </si>
  <si>
    <t>井戸川 ﾏﾘｶﾙ</t>
  </si>
  <si>
    <t>楊 天明</t>
  </si>
  <si>
    <t>小島 ｴｳﾘﾊﾟ</t>
  </si>
  <si>
    <t>須田 由美</t>
  </si>
  <si>
    <t>小賀坂 喜美</t>
  </si>
  <si>
    <t>王 暁珍</t>
  </si>
  <si>
    <t>八巻 隆一</t>
  </si>
  <si>
    <t>菅野 美佳</t>
  </si>
  <si>
    <t>趙 翠芝</t>
  </si>
  <si>
    <t>佐久間 京子</t>
  </si>
  <si>
    <t>小野 梅</t>
  </si>
  <si>
    <t>Kﾌﾝ ﾎｲ ﾌｧﾝ</t>
  </si>
  <si>
    <t>坂野井 均</t>
  </si>
  <si>
    <t>ｼｼﾄﾞ ｼﾞｰﾅ ﾘｱﾈｽ</t>
  </si>
  <si>
    <t>Rｽﾚｽﾀ ｼﾙｻﾞﾅ</t>
  </si>
  <si>
    <t>Rﾀﾊﾟ ｽﾊﾞﾗﾀ</t>
  </si>
  <si>
    <t>菅野 菜菜美</t>
  </si>
  <si>
    <t>李 杰</t>
  </si>
  <si>
    <t>菊田 美智子</t>
  </si>
  <si>
    <t>Kﾚｸﾞﾐ ｶﾄｩﾘ ﾚｼﾞｰﾅ</t>
  </si>
  <si>
    <t>Rﾘﾝﾌﾞ ｱﾝｻﾞﾅ</t>
  </si>
  <si>
    <t>Rﾗﾅﾊﾞﾄ ｽｽﾏ</t>
  </si>
  <si>
    <t>Rﾊﾞﾀﾗｲ ﾃﾞｨﾗ</t>
  </si>
  <si>
    <t>Rｼﾞｬｯﾎﾞﾛﾌ ｻｲﾄﾞｼﾞ</t>
  </si>
  <si>
    <t>Rﾏﾆｽ ﾀﾞﾊﾙ</t>
  </si>
  <si>
    <t>Rｾﾝﾜ ﾆｻﾑ</t>
  </si>
  <si>
    <t>Rｸﾞﾙﾝ ｼﾘｽﾃｨﾅ</t>
  </si>
  <si>
    <t>Rﾗｲ ｱﾋﾞｼﾞｯﾄ</t>
  </si>
  <si>
    <t>Rｱﾃﾞｨｶﾘ ﾋﾞﾚﾝﾄﾞﾗ</t>
  </si>
  <si>
    <t>Rﾀﾊﾟ ﾛｻﾝ</t>
  </si>
  <si>
    <t>Rﾘﾝﾌﾞ ﾌﾟﾘﾃｨ</t>
  </si>
  <si>
    <t>Rﾗｲ ｷｿﾙ</t>
  </si>
  <si>
    <t>Rﾗｲ ｶﾞﾈｼｭ</t>
  </si>
  <si>
    <t>Rﾊﾞﾝﾀﾞﾘ ﾋﾞｻﾙ</t>
  </si>
  <si>
    <t>Rﾊﾟﾀｸ ﾗｽﾞｸﾏﾙ</t>
  </si>
  <si>
    <t>Rｸﾞﾙﾝ ﾔﾀﾞ</t>
  </si>
  <si>
    <t>Rﾁｬｳﾀﾞﾘ ﾀﾙ ﾌﾟｽﾊﾟ</t>
  </si>
  <si>
    <t>Rﾀﾏﾝ ｽﾞﾇ</t>
  </si>
  <si>
    <t>Rﾎﾟｸﾚﾙ ﾑﾅ</t>
  </si>
  <si>
    <t>Rﾁｬｳﾀﾞﾘ ﾗｾﾞｽ</t>
  </si>
  <si>
    <t>Rｶｯﾃﾙ ｸｼ</t>
  </si>
  <si>
    <t>R BK ｱﾑﾘﾀ</t>
  </si>
  <si>
    <t>Rｽﾅﾙ ﾑｸﾃｨ</t>
  </si>
  <si>
    <t>Rﾁｬｳﾀﾞﾘ ﾃﾞｨｯﾋﾞﾔ</t>
  </si>
  <si>
    <t>Rﾗﾑｻﾙ ｶﾞﾝｶﾞﾗﾑ</t>
  </si>
  <si>
    <t>Rﾊﾟﾘﾔﾙ ｻﾊﾟﾅ</t>
  </si>
  <si>
    <t>Rﾊﾟﾘﾘｵ ﾍﾞﾈﾃﾞｨｸﾄ</t>
  </si>
  <si>
    <t>Rﾁｪﾑｿﾞﾝ ｱﾜｽ</t>
  </si>
  <si>
    <t>Rﾀﾏﾝ ｻﾝﾄｽ</t>
  </si>
  <si>
    <t>Rﾀﾊﾟ ｽﾆﾀ</t>
  </si>
  <si>
    <t>Rﾏﾊﾄ ﾀﾙ ﾌﾞﾙｽﾞ</t>
  </si>
  <si>
    <t>Rｺﾞﾚ ｽﾘｻﾞﾅ</t>
  </si>
  <si>
    <t>Rｱﾃﾞｨｶﾘ ｻﾝﾄｽ</t>
  </si>
  <si>
    <t>Rｸﾞﾙﾝ ﾎﾞｽﾞ ﾊﾞﾊﾄﾞ</t>
  </si>
  <si>
    <t>Rｽｯﾊﾞ ｻﾆﾑ</t>
  </si>
  <si>
    <t>Rﾀﾏﾝ ﾗｸｼﾐ</t>
  </si>
  <si>
    <t>Rﾀﾙ ﾋﾞﾏﾙ</t>
  </si>
  <si>
    <t>Kﾃｨﾐﾙｼﾅ ｽｸﾘﾔ</t>
  </si>
  <si>
    <t>Rﾏｶﾞﾙ ﾅﾋﾞﾅ</t>
  </si>
  <si>
    <t>Rﾀﾏﾝ ﾏﾝｼﾞﾀ</t>
  </si>
  <si>
    <t>Rﾊﾞﾀﾗｲ ｱｰｼｽ</t>
  </si>
  <si>
    <t>Rｸﾝﾜﾙ ｻｼﾞｬﾝ</t>
  </si>
  <si>
    <t>Rﾊﾞｯﾀ ｽｼﾞｬｰﾀ</t>
  </si>
  <si>
    <t>Rｶﾞｳﾀﾑ ﾋﾞｼﾞﾔﾔｸﾏﾙ</t>
  </si>
  <si>
    <t>Rﾈｳﾊﾟﾈ ﾏﾏﾀ</t>
  </si>
  <si>
    <t>Rﾊﾞﾝﾀﾞﾘ ｱﾙﾊﾟﾅ</t>
  </si>
  <si>
    <t>Rｹｰｼｰ ﾏｳｻﾑ</t>
  </si>
  <si>
    <t>Rｶﾙｷ ﾌﾟﾗﾆｻ</t>
  </si>
  <si>
    <t>Rﾊﾞﾀﾗｲ ﾌﾟﾗﾃｲｼﾞﾔ</t>
  </si>
  <si>
    <t>Rﾄﾞｳﾝｶﾞﾅ ﾃﾞｨﾊﾟ</t>
  </si>
  <si>
    <t>Rｶﾄｩﾜﾙ ﾏﾝﾃﾞｨﾗ</t>
  </si>
  <si>
    <t>Rｽｯﾊﾞ ｴﾘﾅ</t>
  </si>
  <si>
    <t>Rﾁｬｳﾀﾞﾘｰ ｽｼｬﾝﾄ</t>
  </si>
  <si>
    <t>Rﾀﾞﾐ ﾗﾌﾞｸｽ ｼﾝ</t>
  </si>
  <si>
    <t>Rﾌﾟﾗﾐ ﾊｽﾀ ﾊﾞﾊﾄﾞｳ</t>
  </si>
  <si>
    <t>Rﾀﾀﾞ ﾏｶﾞﾙ ｽﾝﾀﾞﾙ</t>
  </si>
  <si>
    <t>Rﾀﾏﾝ ﾏｳｻﾑ</t>
  </si>
  <si>
    <t>Rﾛｶ ﾏｶﾞﾙ ﾄﾞﾙｶﾞ ﾊ</t>
  </si>
  <si>
    <t>Rｶﾄﾞｶ ﾄﾞｩﾙｶﾞ</t>
  </si>
  <si>
    <t>Rﾊﾟﾝﾃﾞｰ ｴﾘｻ</t>
  </si>
  <si>
    <t>Rｱｸﾀﾙ ﾌｧﾋﾏ</t>
  </si>
  <si>
    <t>Rﾊﾟﾘﾔﾙ ｽｽﾐﾀ</t>
  </si>
  <si>
    <t>Rﾈﾊﾟｰﾘ ｶﾙﾅ</t>
  </si>
  <si>
    <t>Rﾃﾍﾞ ﾁｬﾝﾔ</t>
  </si>
  <si>
    <t>Rｸﾞﾙﾝ ﾋﾞﾍﾞｸ</t>
  </si>
  <si>
    <t>Rｶﾞﾚ ｻﾊﾟﾅ</t>
  </si>
  <si>
    <t>Rﾏｶﾞﾙ ｱｼｽ</t>
  </si>
  <si>
    <t>Rﾏｶﾞﾙ ﾋﾞｻﾙ</t>
  </si>
  <si>
    <t>Rﾗｲ ｱﾝｼﾞﾀ</t>
  </si>
  <si>
    <t>梅津 恵莉子</t>
  </si>
  <si>
    <t>金 敬愛</t>
  </si>
  <si>
    <t>Rﾀﾏﾝ ｽｼﾞｬﾝ</t>
  </si>
  <si>
    <t>ﾄｩ ﾘｼｬ</t>
  </si>
  <si>
    <t>Rｲｽﾗﾑ ｴﾑﾃﾞｨ ﾌｧｸﾙ</t>
  </si>
  <si>
    <t>Rｼﾞｪﾃﾞｨ ｼﾘｼﾞｬﾅ</t>
  </si>
  <si>
    <t>Rﾀﾏﾝ ｽﾗｽﾞ</t>
  </si>
  <si>
    <t>Rﾊﾟﾝﾃｨ ｼｰﾏ</t>
  </si>
  <si>
    <t>Rﾎﾟｳﾃﾞﾙ ﾏﾝﾃﾞｨﾌﾟ</t>
  </si>
  <si>
    <t>Rﾗｲ ﾊﾟﾜﾝ</t>
  </si>
  <si>
    <t>Rﾛｶ ﾓﾋﾞﾗ</t>
  </si>
  <si>
    <t>Rﾁｬﾘｾ ｽﾗｸﾁｬ</t>
  </si>
  <si>
    <t>Rｸﾞﾙﾝ ｸｽﾑ</t>
  </si>
  <si>
    <t>Rｼｸﾞﾃﾞﾙ ｽﾏﾝ</t>
  </si>
  <si>
    <t>Rﾁｬﾝﾄﾞ ﾘﾄｩ</t>
  </si>
  <si>
    <t>Rﾊﾞｯﾄ ﾌﾟﾗﾋﾞﾝ</t>
  </si>
  <si>
    <t>Rﾊﾞﾝ ｶﾏﾗ</t>
  </si>
  <si>
    <t>Rﾊﾞﾝﾀﾞﾘ ﾗﾝｽﾞ</t>
  </si>
  <si>
    <t>Rﾗﾜﾙ ﾃﾞｨﾊﾟｸ</t>
  </si>
  <si>
    <t>Rｱﾃﾞｶﾘ ﾔﾄﾞｳ</t>
  </si>
  <si>
    <t>Rﾀﾊﾟ ｽﾚﾝﾄﾞﾗ</t>
  </si>
  <si>
    <t>Rﾊﾞﾗﾙ ｽﾊﾞﾑ ｻｶﾞﾙ</t>
  </si>
  <si>
    <t>Rﾏｯﾗ ｳﾙﾐﾗ</t>
  </si>
  <si>
    <t>Rﾔﾀﾞﾌﾞ ｱｻﾞﾔ ｸﾏﾙ</t>
  </si>
  <si>
    <t>Rﾗﾏ ﾛｻﾆ</t>
  </si>
  <si>
    <t>佐藤 義行</t>
  </si>
  <si>
    <t>製造2課　加熱工程　加熱揚げ物業務</t>
    <rPh sb="5" eb="9">
      <t>カネツコウテイ</t>
    </rPh>
    <rPh sb="10" eb="12">
      <t>カネツ</t>
    </rPh>
    <rPh sb="12" eb="13">
      <t>ア</t>
    </rPh>
    <rPh sb="14" eb="15">
      <t>モノ</t>
    </rPh>
    <rPh sb="15" eb="17">
      <t>ギョウム</t>
    </rPh>
    <phoneticPr fontId="20"/>
  </si>
  <si>
    <t>株式会社ニッセーデリカ 福島工場</t>
    <rPh sb="12" eb="16">
      <t>フクシマコウジョウ</t>
    </rPh>
    <phoneticPr fontId="20"/>
  </si>
  <si>
    <t>〒960-0101　福島県福島市瀬上町東上新田4-6</t>
    <rPh sb="10" eb="13">
      <t>フクシマケン</t>
    </rPh>
    <rPh sb="13" eb="16">
      <t>フクシマシ</t>
    </rPh>
    <rPh sb="19" eb="20">
      <t>ヒガシ</t>
    </rPh>
    <rPh sb="20" eb="23">
      <t>カミシンデン</t>
    </rPh>
    <phoneticPr fontId="20"/>
  </si>
  <si>
    <t>024-554-5543</t>
  </si>
  <si>
    <t>製造2課　加熱工程　加熱揚げ物ライン</t>
    <rPh sb="5" eb="9">
      <t>カネツコウテイ</t>
    </rPh>
    <rPh sb="10" eb="12">
      <t>カネツ</t>
    </rPh>
    <rPh sb="12" eb="13">
      <t>ア</t>
    </rPh>
    <rPh sb="14" eb="15">
      <t>モノ</t>
    </rPh>
    <phoneticPr fontId="20"/>
  </si>
  <si>
    <t>製造2課　具材工程　具材加工業務</t>
    <rPh sb="5" eb="9">
      <t>グザイコウテイ</t>
    </rPh>
    <rPh sb="10" eb="14">
      <t>グザイカコウ</t>
    </rPh>
    <rPh sb="14" eb="16">
      <t>ギョウム</t>
    </rPh>
    <phoneticPr fontId="20"/>
  </si>
  <si>
    <t>製造2課　具材工程　具材加工ライン</t>
    <rPh sb="5" eb="9">
      <t>グザイコウテイ</t>
    </rPh>
    <rPh sb="10" eb="14">
      <t>グザイカコウ</t>
    </rPh>
    <phoneticPr fontId="20"/>
  </si>
  <si>
    <t>製造3課　トッピング工程　中華麵ライン業務</t>
    <rPh sb="10" eb="12">
      <t>コウテイ</t>
    </rPh>
    <rPh sb="13" eb="16">
      <t>チュウカメン</t>
    </rPh>
    <rPh sb="19" eb="21">
      <t>ギョウム</t>
    </rPh>
    <phoneticPr fontId="20"/>
  </si>
  <si>
    <t>製造3課　トッピング工程　中華麵ライン</t>
    <rPh sb="10" eb="12">
      <t>コウテイ</t>
    </rPh>
    <rPh sb="13" eb="16">
      <t>チュウカメン</t>
    </rPh>
    <phoneticPr fontId="20"/>
  </si>
  <si>
    <t>生産管理課　資材　計量業務</t>
    <rPh sb="6" eb="8">
      <t>シザイ</t>
    </rPh>
    <rPh sb="9" eb="11">
      <t>ケイリョウ</t>
    </rPh>
    <rPh sb="11" eb="13">
      <t>ギョウム</t>
    </rPh>
    <phoneticPr fontId="20"/>
  </si>
  <si>
    <t>生産管理課　資材　計量ライン</t>
    <rPh sb="6" eb="8">
      <t>シザイ</t>
    </rPh>
    <rPh sb="9" eb="11">
      <t>ケイリョウ</t>
    </rPh>
    <phoneticPr fontId="20"/>
  </si>
  <si>
    <t>主任　金子　慎平</t>
    <rPh sb="0" eb="2">
      <t>シュニン</t>
    </rPh>
    <rPh sb="3" eb="5">
      <t>カネコ</t>
    </rPh>
    <rPh sb="6" eb="8">
      <t>シンペイ</t>
    </rPh>
    <phoneticPr fontId="20"/>
  </si>
  <si>
    <t>工場長　関戸　義浩</t>
    <rPh sb="0" eb="3">
      <t>コウジョウチョウ</t>
    </rPh>
    <rPh sb="4" eb="6">
      <t>セキド</t>
    </rPh>
    <rPh sb="7" eb="8">
      <t>ギ</t>
    </rPh>
    <rPh sb="8" eb="9">
      <t>ヒロシ</t>
    </rPh>
    <phoneticPr fontId="20"/>
  </si>
  <si>
    <t>副工場長　五十嵐　修</t>
    <rPh sb="0" eb="4">
      <t>フクコウジョウチョウ</t>
    </rPh>
    <rPh sb="5" eb="8">
      <t>イガラシ</t>
    </rPh>
    <rPh sb="9" eb="10">
      <t>オサム</t>
    </rPh>
    <phoneticPr fontId="20"/>
  </si>
  <si>
    <t>製造2課　課長　荒川　孝英</t>
    <rPh sb="0" eb="2">
      <t>セイゾウ</t>
    </rPh>
    <rPh sb="3" eb="4">
      <t>カ</t>
    </rPh>
    <rPh sb="5" eb="7">
      <t>カチョウ</t>
    </rPh>
    <rPh sb="8" eb="10">
      <t>アラカワ</t>
    </rPh>
    <rPh sb="11" eb="13">
      <t>タカヒデ</t>
    </rPh>
    <phoneticPr fontId="20"/>
  </si>
  <si>
    <t>営業所長　鈴木　亮輔</t>
    <rPh sb="0" eb="2">
      <t>エイギョウ</t>
    </rPh>
    <rPh sb="2" eb="4">
      <t>ショチョウ</t>
    </rPh>
    <rPh sb="5" eb="7">
      <t>スズキ</t>
    </rPh>
    <rPh sb="8" eb="10">
      <t>リョウスケ</t>
    </rPh>
    <phoneticPr fontId="20"/>
  </si>
  <si>
    <t>無期雇用</t>
    <rPh sb="0" eb="2">
      <t>ムキ</t>
    </rPh>
    <rPh sb="2" eb="4">
      <t>コヨウ</t>
    </rPh>
    <phoneticPr fontId="20"/>
  </si>
  <si>
    <t>主任　稲村　崇宏</t>
    <rPh sb="0" eb="2">
      <t>シュニン</t>
    </rPh>
    <rPh sb="3" eb="5">
      <t>イナムラ</t>
    </rPh>
    <rPh sb="6" eb="7">
      <t>タカシ</t>
    </rPh>
    <rPh sb="7" eb="8">
      <t>ヒロシ</t>
    </rPh>
    <phoneticPr fontId="20"/>
  </si>
  <si>
    <t>課長　石川　雅樹</t>
    <rPh sb="0" eb="2">
      <t>カチョウ</t>
    </rPh>
    <rPh sb="3" eb="5">
      <t>イシカワ</t>
    </rPh>
    <rPh sb="6" eb="8">
      <t>マサキ</t>
    </rPh>
    <phoneticPr fontId="20"/>
  </si>
  <si>
    <t>有期雇用</t>
  </si>
  <si>
    <t>課長　佐原　貴幸</t>
    <rPh sb="0" eb="2">
      <t>カチョウ</t>
    </rPh>
    <rPh sb="3" eb="5">
      <t>サワラ</t>
    </rPh>
    <rPh sb="6" eb="8">
      <t>タカユキ</t>
    </rPh>
    <phoneticPr fontId="20"/>
  </si>
  <si>
    <t>①　11：00～20：00　②　15：00～24：00</t>
    <phoneticPr fontId="20"/>
  </si>
  <si>
    <t>①　15：00～16：00　②　19：00～20：00</t>
    <phoneticPr fontId="20"/>
  </si>
  <si>
    <t>①　9：00～18：00　②　13：00～21：00</t>
    <phoneticPr fontId="20"/>
  </si>
  <si>
    <t>①　13：00～14：00　②　17：00～18：00</t>
    <phoneticPr fontId="20"/>
  </si>
  <si>
    <t>20:00～5：00</t>
    <phoneticPr fontId="20"/>
  </si>
  <si>
    <t>0：00～1：00</t>
    <phoneticPr fontId="20"/>
  </si>
  <si>
    <t>職名　　副工場長　　氏名　　五十嵐　修</t>
    <rPh sb="14" eb="17">
      <t>イガラシ</t>
    </rPh>
    <rPh sb="18" eb="19">
      <t>オサム</t>
    </rPh>
    <phoneticPr fontId="20"/>
  </si>
  <si>
    <t>職名　　営業所長　 　　 　氏名　　鈴木　亮輔</t>
    <rPh sb="4" eb="6">
      <t>エイギョウ</t>
    </rPh>
    <rPh sb="6" eb="8">
      <t>ショチョウ</t>
    </rPh>
    <rPh sb="18" eb="20">
      <t>スズキ</t>
    </rPh>
    <rPh sb="21" eb="23">
      <t>リョウスケ</t>
    </rPh>
    <phoneticPr fontId="20"/>
  </si>
  <si>
    <t>職名　　営業所長　  氏名　　鈴木　亮輔</t>
    <rPh sb="4" eb="6">
      <t>エイギョウ</t>
    </rPh>
    <rPh sb="6" eb="8">
      <t>ショチョウ</t>
    </rPh>
    <rPh sb="15" eb="17">
      <t>スズキ</t>
    </rPh>
    <rPh sb="18" eb="20">
      <t>リョウスケ</t>
    </rPh>
    <phoneticPr fontId="20"/>
  </si>
  <si>
    <t>週3日または4日</t>
    <phoneticPr fontId="20"/>
  </si>
  <si>
    <t>週1日または2日</t>
    <phoneticPr fontId="20"/>
  </si>
  <si>
    <t>週1日～3日</t>
  </si>
  <si>
    <t>19：00～4：00</t>
    <phoneticPr fontId="20"/>
  </si>
  <si>
    <t>23：00～24：00</t>
    <phoneticPr fontId="20"/>
  </si>
  <si>
    <t>12：00～21：00</t>
    <phoneticPr fontId="20"/>
  </si>
  <si>
    <t>16：00～17：00</t>
    <phoneticPr fontId="20"/>
  </si>
  <si>
    <t>派遣スタッフ　労働条件通知書　兼　就業条件明示書</t>
    <rPh sb="0" eb="2">
      <t>ハケン</t>
    </rPh>
    <rPh sb="7" eb="9">
      <t>ロウドウ</t>
    </rPh>
    <rPh sb="9" eb="11">
      <t>ジョウケン</t>
    </rPh>
    <rPh sb="11" eb="13">
      <t>ツウチ</t>
    </rPh>
    <rPh sb="13" eb="14">
      <t>ショ</t>
    </rPh>
    <rPh sb="15" eb="16">
      <t>ケン</t>
    </rPh>
    <rPh sb="17" eb="19">
      <t>シュウギョウ</t>
    </rPh>
    <rPh sb="19" eb="21">
      <t>ジョウケン</t>
    </rPh>
    <rPh sb="21" eb="23">
      <t>メイジ</t>
    </rPh>
    <rPh sb="23" eb="24">
      <t>ショ</t>
    </rPh>
    <phoneticPr fontId="20"/>
  </si>
  <si>
    <t>就業の場所</t>
    <rPh sb="0" eb="2">
      <t>シュウギョウ</t>
    </rPh>
    <rPh sb="3" eb="5">
      <t>バショ</t>
    </rPh>
    <phoneticPr fontId="20"/>
  </si>
  <si>
    <t>（雇入れ直後）</t>
    <phoneticPr fontId="20"/>
  </si>
  <si>
    <t>（変更の範囲）</t>
    <phoneticPr fontId="20"/>
  </si>
  <si>
    <t xml:space="preserve"> 株式会社ニッセープロダクツにて派遣契約している工場</t>
    <phoneticPr fontId="20"/>
  </si>
  <si>
    <t>従事すべき
業務の内容</t>
    <rPh sb="0" eb="2">
      <t>ジュウジ</t>
    </rPh>
    <rPh sb="6" eb="8">
      <t>ギョウム</t>
    </rPh>
    <rPh sb="9" eb="11">
      <t>ナイヨウ</t>
    </rPh>
    <phoneticPr fontId="20"/>
  </si>
  <si>
    <t>における業務</t>
    <rPh sb="4" eb="6">
      <t>ギョウム</t>
    </rPh>
    <phoneticPr fontId="20"/>
  </si>
  <si>
    <t xml:space="preserve"> 株式会社ニッセープロダクツにて派遣契約している工場における業務</t>
    <rPh sb="30" eb="32">
      <t>ギョウム</t>
    </rPh>
    <phoneticPr fontId="20"/>
  </si>
  <si>
    <t>契約期間</t>
    <rPh sb="0" eb="2">
      <t>ケイヤク</t>
    </rPh>
    <rPh sb="2" eb="4">
      <t>キカン</t>
    </rPh>
    <phoneticPr fontId="20"/>
  </si>
  <si>
    <t>期間の定め</t>
    <rPh sb="0" eb="2">
      <t>キカン</t>
    </rPh>
    <rPh sb="3" eb="4">
      <t>サダ</t>
    </rPh>
    <phoneticPr fontId="20"/>
  </si>
  <si>
    <t>※詳細は就業規則　第16条～第18条</t>
    <phoneticPr fontId="20"/>
  </si>
  <si>
    <t>※詳細は就業規則　第16条～第23条</t>
    <phoneticPr fontId="20"/>
  </si>
  <si>
    <t>賃金支払日</t>
    <phoneticPr fontId="20"/>
  </si>
  <si>
    <t>翌月１５日</t>
    <phoneticPr fontId="20"/>
  </si>
  <si>
    <t>（５）</t>
    <phoneticPr fontId="20"/>
  </si>
  <si>
    <t>賃金の支払方法　　口座振込</t>
    <rPh sb="9" eb="11">
      <t>コウザ</t>
    </rPh>
    <phoneticPr fontId="20"/>
  </si>
  <si>
    <t>賞与・退職金</t>
    <phoneticPr fontId="20"/>
  </si>
  <si>
    <t>自家用車の場合　　　　23円/km(バイク半額 ) 情勢に応じて変動有り</t>
    <rPh sb="0" eb="4">
      <t>ジカヨウシャ</t>
    </rPh>
    <rPh sb="5" eb="7">
      <t>バアイ</t>
    </rPh>
    <rPh sb="21" eb="23">
      <t>ハンガク</t>
    </rPh>
    <rPh sb="26" eb="28">
      <t>ジョウセイ</t>
    </rPh>
    <rPh sb="29" eb="30">
      <t>オウ</t>
    </rPh>
    <rPh sb="32" eb="34">
      <t>ヘンドウ</t>
    </rPh>
    <rPh sb="34" eb="35">
      <t>ア</t>
    </rPh>
    <phoneticPr fontId="20"/>
  </si>
  <si>
    <t>※詳細は就業規則　第35条～第39条</t>
    <rPh sb="14" eb="15">
      <t>ダイ</t>
    </rPh>
    <rPh sb="17" eb="18">
      <t>ジョウ</t>
    </rPh>
    <phoneticPr fontId="20"/>
  </si>
  <si>
    <t>（１）苦情の申出を受ける者</t>
    <rPh sb="3" eb="5">
      <t>クジョウ</t>
    </rPh>
    <rPh sb="6" eb="8">
      <t>モウシデ</t>
    </rPh>
    <rPh sb="9" eb="10">
      <t>ウ</t>
    </rPh>
    <rPh sb="12" eb="13">
      <t>モノ</t>
    </rPh>
    <phoneticPr fontId="20"/>
  </si>
  <si>
    <t>（２）苦情処理の方法</t>
    <rPh sb="3" eb="5">
      <t>クジョウ</t>
    </rPh>
    <rPh sb="5" eb="7">
      <t>ショリ</t>
    </rPh>
    <rPh sb="8" eb="10">
      <t>ホウホウ</t>
    </rPh>
    <phoneticPr fontId="20"/>
  </si>
  <si>
    <t>次のいずれかに該当する場合は、休職とする。休職中の賃金は支給しない。</t>
    <rPh sb="0" eb="1">
      <t>ツギ</t>
    </rPh>
    <rPh sb="7" eb="9">
      <t>ガイトウ</t>
    </rPh>
    <rPh sb="11" eb="13">
      <t>バアイ</t>
    </rPh>
    <rPh sb="15" eb="17">
      <t>キュウショク</t>
    </rPh>
    <rPh sb="21" eb="24">
      <t>キュウショクチュウ</t>
    </rPh>
    <rPh sb="25" eb="27">
      <t>チンギン</t>
    </rPh>
    <rPh sb="28" eb="30">
      <t>シキュウ</t>
    </rPh>
    <phoneticPr fontId="20"/>
  </si>
  <si>
    <t>定年制　　無</t>
    <rPh sb="0" eb="3">
      <t>テイネンセイ</t>
    </rPh>
    <rPh sb="5" eb="6">
      <t>ナシ</t>
    </rPh>
    <phoneticPr fontId="20"/>
  </si>
  <si>
    <t>継続雇用制度</t>
    <phoneticPr fontId="20"/>
  </si>
  <si>
    <t>無</t>
    <rPh sb="0" eb="1">
      <t>ナ</t>
    </rPh>
    <phoneticPr fontId="20"/>
  </si>
  <si>
    <t>創業支援等措置</t>
    <phoneticPr fontId="20"/>
  </si>
  <si>
    <t>自己都合退職　（退職する14日以上前に届け出ること）</t>
    <phoneticPr fontId="20"/>
  </si>
  <si>
    <t>就業規則第55条に定める懲戒解雇事由に該当する事実があると認められたとき</t>
    <rPh sb="0" eb="2">
      <t>シュウギョウ</t>
    </rPh>
    <rPh sb="2" eb="4">
      <t>キソク</t>
    </rPh>
    <rPh sb="4" eb="5">
      <t>ダイ</t>
    </rPh>
    <rPh sb="7" eb="8">
      <t>ジョウ</t>
    </rPh>
    <rPh sb="9" eb="10">
      <t>サダ</t>
    </rPh>
    <rPh sb="12" eb="14">
      <t>チョウカイ</t>
    </rPh>
    <rPh sb="14" eb="16">
      <t>カイコ</t>
    </rPh>
    <rPh sb="16" eb="18">
      <t>ジユウ</t>
    </rPh>
    <rPh sb="19" eb="21">
      <t>ガイトウ</t>
    </rPh>
    <rPh sb="23" eb="25">
      <t>ジジツ</t>
    </rPh>
    <rPh sb="29" eb="30">
      <t>ミト</t>
    </rPh>
    <phoneticPr fontId="20"/>
  </si>
  <si>
    <t>詳細は、就業規則第40条～第47条、第49条～第55条</t>
    <rPh sb="0" eb="2">
      <t>ショウサイ</t>
    </rPh>
    <rPh sb="4" eb="6">
      <t>シュウギョウ</t>
    </rPh>
    <rPh sb="6" eb="8">
      <t>キソク</t>
    </rPh>
    <rPh sb="8" eb="9">
      <t>ダイ</t>
    </rPh>
    <rPh sb="11" eb="12">
      <t>ジョウ</t>
    </rPh>
    <rPh sb="13" eb="14">
      <t>ダイ</t>
    </rPh>
    <rPh sb="16" eb="17">
      <t>ジョウ</t>
    </rPh>
    <rPh sb="18" eb="19">
      <t>ダイ</t>
    </rPh>
    <rPh sb="21" eb="22">
      <t>ジョウ</t>
    </rPh>
    <rPh sb="23" eb="24">
      <t>ダイ</t>
    </rPh>
    <rPh sb="26" eb="27">
      <t>ジョウ</t>
    </rPh>
    <phoneticPr fontId="20"/>
  </si>
  <si>
    <t>法定健康診断の実施・その他食品衛生法に定める検査を行う。</t>
    <rPh sb="0" eb="2">
      <t>ホウテイ</t>
    </rPh>
    <rPh sb="2" eb="4">
      <t>ケンコウ</t>
    </rPh>
    <rPh sb="4" eb="6">
      <t>シンダン</t>
    </rPh>
    <rPh sb="7" eb="9">
      <t>ジッシ</t>
    </rPh>
    <rPh sb="12" eb="13">
      <t>タ</t>
    </rPh>
    <rPh sb="13" eb="15">
      <t>ショクヒン</t>
    </rPh>
    <rPh sb="15" eb="18">
      <t>エイセイホウ</t>
    </rPh>
    <rPh sb="19" eb="20">
      <t>サダ</t>
    </rPh>
    <rPh sb="22" eb="24">
      <t>ケンサ</t>
    </rPh>
    <rPh sb="25" eb="26">
      <t>オコナ</t>
    </rPh>
    <phoneticPr fontId="20"/>
  </si>
  <si>
    <t>詳細は、就業規則第56条～第62条</t>
    <rPh sb="0" eb="2">
      <t>ショウサイ</t>
    </rPh>
    <rPh sb="4" eb="6">
      <t>シュウギョウ</t>
    </rPh>
    <rPh sb="6" eb="8">
      <t>キソク</t>
    </rPh>
    <rPh sb="8" eb="9">
      <t>ダイ</t>
    </rPh>
    <rPh sb="11" eb="12">
      <t>ジョウ</t>
    </rPh>
    <rPh sb="13" eb="14">
      <t>ダイ</t>
    </rPh>
    <rPh sb="16" eb="17">
      <t>ジョウ</t>
    </rPh>
    <phoneticPr fontId="20"/>
  </si>
  <si>
    <t>労働基準法によるほか、労働者災害補償保険法の定めるところにより補償する。</t>
    <rPh sb="0" eb="2">
      <t>ロウドウ</t>
    </rPh>
    <rPh sb="2" eb="5">
      <t>キジュンホウ</t>
    </rPh>
    <rPh sb="11" eb="14">
      <t>ロウドウシャ</t>
    </rPh>
    <rPh sb="14" eb="16">
      <t>サイガイ</t>
    </rPh>
    <rPh sb="16" eb="18">
      <t>ホショウ</t>
    </rPh>
    <rPh sb="18" eb="21">
      <t>ホケンホウ</t>
    </rPh>
    <rPh sb="22" eb="23">
      <t>サダ</t>
    </rPh>
    <rPh sb="31" eb="33">
      <t>ホショウ</t>
    </rPh>
    <phoneticPr fontId="20"/>
  </si>
  <si>
    <t>労働者派遣
に関する料金</t>
    <phoneticPr fontId="20"/>
  </si>
  <si>
    <t>派遣料金（１日（８時間当たり）の額）</t>
    <rPh sb="0" eb="4">
      <t>ハケンリョウキン</t>
    </rPh>
    <rPh sb="6" eb="7">
      <t>ニチ</t>
    </rPh>
    <rPh sb="9" eb="11">
      <t>ジカン</t>
    </rPh>
    <rPh sb="11" eb="12">
      <t>ア</t>
    </rPh>
    <rPh sb="16" eb="17">
      <t>ガク</t>
    </rPh>
    <phoneticPr fontId="20"/>
  </si>
  <si>
    <t>・その他（　　　　　　　　　　　　　　）</t>
    <rPh sb="3" eb="4">
      <t>タ</t>
    </rPh>
    <phoneticPr fontId="20"/>
  </si>
  <si>
    <t>更新上限の有無</t>
    <rPh sb="2" eb="4">
      <t>ジョウゲン</t>
    </rPh>
    <rPh sb="5" eb="7">
      <t>ウム</t>
    </rPh>
    <phoneticPr fontId="20"/>
  </si>
  <si>
    <t>【労働契約法に定める同一の企業との間での通算契約期間が５年を超える有期労働契約の締結の場合】
本契約期間中に会社に対して期間の定めのない労働契約（無期労働契約）の締結の申込みをすることにより、本契約期間の末日の翌日から、無期労働契約での雇用に転換することができる。
この場合の本契約からの労働条件の変更の有無（　無　）</t>
    <phoneticPr fontId="20"/>
  </si>
  <si>
    <t>○　雇用管理の改善等に関する事項に係る相談窓口</t>
    <phoneticPr fontId="20"/>
  </si>
  <si>
    <t>以上のほかは、当社就業規則による。就業規則を確認できる場所や方法</t>
    <phoneticPr fontId="20"/>
  </si>
  <si>
    <t>区別</t>
    <rPh sb="0" eb="2">
      <t>クベツ</t>
    </rPh>
    <phoneticPr fontId="20"/>
  </si>
  <si>
    <t>☑協定対象ではない</t>
  </si>
  <si>
    <t>□協定対象</t>
  </si>
  <si>
    <t>製造業務派遣元責任者②1</t>
    <rPh sb="0" eb="2">
      <t>セイゾウ</t>
    </rPh>
    <rPh sb="2" eb="4">
      <t>ギョウム</t>
    </rPh>
    <rPh sb="4" eb="6">
      <t>ハケン</t>
    </rPh>
    <rPh sb="6" eb="7">
      <t>モト</t>
    </rPh>
    <rPh sb="7" eb="10">
      <t>セキニンシャ</t>
    </rPh>
    <phoneticPr fontId="20"/>
  </si>
  <si>
    <t>製造業務派遣元責任者②2</t>
    <rPh sb="0" eb="2">
      <t>セイゾウ</t>
    </rPh>
    <rPh sb="2" eb="4">
      <t>ギョウム</t>
    </rPh>
    <rPh sb="4" eb="6">
      <t>ハケン</t>
    </rPh>
    <rPh sb="6" eb="7">
      <t>モト</t>
    </rPh>
    <rPh sb="7" eb="10">
      <t>セキニンシャ</t>
    </rPh>
    <phoneticPr fontId="20"/>
  </si>
  <si>
    <t>派遣労働者平均：　１３，２４４</t>
    <rPh sb="0" eb="5">
      <t>ハケンロウドウシャ</t>
    </rPh>
    <rPh sb="5" eb="7">
      <t>ヘイキン</t>
    </rPh>
    <phoneticPr fontId="20"/>
  </si>
  <si>
    <t>相談窓口職氏名</t>
    <rPh sb="0" eb="2">
      <t>ソウダン</t>
    </rPh>
    <rPh sb="2" eb="4">
      <t>マドグチ</t>
    </rPh>
    <rPh sb="4" eb="5">
      <t>ショク</t>
    </rPh>
    <rPh sb="5" eb="7">
      <t>シメイ</t>
    </rPh>
    <phoneticPr fontId="20"/>
  </si>
  <si>
    <t>電話</t>
    <rPh sb="0" eb="2">
      <t>デンワ</t>
    </rPh>
    <phoneticPr fontId="20"/>
  </si>
  <si>
    <t>福島事業所　営業所長　鈴木亮輔</t>
    <rPh sb="0" eb="2">
      <t>フクシマ</t>
    </rPh>
    <rPh sb="2" eb="5">
      <t>ジギョウショ</t>
    </rPh>
    <rPh sb="6" eb="10">
      <t>エイギョウショチョウ</t>
    </rPh>
    <rPh sb="11" eb="13">
      <t>スズキ</t>
    </rPh>
    <rPh sb="13" eb="15">
      <t>リョウスケ</t>
    </rPh>
    <phoneticPr fontId="20"/>
  </si>
  <si>
    <t>03-3255-1149</t>
    <phoneticPr fontId="20"/>
  </si>
  <si>
    <t>職名</t>
    <rPh sb="0" eb="1">
      <t>ショク</t>
    </rPh>
    <phoneticPr fontId="20"/>
  </si>
  <si>
    <t>電話</t>
    <rPh sb="0" eb="2">
      <t>デンワ</t>
    </rPh>
    <phoneticPr fontId="20"/>
  </si>
  <si>
    <t>R6.4様式</t>
    <rPh sb="4" eb="6">
      <t>ヨウシキ</t>
    </rPh>
    <phoneticPr fontId="20"/>
  </si>
  <si>
    <t>主任　ニロウラ　アルジュン</t>
    <rPh sb="0" eb="2">
      <t>シュニン</t>
    </rPh>
    <phoneticPr fontId="20"/>
  </si>
  <si>
    <t>福島事業所に備え付けてあるので、就業規則確認の必要な際は各自訪問の上確認。</t>
    <rPh sb="0" eb="2">
      <t>フクシマ</t>
    </rPh>
    <phoneticPr fontId="20"/>
  </si>
  <si>
    <t>2024年4月1日から2024年9月30日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</si>
</sst>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Red]&quot;¥&quot;\-#,##0"/>
    <numFmt numFmtId="176" formatCode="yyyy&quot;年&quot;m&quot;月&quot;d&quot;日&quot;;@"/>
    <numFmt numFmtId="177" formatCode="0_ "/>
    <numFmt numFmtId="178" formatCode="[$-411]ggge&quot;年&quot;m&quot;月&quot;d&quot;日&quot;;@"/>
    <numFmt numFmtId="179" formatCode="[$-F800]dddd\,\ mmmm\ dd\,\ yyyy"/>
  </numFmts>
  <fonts count="63">
    <font>
      <sz val="11"/>
      <name val="ＭＳ Ｐゴシック"/>
      <family val="3"/>
      <charset val="128"/>
    </font>
    <font>
      <sz val="11"/>
      <color theme="1"/>
      <name val="ＭＳ Ｐゴシック"/>
      <family val="2"/>
      <charset val="128"/>
      <scheme val="minor"/>
    </font>
    <font>
      <sz val="11"/>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6"/>
      <name val="ＭＳ Ｐゴシック"/>
      <family val="3"/>
      <charset val="128"/>
    </font>
    <font>
      <b/>
      <sz val="16"/>
      <name val="ＭＳ Ｐ明朝"/>
      <family val="1"/>
      <charset val="128"/>
    </font>
    <font>
      <sz val="16"/>
      <name val="ＭＳ Ｐ明朝"/>
      <family val="1"/>
      <charset val="128"/>
    </font>
    <font>
      <b/>
      <sz val="12"/>
      <name val="ＭＳ Ｐ明朝"/>
      <family val="1"/>
      <charset val="128"/>
    </font>
    <font>
      <sz val="14"/>
      <name val="ＭＳ Ｐ明朝"/>
      <family val="1"/>
      <charset val="128"/>
    </font>
    <font>
      <sz val="11"/>
      <name val="ＭＳ Ｐ明朝"/>
      <family val="1"/>
      <charset val="128"/>
    </font>
    <font>
      <sz val="12"/>
      <name val="ＭＳ Ｐ明朝"/>
      <family val="1"/>
      <charset val="128"/>
    </font>
    <font>
      <b/>
      <sz val="11"/>
      <name val="ＭＳ Ｐ明朝"/>
      <family val="1"/>
      <charset val="128"/>
    </font>
    <font>
      <sz val="9"/>
      <name val="ＭＳ Ｐ明朝"/>
      <family val="1"/>
      <charset val="128"/>
    </font>
    <font>
      <sz val="8"/>
      <name val="ＭＳ Ｐ明朝"/>
      <family val="1"/>
      <charset val="128"/>
    </font>
    <font>
      <sz val="10"/>
      <name val="ＭＳ Ｐ明朝"/>
      <family val="1"/>
      <charset val="128"/>
    </font>
    <font>
      <sz val="10"/>
      <name val="ＭＳ Ｐゴシック"/>
      <family val="3"/>
      <charset val="128"/>
    </font>
    <font>
      <sz val="11"/>
      <name val="ＭＳ Ｐゴシック"/>
      <family val="3"/>
      <charset val="128"/>
    </font>
    <font>
      <b/>
      <sz val="9"/>
      <name val="ＭＳ Ｐ明朝"/>
      <family val="1"/>
      <charset val="128"/>
    </font>
    <font>
      <b/>
      <sz val="10"/>
      <name val="ＭＳ Ｐ明朝"/>
      <family val="1"/>
      <charset val="128"/>
    </font>
    <font>
      <sz val="9"/>
      <color indexed="81"/>
      <name val="MS P ゴシック"/>
      <family val="3"/>
      <charset val="128"/>
    </font>
    <font>
      <b/>
      <sz val="9"/>
      <color indexed="81"/>
      <name val="MS P ゴシック"/>
      <family val="3"/>
      <charset val="128"/>
    </font>
    <font>
      <sz val="11"/>
      <name val="Meiryo UI"/>
      <family val="3"/>
      <charset val="128"/>
    </font>
    <font>
      <sz val="10"/>
      <name val="Meiryo UI"/>
      <family val="3"/>
      <charset val="128"/>
    </font>
    <font>
      <sz val="8"/>
      <name val="Meiryo UI"/>
      <family val="3"/>
      <charset val="128"/>
    </font>
    <font>
      <sz val="11"/>
      <name val="Meiryo UI"/>
      <family val="2"/>
    </font>
    <font>
      <sz val="9"/>
      <name val="Meiryo UI"/>
      <family val="3"/>
      <charset val="128"/>
    </font>
    <font>
      <sz val="10"/>
      <color theme="1"/>
      <name val="Meiryo UI"/>
      <family val="3"/>
      <charset val="128"/>
    </font>
    <font>
      <sz val="18"/>
      <color theme="3"/>
      <name val="ＭＳ Ｐゴシック"/>
      <family val="2"/>
      <charset val="128"/>
      <scheme val="major"/>
    </font>
    <font>
      <b/>
      <sz val="15"/>
      <color theme="3"/>
      <name val="ＭＳ Ｐゴシック"/>
      <family val="2"/>
      <charset val="128"/>
      <scheme val="minor"/>
    </font>
    <font>
      <b/>
      <sz val="13"/>
      <color theme="3"/>
      <name val="ＭＳ Ｐゴシック"/>
      <family val="2"/>
      <charset val="128"/>
      <scheme val="minor"/>
    </font>
    <font>
      <b/>
      <sz val="11"/>
      <color theme="3"/>
      <name val="ＭＳ Ｐゴシック"/>
      <family val="2"/>
      <charset val="128"/>
      <scheme val="minor"/>
    </font>
    <font>
      <sz val="11"/>
      <color rgb="FF006100"/>
      <name val="ＭＳ Ｐゴシック"/>
      <family val="2"/>
      <charset val="128"/>
      <scheme val="minor"/>
    </font>
    <font>
      <sz val="11"/>
      <color rgb="FF9C0006"/>
      <name val="ＭＳ Ｐゴシック"/>
      <family val="2"/>
      <charset val="128"/>
      <scheme val="minor"/>
    </font>
    <font>
      <sz val="11"/>
      <color rgb="FF9C5700"/>
      <name val="ＭＳ Ｐゴシック"/>
      <family val="2"/>
      <charset val="128"/>
      <scheme val="minor"/>
    </font>
    <font>
      <sz val="11"/>
      <color rgb="FF3F3F76"/>
      <name val="ＭＳ Ｐゴシック"/>
      <family val="2"/>
      <charset val="128"/>
      <scheme val="minor"/>
    </font>
    <font>
      <b/>
      <sz val="11"/>
      <color rgb="FF3F3F3F"/>
      <name val="ＭＳ Ｐゴシック"/>
      <family val="2"/>
      <charset val="128"/>
      <scheme val="minor"/>
    </font>
    <font>
      <b/>
      <sz val="11"/>
      <color rgb="FFFA7D00"/>
      <name val="ＭＳ Ｐゴシック"/>
      <family val="2"/>
      <charset val="128"/>
      <scheme val="minor"/>
    </font>
    <font>
      <sz val="11"/>
      <color rgb="FFFA7D00"/>
      <name val="ＭＳ Ｐゴシック"/>
      <family val="2"/>
      <charset val="128"/>
      <scheme val="minor"/>
    </font>
    <font>
      <b/>
      <sz val="11"/>
      <color theme="0"/>
      <name val="ＭＳ Ｐゴシック"/>
      <family val="2"/>
      <charset val="128"/>
      <scheme val="minor"/>
    </font>
    <font>
      <sz val="11"/>
      <color rgb="FFFF0000"/>
      <name val="ＭＳ Ｐゴシック"/>
      <family val="2"/>
      <charset val="128"/>
      <scheme val="minor"/>
    </font>
    <font>
      <i/>
      <sz val="11"/>
      <color rgb="FF7F7F7F"/>
      <name val="ＭＳ Ｐゴシック"/>
      <family val="2"/>
      <charset val="128"/>
      <scheme val="minor"/>
    </font>
    <font>
      <b/>
      <sz val="11"/>
      <color theme="1"/>
      <name val="ＭＳ Ｐゴシック"/>
      <family val="2"/>
      <charset val="128"/>
      <scheme val="minor"/>
    </font>
    <font>
      <sz val="11"/>
      <color theme="0"/>
      <name val="ＭＳ Ｐゴシック"/>
      <family val="2"/>
      <charset val="128"/>
      <scheme val="minor"/>
    </font>
    <font>
      <b/>
      <sz val="11"/>
      <name val="Meiryo UI"/>
      <family val="3"/>
      <charset val="128"/>
    </font>
    <font>
      <sz val="9.75"/>
      <name val="Meiryo UI"/>
      <family val="3"/>
      <charset val="128"/>
    </font>
    <font>
      <b/>
      <sz val="11"/>
      <name val="ＭＳ Ｐ明朝"/>
      <family val="1"/>
    </font>
    <font>
      <sz val="11"/>
      <color theme="0"/>
      <name val="ＭＳ Ｐ明朝"/>
      <family val="1"/>
      <charset val="128"/>
    </font>
  </fonts>
  <fills count="5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5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medium">
        <color indexed="64"/>
      </left>
      <right/>
      <top/>
      <bottom/>
      <diagonal/>
    </border>
    <border>
      <left/>
      <right style="medium">
        <color indexed="64"/>
      </right>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style="hair">
        <color indexed="64"/>
      </bottom>
      <diagonal/>
    </border>
    <border>
      <left/>
      <right/>
      <top/>
      <bottom style="hair">
        <color indexed="64"/>
      </bottom>
      <diagonal/>
    </border>
    <border>
      <left/>
      <right/>
      <top style="thin">
        <color indexed="64"/>
      </top>
      <bottom style="hair">
        <color indexed="64"/>
      </bottom>
      <diagonal/>
    </border>
    <border>
      <left style="medium">
        <color indexed="64"/>
      </left>
      <right/>
      <top style="hair">
        <color indexed="64"/>
      </top>
      <bottom/>
      <diagonal/>
    </border>
    <border>
      <left style="medium">
        <color indexed="64"/>
      </left>
      <right/>
      <top style="hair">
        <color indexed="64"/>
      </top>
      <bottom style="hair">
        <color indexed="64"/>
      </bottom>
      <diagonal/>
    </border>
    <border>
      <left/>
      <right/>
      <top style="hair">
        <color indexed="64"/>
      </top>
      <bottom style="hair">
        <color indexed="64"/>
      </bottom>
      <diagonal/>
    </border>
    <border>
      <left/>
      <right style="medium">
        <color indexed="64"/>
      </right>
      <top style="hair">
        <color indexed="64"/>
      </top>
      <bottom style="hair">
        <color indexed="64"/>
      </bottom>
      <diagonal/>
    </border>
    <border>
      <left style="medium">
        <color indexed="64"/>
      </left>
      <right/>
      <top/>
      <bottom style="thin">
        <color indexed="64"/>
      </bottom>
      <diagonal/>
    </border>
    <border>
      <left/>
      <right/>
      <top/>
      <bottom style="thin">
        <color indexed="64"/>
      </bottom>
      <diagonal/>
    </border>
    <border>
      <left/>
      <right/>
      <top style="hair">
        <color indexed="64"/>
      </top>
      <bottom/>
      <diagonal/>
    </border>
    <border>
      <left/>
      <right style="medium">
        <color indexed="64"/>
      </right>
      <top style="hair">
        <color indexed="64"/>
      </top>
      <bottom/>
      <diagonal/>
    </border>
    <border>
      <left/>
      <right style="medium">
        <color indexed="64"/>
      </right>
      <top/>
      <bottom style="hair">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style="thin">
        <color indexed="64"/>
      </top>
      <bottom style="hair">
        <color indexed="64"/>
      </bottom>
      <diagonal/>
    </border>
    <border>
      <left/>
      <right style="medium">
        <color indexed="64"/>
      </right>
      <top style="thin">
        <color indexed="64"/>
      </top>
      <bottom style="hair">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hair">
        <color indexed="64"/>
      </bottom>
      <diagonal/>
    </border>
    <border>
      <left style="medium">
        <color indexed="64"/>
      </left>
      <right/>
      <top style="hair">
        <color indexed="64"/>
      </top>
      <bottom style="thin">
        <color indexed="64"/>
      </bottom>
      <diagonal/>
    </border>
    <border>
      <left/>
      <right/>
      <top style="hair">
        <color indexed="64"/>
      </top>
      <bottom style="thin">
        <color indexed="64"/>
      </bottom>
      <diagonal/>
    </border>
    <border>
      <left/>
      <right style="medium">
        <color indexed="64"/>
      </right>
      <top style="hair">
        <color indexed="64"/>
      </top>
      <bottom style="thin">
        <color indexed="64"/>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hair">
        <color indexed="64"/>
      </right>
      <top style="hair">
        <color indexed="64"/>
      </top>
      <bottom style="hair">
        <color indexed="64"/>
      </bottom>
      <diagonal/>
    </border>
    <border>
      <left/>
      <right style="hair">
        <color indexed="64"/>
      </right>
      <top/>
      <bottom style="hair">
        <color indexed="64"/>
      </bottom>
      <diagonal/>
    </border>
  </borders>
  <cellStyleXfs count="129">
    <xf numFmtId="0" fontId="0" fillId="0" borderId="0">
      <alignment vertical="center"/>
    </xf>
    <xf numFmtId="0" fontId="3" fillId="2" borderId="0" applyNumberFormat="0" applyBorder="0" applyAlignment="0" applyProtection="0">
      <alignment vertical="center"/>
    </xf>
    <xf numFmtId="0" fontId="3" fillId="2" borderId="0" applyNumberFormat="0" applyBorder="0" applyAlignment="0" applyProtection="0">
      <alignment vertical="center"/>
    </xf>
    <xf numFmtId="0" fontId="3" fillId="3"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3" fillId="11" borderId="0" applyNumberFormat="0" applyBorder="0" applyAlignment="0" applyProtection="0">
      <alignment vertical="center"/>
    </xf>
    <xf numFmtId="0" fontId="4" fillId="12"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4" fillId="18" borderId="0" applyNumberFormat="0" applyBorder="0" applyAlignment="0" applyProtection="0">
      <alignment vertical="center"/>
    </xf>
    <xf numFmtId="0" fontId="4" fillId="13"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4" borderId="0" applyNumberFormat="0" applyBorder="0" applyAlignment="0" applyProtection="0">
      <alignment vertical="center"/>
    </xf>
    <xf numFmtId="0" fontId="4" fillId="19" borderId="0" applyNumberFormat="0" applyBorder="0" applyAlignment="0" applyProtection="0">
      <alignment vertical="center"/>
    </xf>
    <xf numFmtId="0" fontId="4" fillId="19" borderId="0" applyNumberFormat="0" applyBorder="0" applyAlignment="0" applyProtection="0">
      <alignment vertical="center"/>
    </xf>
    <xf numFmtId="0" fontId="5"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20" borderId="1" applyNumberFormat="0" applyAlignment="0" applyProtection="0">
      <alignment vertical="center"/>
    </xf>
    <xf numFmtId="0" fontId="6" fillId="20" borderId="1" applyNumberFormat="0" applyAlignment="0" applyProtection="0">
      <alignment vertical="center"/>
    </xf>
    <xf numFmtId="0" fontId="7" fillId="21" borderId="0" applyNumberFormat="0" applyBorder="0" applyAlignment="0" applyProtection="0">
      <alignment vertical="center"/>
    </xf>
    <xf numFmtId="0" fontId="7" fillId="21" borderId="0" applyNumberFormat="0" applyBorder="0" applyAlignment="0" applyProtection="0">
      <alignment vertical="center"/>
    </xf>
    <xf numFmtId="0" fontId="2" fillId="22" borderId="2" applyNumberFormat="0" applyFont="0" applyAlignment="0" applyProtection="0">
      <alignment vertical="center"/>
    </xf>
    <xf numFmtId="0" fontId="3" fillId="22" borderId="2" applyNumberFormat="0" applyFont="0" applyAlignment="0" applyProtection="0">
      <alignment vertical="center"/>
    </xf>
    <xf numFmtId="0" fontId="8" fillId="0" borderId="3" applyNumberFormat="0" applyFill="0" applyAlignment="0" applyProtection="0">
      <alignment vertical="center"/>
    </xf>
    <xf numFmtId="0" fontId="8" fillId="0" borderId="3" applyNumberFormat="0" applyFill="0" applyAlignment="0" applyProtection="0">
      <alignment vertical="center"/>
    </xf>
    <xf numFmtId="0" fontId="9" fillId="3" borderId="0" applyNumberFormat="0" applyBorder="0" applyAlignment="0" applyProtection="0">
      <alignment vertical="center"/>
    </xf>
    <xf numFmtId="0" fontId="9" fillId="3" borderId="0" applyNumberFormat="0" applyBorder="0" applyAlignment="0" applyProtection="0">
      <alignment vertical="center"/>
    </xf>
    <xf numFmtId="0" fontId="10" fillId="23" borderId="4" applyNumberFormat="0" applyAlignment="0" applyProtection="0">
      <alignment vertical="center"/>
    </xf>
    <xf numFmtId="0" fontId="10" fillId="23" borderId="4" applyNumberFormat="0" applyAlignment="0" applyProtection="0">
      <alignment vertical="center"/>
    </xf>
    <xf numFmtId="0" fontId="11" fillId="0" borderId="0" applyNumberFormat="0" applyFill="0" applyBorder="0" applyAlignment="0" applyProtection="0">
      <alignment vertical="center"/>
    </xf>
    <xf numFmtId="0" fontId="11" fillId="0" borderId="0" applyNumberFormat="0" applyFill="0" applyBorder="0" applyAlignment="0" applyProtection="0">
      <alignment vertical="center"/>
    </xf>
    <xf numFmtId="38" fontId="2" fillId="0" borderId="0" applyFont="0" applyFill="0" applyBorder="0" applyAlignment="0" applyProtection="0">
      <alignment vertical="center"/>
    </xf>
    <xf numFmtId="0" fontId="12" fillId="0" borderId="5" applyNumberFormat="0" applyFill="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8" applyNumberFormat="0" applyFill="0" applyAlignment="0" applyProtection="0">
      <alignment vertical="center"/>
    </xf>
    <xf numFmtId="0" fontId="15" fillId="0" borderId="8" applyNumberFormat="0" applyFill="0" applyAlignment="0" applyProtection="0">
      <alignment vertical="center"/>
    </xf>
    <xf numFmtId="0" fontId="16" fillId="23" borderId="9" applyNumberFormat="0" applyAlignment="0" applyProtection="0">
      <alignment vertical="center"/>
    </xf>
    <xf numFmtId="0" fontId="16" fillId="23" borderId="9" applyNumberFormat="0" applyAlignment="0" applyProtection="0">
      <alignment vertical="center"/>
    </xf>
    <xf numFmtId="0" fontId="17" fillId="0" borderId="0" applyNumberFormat="0" applyFill="0" applyBorder="0" applyAlignment="0" applyProtection="0">
      <alignment vertical="center"/>
    </xf>
    <xf numFmtId="0" fontId="17" fillId="0" borderId="0" applyNumberFormat="0" applyFill="0" applyBorder="0" applyAlignment="0" applyProtection="0">
      <alignment vertical="center"/>
    </xf>
    <xf numFmtId="6" fontId="2" fillId="0" borderId="0" applyFont="0" applyFill="0" applyBorder="0" applyAlignment="0" applyProtection="0">
      <alignment vertical="center"/>
    </xf>
    <xf numFmtId="0" fontId="18" fillId="7" borderId="4" applyNumberFormat="0" applyAlignment="0" applyProtection="0">
      <alignment vertical="center"/>
    </xf>
    <xf numFmtId="0" fontId="18" fillId="7" borderId="4" applyNumberFormat="0" applyAlignment="0" applyProtection="0">
      <alignment vertical="center"/>
    </xf>
    <xf numFmtId="0" fontId="3" fillId="0" borderId="0">
      <alignment vertical="center"/>
    </xf>
    <xf numFmtId="0" fontId="19" fillId="4" borderId="0" applyNumberFormat="0" applyBorder="0" applyAlignment="0" applyProtection="0">
      <alignment vertical="center"/>
    </xf>
    <xf numFmtId="0" fontId="19" fillId="4" borderId="0" applyNumberFormat="0" applyBorder="0" applyAlignment="0" applyProtection="0">
      <alignment vertical="center"/>
    </xf>
    <xf numFmtId="0" fontId="1" fillId="0" borderId="0">
      <alignment vertical="center"/>
    </xf>
    <xf numFmtId="0" fontId="43" fillId="0" borderId="0" applyNumberFormat="0" applyFill="0" applyBorder="0" applyAlignment="0" applyProtection="0">
      <alignment vertical="center"/>
    </xf>
    <xf numFmtId="0" fontId="44" fillId="0" borderId="46" applyNumberFormat="0" applyFill="0" applyAlignment="0" applyProtection="0">
      <alignment vertical="center"/>
    </xf>
    <xf numFmtId="0" fontId="45" fillId="0" borderId="47" applyNumberFormat="0" applyFill="0" applyAlignment="0" applyProtection="0">
      <alignment vertical="center"/>
    </xf>
    <xf numFmtId="0" fontId="46" fillId="0" borderId="48" applyNumberFormat="0" applyFill="0" applyAlignment="0" applyProtection="0">
      <alignment vertical="center"/>
    </xf>
    <xf numFmtId="0" fontId="46" fillId="0" borderId="0" applyNumberFormat="0" applyFill="0" applyBorder="0" applyAlignment="0" applyProtection="0">
      <alignment vertical="center"/>
    </xf>
    <xf numFmtId="0" fontId="47" fillId="24" borderId="0" applyNumberFormat="0" applyBorder="0" applyAlignment="0" applyProtection="0">
      <alignment vertical="center"/>
    </xf>
    <xf numFmtId="0" fontId="48" fillId="25" borderId="0" applyNumberFormat="0" applyBorder="0" applyAlignment="0" applyProtection="0">
      <alignment vertical="center"/>
    </xf>
    <xf numFmtId="0" fontId="49" fillId="26" borderId="0" applyNumberFormat="0" applyBorder="0" applyAlignment="0" applyProtection="0">
      <alignment vertical="center"/>
    </xf>
    <xf numFmtId="0" fontId="50" fillId="27" borderId="49" applyNumberFormat="0" applyAlignment="0" applyProtection="0">
      <alignment vertical="center"/>
    </xf>
    <xf numFmtId="0" fontId="51" fillId="28" borderId="50" applyNumberFormat="0" applyAlignment="0" applyProtection="0">
      <alignment vertical="center"/>
    </xf>
    <xf numFmtId="0" fontId="52" fillId="28" borderId="49" applyNumberFormat="0" applyAlignment="0" applyProtection="0">
      <alignment vertical="center"/>
    </xf>
    <xf numFmtId="0" fontId="53" fillId="0" borderId="51" applyNumberFormat="0" applyFill="0" applyAlignment="0" applyProtection="0">
      <alignment vertical="center"/>
    </xf>
    <xf numFmtId="0" fontId="54" fillId="29" borderId="52" applyNumberFormat="0" applyAlignment="0" applyProtection="0">
      <alignment vertical="center"/>
    </xf>
    <xf numFmtId="0" fontId="55" fillId="0" borderId="0" applyNumberFormat="0" applyFill="0" applyBorder="0" applyAlignment="0" applyProtection="0">
      <alignment vertical="center"/>
    </xf>
    <xf numFmtId="0" fontId="1" fillId="30" borderId="53" applyNumberFormat="0" applyFont="0" applyAlignment="0" applyProtection="0">
      <alignment vertical="center"/>
    </xf>
    <xf numFmtId="0" fontId="56" fillId="0" borderId="0" applyNumberFormat="0" applyFill="0" applyBorder="0" applyAlignment="0" applyProtection="0">
      <alignment vertical="center"/>
    </xf>
    <xf numFmtId="0" fontId="57" fillId="0" borderId="54" applyNumberFormat="0" applyFill="0" applyAlignment="0" applyProtection="0">
      <alignment vertical="center"/>
    </xf>
    <xf numFmtId="0" fontId="58" fillId="31" borderId="0" applyNumberFormat="0" applyBorder="0" applyAlignment="0" applyProtection="0">
      <alignment vertical="center"/>
    </xf>
    <xf numFmtId="0" fontId="1" fillId="32" borderId="0" applyNumberFormat="0" applyBorder="0" applyAlignment="0" applyProtection="0">
      <alignment vertical="center"/>
    </xf>
    <xf numFmtId="0" fontId="1" fillId="33" borderId="0" applyNumberFormat="0" applyBorder="0" applyAlignment="0" applyProtection="0">
      <alignment vertical="center"/>
    </xf>
    <xf numFmtId="0" fontId="1" fillId="34" borderId="0" applyNumberFormat="0" applyBorder="0" applyAlignment="0" applyProtection="0">
      <alignment vertical="center"/>
    </xf>
    <xf numFmtId="0" fontId="58" fillId="35" borderId="0" applyNumberFormat="0" applyBorder="0" applyAlignment="0" applyProtection="0">
      <alignment vertical="center"/>
    </xf>
    <xf numFmtId="0" fontId="1" fillId="36" borderId="0" applyNumberFormat="0" applyBorder="0" applyAlignment="0" applyProtection="0">
      <alignment vertical="center"/>
    </xf>
    <xf numFmtId="0" fontId="1" fillId="37" borderId="0" applyNumberFormat="0" applyBorder="0" applyAlignment="0" applyProtection="0">
      <alignment vertical="center"/>
    </xf>
    <xf numFmtId="0" fontId="1" fillId="38" borderId="0" applyNumberFormat="0" applyBorder="0" applyAlignment="0" applyProtection="0">
      <alignment vertical="center"/>
    </xf>
    <xf numFmtId="0" fontId="58" fillId="39" borderId="0" applyNumberFormat="0" applyBorder="0" applyAlignment="0" applyProtection="0">
      <alignment vertical="center"/>
    </xf>
    <xf numFmtId="0" fontId="1" fillId="40" borderId="0" applyNumberFormat="0" applyBorder="0" applyAlignment="0" applyProtection="0">
      <alignment vertical="center"/>
    </xf>
    <xf numFmtId="0" fontId="1" fillId="41" borderId="0" applyNumberFormat="0" applyBorder="0" applyAlignment="0" applyProtection="0">
      <alignment vertical="center"/>
    </xf>
    <xf numFmtId="0" fontId="1" fillId="42" borderId="0" applyNumberFormat="0" applyBorder="0" applyAlignment="0" applyProtection="0">
      <alignment vertical="center"/>
    </xf>
    <xf numFmtId="0" fontId="58" fillId="43" borderId="0" applyNumberFormat="0" applyBorder="0" applyAlignment="0" applyProtection="0">
      <alignment vertical="center"/>
    </xf>
    <xf numFmtId="0" fontId="1" fillId="44" borderId="0" applyNumberFormat="0" applyBorder="0" applyAlignment="0" applyProtection="0">
      <alignment vertical="center"/>
    </xf>
    <xf numFmtId="0" fontId="1" fillId="45" borderId="0" applyNumberFormat="0" applyBorder="0" applyAlignment="0" applyProtection="0">
      <alignment vertical="center"/>
    </xf>
    <xf numFmtId="0" fontId="1" fillId="46" borderId="0" applyNumberFormat="0" applyBorder="0" applyAlignment="0" applyProtection="0">
      <alignment vertical="center"/>
    </xf>
    <xf numFmtId="0" fontId="58" fillId="47" borderId="0" applyNumberFormat="0" applyBorder="0" applyAlignment="0" applyProtection="0">
      <alignment vertical="center"/>
    </xf>
    <xf numFmtId="0" fontId="1" fillId="48" borderId="0" applyNumberFormat="0" applyBorder="0" applyAlignment="0" applyProtection="0">
      <alignment vertical="center"/>
    </xf>
    <xf numFmtId="0" fontId="1" fillId="49" borderId="0" applyNumberFormat="0" applyBorder="0" applyAlignment="0" applyProtection="0">
      <alignment vertical="center"/>
    </xf>
    <xf numFmtId="0" fontId="1" fillId="50" borderId="0" applyNumberFormat="0" applyBorder="0" applyAlignment="0" applyProtection="0">
      <alignment vertical="center"/>
    </xf>
    <xf numFmtId="0" fontId="58" fillId="51" borderId="0" applyNumberFormat="0" applyBorder="0" applyAlignment="0" applyProtection="0">
      <alignment vertical="center"/>
    </xf>
    <xf numFmtId="0" fontId="1" fillId="52" borderId="0" applyNumberFormat="0" applyBorder="0" applyAlignment="0" applyProtection="0">
      <alignment vertical="center"/>
    </xf>
    <xf numFmtId="0" fontId="1" fillId="53" borderId="0" applyNumberFormat="0" applyBorder="0" applyAlignment="0" applyProtection="0">
      <alignment vertical="center"/>
    </xf>
    <xf numFmtId="0" fontId="1" fillId="54" borderId="0" applyNumberFormat="0" applyBorder="0" applyAlignment="0" applyProtection="0">
      <alignment vertical="center"/>
    </xf>
    <xf numFmtId="38" fontId="1" fillId="0" borderId="0" applyFont="0" applyFill="0" applyBorder="0" applyAlignment="0" applyProtection="0">
      <alignment vertical="center"/>
    </xf>
  </cellStyleXfs>
  <cellXfs count="516">
    <xf numFmtId="0" fontId="0" fillId="0" borderId="0" xfId="0">
      <alignment vertical="center"/>
    </xf>
    <xf numFmtId="0" fontId="22" fillId="0" borderId="0" xfId="0" applyFont="1">
      <alignment vertical="center"/>
    </xf>
    <xf numFmtId="0" fontId="24" fillId="0" borderId="0" xfId="0" applyFont="1" applyAlignment="1">
      <alignment vertical="center" shrinkToFit="1"/>
    </xf>
    <xf numFmtId="176" fontId="24" fillId="0" borderId="0" xfId="0" applyNumberFormat="1" applyFont="1" applyAlignment="1">
      <alignment vertical="center" shrinkToFit="1"/>
    </xf>
    <xf numFmtId="0" fontId="25" fillId="0" borderId="0" xfId="0" applyFont="1" applyAlignment="1">
      <alignment horizontal="center" vertical="center" shrinkToFit="1"/>
    </xf>
    <xf numFmtId="0" fontId="25" fillId="0" borderId="0" xfId="0" applyFont="1">
      <alignment vertical="center"/>
    </xf>
    <xf numFmtId="0" fontId="24" fillId="0" borderId="0" xfId="0" applyFont="1">
      <alignment vertical="center"/>
    </xf>
    <xf numFmtId="0" fontId="26" fillId="0" borderId="0" xfId="0" applyFont="1">
      <alignment vertical="center"/>
    </xf>
    <xf numFmtId="0" fontId="25" fillId="0" borderId="0" xfId="0" applyFont="1" applyAlignment="1">
      <alignment horizontal="center" vertical="center"/>
    </xf>
    <xf numFmtId="0" fontId="27" fillId="0" borderId="0" xfId="0" applyFont="1">
      <alignment vertical="center"/>
    </xf>
    <xf numFmtId="0" fontId="25" fillId="0" borderId="0" xfId="0" applyFont="1" applyAlignment="1">
      <alignment vertical="top"/>
    </xf>
    <xf numFmtId="0" fontId="26" fillId="0" borderId="0" xfId="0" applyFont="1" applyAlignment="1">
      <alignment vertical="top"/>
    </xf>
    <xf numFmtId="0" fontId="25" fillId="0" borderId="12" xfId="0" applyFont="1" applyBorder="1" applyAlignment="1">
      <alignment horizontal="center" vertical="center" shrinkToFit="1"/>
    </xf>
    <xf numFmtId="0" fontId="25" fillId="0" borderId="10" xfId="0" applyFont="1" applyBorder="1" applyAlignment="1">
      <alignment horizontal="center" vertical="center" shrinkToFit="1"/>
    </xf>
    <xf numFmtId="0" fontId="25" fillId="0" borderId="11" xfId="0" applyFont="1" applyBorder="1" applyAlignment="1">
      <alignment horizontal="center" vertical="center" shrinkToFit="1"/>
    </xf>
    <xf numFmtId="0" fontId="26" fillId="0" borderId="0" xfId="0" applyFont="1" applyAlignment="1">
      <alignment vertical="center" shrinkToFit="1"/>
    </xf>
    <xf numFmtId="0" fontId="25" fillId="0" borderId="13" xfId="0" applyFont="1" applyBorder="1" applyAlignment="1">
      <alignment horizontal="center" vertical="center" shrinkToFit="1"/>
    </xf>
    <xf numFmtId="178" fontId="26" fillId="0" borderId="12" xfId="0" applyNumberFormat="1" applyFont="1" applyBorder="1" applyAlignment="1">
      <alignment vertical="center" shrinkToFit="1"/>
    </xf>
    <xf numFmtId="178" fontId="26" fillId="0" borderId="13" xfId="0" applyNumberFormat="1" applyFont="1" applyBorder="1" applyAlignment="1">
      <alignment vertical="center" shrinkToFit="1"/>
    </xf>
    <xf numFmtId="0" fontId="25" fillId="0" borderId="12" xfId="0" applyFont="1" applyBorder="1" applyAlignment="1">
      <alignment horizontal="center" vertical="center"/>
    </xf>
    <xf numFmtId="49" fontId="27" fillId="0" borderId="14" xfId="0" applyNumberFormat="1" applyFont="1" applyBorder="1">
      <alignment vertical="center"/>
    </xf>
    <xf numFmtId="49" fontId="27" fillId="0" borderId="15" xfId="0" applyNumberFormat="1" applyFont="1" applyBorder="1">
      <alignment vertical="center"/>
    </xf>
    <xf numFmtId="0" fontId="25" fillId="0" borderId="11" xfId="0" applyFont="1" applyBorder="1" applyAlignment="1">
      <alignment horizontal="center" vertical="center"/>
    </xf>
    <xf numFmtId="49" fontId="27" fillId="0" borderId="16" xfId="0" applyNumberFormat="1" applyFont="1" applyBorder="1">
      <alignment vertical="center"/>
    </xf>
    <xf numFmtId="49" fontId="27" fillId="0" borderId="17" xfId="0" applyNumberFormat="1" applyFont="1" applyBorder="1">
      <alignment vertical="center"/>
    </xf>
    <xf numFmtId="49" fontId="27" fillId="0" borderId="10" xfId="0" applyNumberFormat="1" applyFont="1" applyBorder="1">
      <alignment vertical="center"/>
    </xf>
    <xf numFmtId="49" fontId="27" fillId="0" borderId="0" xfId="0" applyNumberFormat="1" applyFont="1">
      <alignment vertical="center"/>
    </xf>
    <xf numFmtId="49" fontId="30" fillId="0" borderId="0" xfId="0" applyNumberFormat="1" applyFont="1">
      <alignment vertical="center"/>
    </xf>
    <xf numFmtId="0" fontId="30" fillId="0" borderId="15" xfId="0" applyFont="1" applyBorder="1">
      <alignment vertical="center"/>
    </xf>
    <xf numFmtId="0" fontId="31" fillId="0" borderId="15" xfId="0" applyFont="1" applyBorder="1">
      <alignment vertical="center"/>
    </xf>
    <xf numFmtId="0" fontId="31" fillId="0" borderId="12" xfId="0" applyFont="1" applyBorder="1">
      <alignment vertical="center"/>
    </xf>
    <xf numFmtId="0" fontId="25" fillId="0" borderId="18" xfId="0" quotePrefix="1" applyFont="1" applyBorder="1">
      <alignment vertical="center"/>
    </xf>
    <xf numFmtId="0" fontId="30" fillId="0" borderId="19" xfId="0" quotePrefix="1" applyFont="1" applyBorder="1">
      <alignment vertical="center"/>
    </xf>
    <xf numFmtId="0" fontId="30" fillId="0" borderId="20" xfId="0" applyFont="1" applyBorder="1">
      <alignment vertical="center"/>
    </xf>
    <xf numFmtId="0" fontId="30" fillId="0" borderId="21" xfId="0" applyFont="1" applyBorder="1">
      <alignment vertical="center"/>
    </xf>
    <xf numFmtId="0" fontId="30" fillId="0" borderId="22" xfId="0" applyFont="1" applyBorder="1">
      <alignment vertical="center"/>
    </xf>
    <xf numFmtId="0" fontId="30" fillId="0" borderId="23" xfId="0" applyFont="1" applyBorder="1">
      <alignment vertical="center"/>
    </xf>
    <xf numFmtId="0" fontId="30" fillId="0" borderId="24" xfId="0" applyFont="1" applyBorder="1">
      <alignment vertical="center"/>
    </xf>
    <xf numFmtId="0" fontId="30" fillId="0" borderId="13" xfId="0" applyFont="1" applyBorder="1">
      <alignment vertical="center"/>
    </xf>
    <xf numFmtId="0" fontId="30" fillId="0" borderId="15" xfId="0" quotePrefix="1" applyFont="1" applyBorder="1">
      <alignment vertical="center"/>
    </xf>
    <xf numFmtId="0" fontId="30" fillId="0" borderId="11" xfId="0" applyFont="1" applyBorder="1" applyAlignment="1">
      <alignment horizontal="center" vertical="center" shrinkToFit="1"/>
    </xf>
    <xf numFmtId="0" fontId="30" fillId="0" borderId="16" xfId="0" applyFont="1" applyBorder="1" applyAlignment="1">
      <alignment horizontal="center" vertical="center"/>
    </xf>
    <xf numFmtId="0" fontId="30" fillId="0" borderId="0" xfId="0" applyFont="1">
      <alignment vertical="center"/>
    </xf>
    <xf numFmtId="0" fontId="30" fillId="0" borderId="25" xfId="0" applyFont="1" applyBorder="1" applyAlignment="1">
      <alignment horizontal="left" vertical="center"/>
    </xf>
    <xf numFmtId="0" fontId="30" fillId="0" borderId="26" xfId="0" applyFont="1" applyBorder="1" applyAlignment="1">
      <alignment horizontal="center" vertical="center" shrinkToFit="1"/>
    </xf>
    <xf numFmtId="0" fontId="30" fillId="0" borderId="10" xfId="0" applyFont="1" applyBorder="1" applyAlignment="1">
      <alignment horizontal="left" vertical="center"/>
    </xf>
    <xf numFmtId="0" fontId="30" fillId="0" borderId="16" xfId="0" applyFont="1" applyBorder="1" applyAlignment="1">
      <alignment horizontal="left" vertical="center"/>
    </xf>
    <xf numFmtId="0" fontId="30" fillId="0" borderId="27" xfId="0" applyFont="1" applyBorder="1" applyAlignment="1">
      <alignment horizontal="center" vertical="center" shrinkToFit="1"/>
    </xf>
    <xf numFmtId="0" fontId="30" fillId="0" borderId="25" xfId="0" applyFont="1" applyBorder="1" applyAlignment="1">
      <alignment vertical="center" shrinkToFit="1"/>
    </xf>
    <xf numFmtId="0" fontId="30" fillId="0" borderId="25" xfId="0" applyFont="1" applyBorder="1">
      <alignment vertical="center"/>
    </xf>
    <xf numFmtId="0" fontId="30" fillId="0" borderId="26" xfId="0" applyFont="1" applyBorder="1" applyAlignment="1">
      <alignment vertical="center" shrinkToFit="1"/>
    </xf>
    <xf numFmtId="0" fontId="30" fillId="0" borderId="11" xfId="0" applyFont="1" applyBorder="1" applyAlignment="1">
      <alignment horizontal="center" vertical="center"/>
    </xf>
    <xf numFmtId="0" fontId="25" fillId="0" borderId="18" xfId="0" applyFont="1" applyBorder="1">
      <alignment vertical="center"/>
    </xf>
    <xf numFmtId="0" fontId="25" fillId="0" borderId="18" xfId="0" applyFont="1" applyBorder="1" applyAlignment="1">
      <alignment horizontal="center" vertical="center"/>
    </xf>
    <xf numFmtId="0" fontId="25" fillId="0" borderId="19" xfId="0" quotePrefix="1" applyFont="1" applyBorder="1">
      <alignment vertical="center"/>
    </xf>
    <xf numFmtId="0" fontId="25" fillId="0" borderId="25" xfId="0" applyFont="1" applyBorder="1">
      <alignment vertical="center"/>
    </xf>
    <xf numFmtId="0" fontId="26" fillId="0" borderId="25" xfId="80" applyNumberFormat="1" applyFont="1" applyFill="1" applyBorder="1" applyAlignment="1">
      <alignment horizontal="right" vertical="center"/>
    </xf>
    <xf numFmtId="0" fontId="25" fillId="0" borderId="25" xfId="0" applyFont="1" applyBorder="1" applyAlignment="1">
      <alignment horizontal="center" vertical="center"/>
    </xf>
    <xf numFmtId="0" fontId="25" fillId="0" borderId="17" xfId="0" applyFont="1" applyBorder="1" applyAlignment="1">
      <alignment horizontal="left" vertical="center"/>
    </xf>
    <xf numFmtId="0" fontId="25" fillId="0" borderId="17" xfId="0" applyFont="1" applyBorder="1">
      <alignment vertical="center"/>
    </xf>
    <xf numFmtId="0" fontId="25" fillId="0" borderId="10" xfId="0" applyFont="1" applyBorder="1">
      <alignment vertical="center"/>
    </xf>
    <xf numFmtId="0" fontId="25" fillId="0" borderId="21" xfId="0" applyFont="1" applyBorder="1">
      <alignment vertical="center"/>
    </xf>
    <xf numFmtId="0" fontId="25" fillId="0" borderId="21" xfId="0" applyFont="1" applyBorder="1" applyAlignment="1">
      <alignment horizontal="left" vertical="center"/>
    </xf>
    <xf numFmtId="0" fontId="25" fillId="0" borderId="10" xfId="0" applyFont="1" applyBorder="1" applyAlignment="1">
      <alignment vertical="center" shrinkToFit="1"/>
    </xf>
    <xf numFmtId="0" fontId="25" fillId="0" borderId="16" xfId="0" applyFont="1" applyBorder="1">
      <alignment vertical="center"/>
    </xf>
    <xf numFmtId="0" fontId="25" fillId="0" borderId="27" xfId="0" applyFont="1" applyBorder="1" applyAlignment="1">
      <alignment horizontal="center" vertical="center" shrinkToFit="1"/>
    </xf>
    <xf numFmtId="0" fontId="25" fillId="0" borderId="20" xfId="0" quotePrefix="1" applyFont="1" applyBorder="1">
      <alignment vertical="center"/>
    </xf>
    <xf numFmtId="0" fontId="25" fillId="0" borderId="22" xfId="0" applyFont="1" applyBorder="1" applyAlignment="1">
      <alignment horizontal="center" vertical="center"/>
    </xf>
    <xf numFmtId="0" fontId="25" fillId="0" borderId="21" xfId="0" quotePrefix="1" applyFont="1" applyBorder="1">
      <alignment vertical="center"/>
    </xf>
    <xf numFmtId="0" fontId="30" fillId="0" borderId="20" xfId="0" applyFont="1" applyBorder="1" applyAlignment="1">
      <alignment horizontal="center" vertical="center"/>
    </xf>
    <xf numFmtId="0" fontId="30" fillId="0" borderId="21" xfId="0" applyFont="1" applyBorder="1" applyProtection="1">
      <alignment vertical="center"/>
      <protection locked="0"/>
    </xf>
    <xf numFmtId="0" fontId="25" fillId="0" borderId="26" xfId="0" applyFont="1" applyBorder="1" applyAlignment="1">
      <alignment horizontal="center" vertical="center" shrinkToFit="1"/>
    </xf>
    <xf numFmtId="0" fontId="30" fillId="0" borderId="28" xfId="0" applyFont="1" applyBorder="1">
      <alignment vertical="center"/>
    </xf>
    <xf numFmtId="0" fontId="30" fillId="0" borderId="29" xfId="0" applyFont="1" applyBorder="1">
      <alignment vertical="center"/>
    </xf>
    <xf numFmtId="0" fontId="25" fillId="0" borderId="29" xfId="0" applyFont="1" applyBorder="1">
      <alignment vertical="center"/>
    </xf>
    <xf numFmtId="0" fontId="25" fillId="0" borderId="30" xfId="0" applyFont="1" applyBorder="1">
      <alignment vertical="center"/>
    </xf>
    <xf numFmtId="0" fontId="25" fillId="0" borderId="11" xfId="0" applyFont="1" applyBorder="1">
      <alignment vertical="center"/>
    </xf>
    <xf numFmtId="0" fontId="30" fillId="0" borderId="17" xfId="0" applyFont="1" applyBorder="1">
      <alignment vertical="center"/>
    </xf>
    <xf numFmtId="0" fontId="25" fillId="0" borderId="27" xfId="0" applyFont="1" applyBorder="1">
      <alignment vertical="center"/>
    </xf>
    <xf numFmtId="0" fontId="30" fillId="0" borderId="10" xfId="0" applyFont="1" applyBorder="1">
      <alignment vertical="center"/>
    </xf>
    <xf numFmtId="0" fontId="25" fillId="0" borderId="31" xfId="0" applyFont="1" applyBorder="1">
      <alignment vertical="center"/>
    </xf>
    <xf numFmtId="0" fontId="25" fillId="0" borderId="0" xfId="0" applyFont="1" applyAlignment="1">
      <alignment horizontal="left" vertical="center" wrapText="1"/>
    </xf>
    <xf numFmtId="0" fontId="28" fillId="0" borderId="0" xfId="0" applyFont="1" applyAlignment="1">
      <alignment horizontal="left" vertical="center"/>
    </xf>
    <xf numFmtId="0" fontId="25" fillId="0" borderId="32" xfId="0" applyFont="1" applyBorder="1" applyAlignment="1">
      <alignment vertical="center" wrapText="1"/>
    </xf>
    <xf numFmtId="0" fontId="25" fillId="0" borderId="33" xfId="0" applyFont="1" applyBorder="1" applyAlignment="1">
      <alignment vertical="center" wrapText="1"/>
    </xf>
    <xf numFmtId="0" fontId="28" fillId="0" borderId="0" xfId="0" applyFont="1" applyAlignment="1">
      <alignment horizontal="center" vertical="center" shrinkToFit="1"/>
    </xf>
    <xf numFmtId="0" fontId="28" fillId="0" borderId="14" xfId="0" applyFont="1" applyBorder="1">
      <alignment vertical="center"/>
    </xf>
    <xf numFmtId="0" fontId="28" fillId="0" borderId="15" xfId="0" applyFont="1" applyBorder="1">
      <alignment vertical="center"/>
    </xf>
    <xf numFmtId="0" fontId="28" fillId="0" borderId="12" xfId="0" applyFont="1" applyBorder="1">
      <alignment vertical="center"/>
    </xf>
    <xf numFmtId="0" fontId="28" fillId="0" borderId="10" xfId="0" applyFont="1" applyBorder="1" applyAlignment="1">
      <alignment horizontal="center" vertical="center" shrinkToFit="1"/>
    </xf>
    <xf numFmtId="0" fontId="28" fillId="0" borderId="0" xfId="0" applyFont="1" applyAlignment="1">
      <alignment horizontal="center" vertical="center"/>
    </xf>
    <xf numFmtId="0" fontId="28" fillId="0" borderId="0" xfId="0" applyFont="1">
      <alignment vertical="center"/>
    </xf>
    <xf numFmtId="0" fontId="28" fillId="0" borderId="0" xfId="0" applyFont="1" applyAlignment="1">
      <alignment vertical="center" shrinkToFit="1"/>
    </xf>
    <xf numFmtId="0" fontId="28" fillId="0" borderId="11" xfId="0" applyFont="1" applyBorder="1" applyAlignment="1">
      <alignment vertical="center" shrinkToFit="1"/>
    </xf>
    <xf numFmtId="0" fontId="28" fillId="0" borderId="10" xfId="0" applyFont="1" applyBorder="1" applyAlignment="1">
      <alignment vertical="center" shrinkToFit="1"/>
    </xf>
    <xf numFmtId="0" fontId="28" fillId="0" borderId="34" xfId="0" quotePrefix="1" applyFont="1" applyBorder="1">
      <alignment vertical="center"/>
    </xf>
    <xf numFmtId="0" fontId="28" fillId="0" borderId="18" xfId="0" applyFont="1" applyBorder="1">
      <alignment vertical="center"/>
    </xf>
    <xf numFmtId="0" fontId="28" fillId="0" borderId="35" xfId="0" applyFont="1" applyBorder="1">
      <alignment vertical="center"/>
    </xf>
    <xf numFmtId="0" fontId="28" fillId="0" borderId="20" xfId="0" quotePrefix="1" applyFont="1" applyBorder="1">
      <alignment vertical="center"/>
    </xf>
    <xf numFmtId="0" fontId="28" fillId="0" borderId="21" xfId="0" applyFont="1" applyBorder="1">
      <alignment vertical="center"/>
    </xf>
    <xf numFmtId="0" fontId="28" fillId="0" borderId="22" xfId="0" applyFont="1" applyBorder="1">
      <alignment vertical="center"/>
    </xf>
    <xf numFmtId="0" fontId="28" fillId="0" borderId="19" xfId="0" quotePrefix="1" applyFont="1" applyBorder="1">
      <alignment vertical="center"/>
    </xf>
    <xf numFmtId="0" fontId="28" fillId="0" borderId="25" xfId="0" applyFont="1" applyBorder="1">
      <alignment vertical="center"/>
    </xf>
    <xf numFmtId="0" fontId="28" fillId="0" borderId="26" xfId="0" applyFont="1" applyBorder="1">
      <alignment vertical="center"/>
    </xf>
    <xf numFmtId="0" fontId="28" fillId="0" borderId="10" xfId="0" applyFont="1" applyBorder="1">
      <alignment vertical="center"/>
    </xf>
    <xf numFmtId="0" fontId="28" fillId="0" borderId="0" xfId="0" applyFont="1" applyAlignment="1">
      <alignment horizontal="center" vertical="top" wrapText="1"/>
    </xf>
    <xf numFmtId="0" fontId="28" fillId="0" borderId="0" xfId="0" applyFont="1" applyAlignment="1">
      <alignment vertical="top" wrapText="1"/>
    </xf>
    <xf numFmtId="0" fontId="28" fillId="0" borderId="11" xfId="0" applyFont="1" applyBorder="1" applyAlignment="1">
      <alignment vertical="top" wrapText="1"/>
    </xf>
    <xf numFmtId="0" fontId="28" fillId="0" borderId="16" xfId="0" applyFont="1" applyBorder="1" applyAlignment="1">
      <alignment horizontal="center" vertical="center" shrinkToFit="1"/>
    </xf>
    <xf numFmtId="0" fontId="28" fillId="0" borderId="17" xfId="0" applyFont="1" applyBorder="1" applyAlignment="1">
      <alignment vertical="center" shrinkToFit="1"/>
    </xf>
    <xf numFmtId="0" fontId="28" fillId="0" borderId="17" xfId="0" applyFont="1" applyBorder="1" applyAlignment="1">
      <alignment horizontal="center" vertical="center" shrinkToFit="1"/>
    </xf>
    <xf numFmtId="0" fontId="28" fillId="0" borderId="17" xfId="0" applyFont="1" applyBorder="1">
      <alignment vertical="center"/>
    </xf>
    <xf numFmtId="0" fontId="28" fillId="0" borderId="27" xfId="0" applyFont="1" applyBorder="1">
      <alignment vertical="center"/>
    </xf>
    <xf numFmtId="0" fontId="28" fillId="0" borderId="23" xfId="0" applyFont="1" applyBorder="1" applyAlignment="1">
      <alignment horizontal="center" vertical="center" shrinkToFit="1"/>
    </xf>
    <xf numFmtId="0" fontId="28" fillId="0" borderId="24" xfId="0" applyFont="1" applyBorder="1" applyAlignment="1">
      <alignment horizontal="left" vertical="center"/>
    </xf>
    <xf numFmtId="0" fontId="28" fillId="0" borderId="13" xfId="0" applyFont="1" applyBorder="1">
      <alignment vertical="center"/>
    </xf>
    <xf numFmtId="0" fontId="30" fillId="0" borderId="23" xfId="0" applyFont="1" applyBorder="1" applyAlignment="1">
      <alignment vertical="center" shrinkToFit="1"/>
    </xf>
    <xf numFmtId="0" fontId="30" fillId="0" borderId="36" xfId="0" applyFont="1" applyBorder="1">
      <alignment vertical="center"/>
    </xf>
    <xf numFmtId="0" fontId="30" fillId="0" borderId="37" xfId="0" applyFont="1" applyBorder="1">
      <alignment vertical="center"/>
    </xf>
    <xf numFmtId="0" fontId="30" fillId="0" borderId="38" xfId="0" applyFont="1" applyBorder="1">
      <alignment vertical="center"/>
    </xf>
    <xf numFmtId="0" fontId="30" fillId="0" borderId="11" xfId="0" applyFont="1" applyBorder="1">
      <alignment vertical="center"/>
    </xf>
    <xf numFmtId="0" fontId="30" fillId="0" borderId="11" xfId="0" applyFont="1" applyBorder="1" applyAlignment="1">
      <alignment horizontal="left" vertical="center"/>
    </xf>
    <xf numFmtId="0" fontId="30" fillId="0" borderId="28" xfId="0" quotePrefix="1" applyFont="1" applyBorder="1">
      <alignment vertical="center"/>
    </xf>
    <xf numFmtId="0" fontId="30" fillId="0" borderId="29" xfId="0" applyFont="1" applyBorder="1" applyAlignment="1">
      <alignment horizontal="left" vertical="center"/>
    </xf>
    <xf numFmtId="0" fontId="30" fillId="0" borderId="29" xfId="0" applyFont="1" applyBorder="1" applyAlignment="1">
      <alignment vertical="center" shrinkToFit="1"/>
    </xf>
    <xf numFmtId="0" fontId="30" fillId="0" borderId="30" xfId="0" applyFont="1" applyBorder="1" applyAlignment="1">
      <alignment vertical="center" shrinkToFit="1"/>
    </xf>
    <xf numFmtId="0" fontId="30" fillId="0" borderId="25" xfId="0" applyFont="1" applyBorder="1" applyAlignment="1">
      <alignment vertical="center" wrapText="1" shrinkToFit="1"/>
    </xf>
    <xf numFmtId="0" fontId="30" fillId="0" borderId="26" xfId="0" applyFont="1" applyBorder="1" applyAlignment="1">
      <alignment vertical="center" wrapText="1" shrinkToFit="1"/>
    </xf>
    <xf numFmtId="0" fontId="30" fillId="0" borderId="10" xfId="0" applyFont="1" applyBorder="1" applyAlignment="1">
      <alignment vertical="center" wrapText="1" shrinkToFit="1"/>
    </xf>
    <xf numFmtId="0" fontId="30" fillId="0" borderId="0" xfId="0" applyFont="1" applyAlignment="1">
      <alignment vertical="center" shrinkToFit="1"/>
    </xf>
    <xf numFmtId="0" fontId="30" fillId="0" borderId="0" xfId="0" applyFont="1" applyAlignment="1">
      <alignment vertical="center" wrapText="1" shrinkToFit="1"/>
    </xf>
    <xf numFmtId="0" fontId="30" fillId="0" borderId="11" xfId="0" applyFont="1" applyBorder="1" applyAlignment="1">
      <alignment vertical="center" wrapText="1" shrinkToFit="1"/>
    </xf>
    <xf numFmtId="0" fontId="30" fillId="0" borderId="16" xfId="0" quotePrefix="1" applyFont="1" applyBorder="1">
      <alignment vertical="center"/>
    </xf>
    <xf numFmtId="0" fontId="30" fillId="0" borderId="17" xfId="0" applyFont="1" applyBorder="1" applyAlignment="1">
      <alignment vertical="center" shrinkToFit="1"/>
    </xf>
    <xf numFmtId="0" fontId="30" fillId="0" borderId="17" xfId="0" applyFont="1" applyBorder="1" applyAlignment="1">
      <alignment vertical="center" wrapText="1" shrinkToFit="1"/>
    </xf>
    <xf numFmtId="0" fontId="30" fillId="0" borderId="27" xfId="0" applyFont="1" applyBorder="1" applyAlignment="1">
      <alignment vertical="center" wrapText="1" shrinkToFit="1"/>
    </xf>
    <xf numFmtId="0" fontId="30" fillId="0" borderId="31" xfId="0" applyFont="1" applyBorder="1">
      <alignment vertical="center"/>
    </xf>
    <xf numFmtId="0" fontId="30" fillId="0" borderId="39" xfId="0" applyFont="1" applyBorder="1">
      <alignment vertical="center"/>
    </xf>
    <xf numFmtId="0" fontId="30" fillId="0" borderId="39" xfId="0" applyFont="1" applyBorder="1" applyAlignment="1">
      <alignment vertical="center" shrinkToFit="1"/>
    </xf>
    <xf numFmtId="0" fontId="30" fillId="0" borderId="39" xfId="0" applyFont="1" applyBorder="1" applyAlignment="1">
      <alignment vertical="center" wrapText="1" shrinkToFit="1"/>
    </xf>
    <xf numFmtId="0" fontId="30" fillId="0" borderId="40" xfId="0" applyFont="1" applyBorder="1" applyAlignment="1">
      <alignment vertical="center" wrapText="1" shrinkToFit="1"/>
    </xf>
    <xf numFmtId="0" fontId="25" fillId="0" borderId="29" xfId="0" applyFont="1" applyBorder="1" applyAlignment="1">
      <alignment horizontal="left" vertical="center"/>
    </xf>
    <xf numFmtId="0" fontId="31" fillId="0" borderId="0" xfId="0" applyFont="1">
      <alignment vertical="center"/>
    </xf>
    <xf numFmtId="0" fontId="31" fillId="0" borderId="11" xfId="0" applyFont="1" applyBorder="1">
      <alignment vertical="center"/>
    </xf>
    <xf numFmtId="0" fontId="30" fillId="0" borderId="10" xfId="0" applyFont="1" applyBorder="1" applyAlignment="1">
      <alignment horizontal="center" vertical="center"/>
    </xf>
    <xf numFmtId="49" fontId="25" fillId="0" borderId="0" xfId="0" applyNumberFormat="1" applyFont="1" applyAlignment="1">
      <alignment horizontal="center" vertical="center"/>
    </xf>
    <xf numFmtId="0" fontId="30" fillId="0" borderId="12" xfId="0" applyFont="1" applyBorder="1">
      <alignment vertical="center"/>
    </xf>
    <xf numFmtId="178" fontId="26" fillId="0" borderId="10" xfId="0" applyNumberFormat="1" applyFont="1" applyBorder="1" applyAlignment="1">
      <alignment horizontal="center" vertical="center" shrinkToFit="1"/>
    </xf>
    <xf numFmtId="178" fontId="26" fillId="0" borderId="0" xfId="0" applyNumberFormat="1" applyFont="1" applyAlignment="1">
      <alignment horizontal="center" vertical="center" shrinkToFit="1"/>
    </xf>
    <xf numFmtId="178" fontId="26" fillId="0" borderId="23" xfId="0" applyNumberFormat="1" applyFont="1" applyBorder="1" applyAlignment="1">
      <alignment horizontal="center" vertical="center" shrinkToFit="1"/>
    </xf>
    <xf numFmtId="0" fontId="31" fillId="0" borderId="23" xfId="0" applyFont="1" applyBorder="1" applyAlignment="1">
      <alignment horizontal="center" vertical="center"/>
    </xf>
    <xf numFmtId="0" fontId="31" fillId="0" borderId="24" xfId="0" applyFont="1" applyBorder="1">
      <alignment vertical="center"/>
    </xf>
    <xf numFmtId="0" fontId="31" fillId="0" borderId="13" xfId="0" applyFont="1" applyBorder="1">
      <alignment vertical="center"/>
    </xf>
    <xf numFmtId="0" fontId="30" fillId="0" borderId="41" xfId="0" applyFont="1" applyBorder="1">
      <alignment vertical="center"/>
    </xf>
    <xf numFmtId="0" fontId="25" fillId="0" borderId="37" xfId="0" applyFont="1" applyBorder="1">
      <alignment vertical="center"/>
    </xf>
    <xf numFmtId="0" fontId="25" fillId="0" borderId="38" xfId="0" applyFont="1" applyBorder="1">
      <alignment vertical="center"/>
    </xf>
    <xf numFmtId="0" fontId="30" fillId="0" borderId="34" xfId="0" applyFont="1" applyBorder="1">
      <alignment vertical="center"/>
    </xf>
    <xf numFmtId="0" fontId="30" fillId="0" borderId="18" xfId="0" applyFont="1" applyBorder="1">
      <alignment vertical="center"/>
    </xf>
    <xf numFmtId="0" fontId="30" fillId="0" borderId="35" xfId="0" applyFont="1" applyBorder="1">
      <alignment vertical="center"/>
    </xf>
    <xf numFmtId="0" fontId="29" fillId="0" borderId="10" xfId="0" applyFont="1" applyBorder="1" applyAlignment="1">
      <alignment horizontal="left" vertical="center"/>
    </xf>
    <xf numFmtId="0" fontId="29" fillId="0" borderId="0" xfId="0" quotePrefix="1" applyFont="1" applyAlignment="1">
      <alignment horizontal="left" vertical="center"/>
    </xf>
    <xf numFmtId="0" fontId="29" fillId="0" borderId="11" xfId="0" quotePrefix="1" applyFont="1" applyBorder="1" applyAlignment="1">
      <alignment horizontal="left" vertical="center"/>
    </xf>
    <xf numFmtId="0" fontId="27" fillId="0" borderId="0" xfId="0" applyFont="1" applyAlignment="1">
      <alignment horizontal="center" vertical="center"/>
    </xf>
    <xf numFmtId="0" fontId="30" fillId="0" borderId="17" xfId="0" applyFont="1" applyBorder="1" applyAlignment="1">
      <alignment horizontal="left" vertical="center"/>
    </xf>
    <xf numFmtId="0" fontId="30" fillId="0" borderId="21" xfId="0" applyFont="1" applyBorder="1" applyAlignment="1">
      <alignment horizontal="left" vertical="center"/>
    </xf>
    <xf numFmtId="0" fontId="30" fillId="0" borderId="0" xfId="0" applyFont="1" applyAlignment="1">
      <alignment horizontal="left" vertical="center"/>
    </xf>
    <xf numFmtId="0" fontId="27" fillId="0" borderId="29" xfId="0" applyFont="1" applyBorder="1" applyAlignment="1">
      <alignment horizontal="center" vertical="center" shrinkToFit="1"/>
    </xf>
    <xf numFmtId="0" fontId="30" fillId="0" borderId="17" xfId="0" applyFont="1" applyBorder="1" applyAlignment="1">
      <alignment horizontal="center" vertical="center"/>
    </xf>
    <xf numFmtId="0" fontId="30" fillId="0" borderId="0" xfId="0" applyFont="1" applyAlignment="1">
      <alignment horizontal="center" vertical="center"/>
    </xf>
    <xf numFmtId="0" fontId="37" fillId="0" borderId="0" xfId="0" applyFont="1" applyAlignment="1">
      <alignment vertical="center" shrinkToFit="1"/>
    </xf>
    <xf numFmtId="0" fontId="37" fillId="0" borderId="0" xfId="0" applyFont="1" applyAlignment="1">
      <alignment horizontal="center" vertical="center" shrinkToFit="1"/>
    </xf>
    <xf numFmtId="0" fontId="25" fillId="0" borderId="15" xfId="0" applyFont="1" applyBorder="1" applyAlignment="1">
      <alignment vertical="center" shrinkToFit="1"/>
    </xf>
    <xf numFmtId="0" fontId="0" fillId="0" borderId="0" xfId="0" applyAlignment="1">
      <alignment horizontal="center" vertical="center"/>
    </xf>
    <xf numFmtId="0" fontId="0" fillId="0" borderId="0" xfId="0" applyAlignment="1">
      <alignment horizontal="left" vertical="center"/>
    </xf>
    <xf numFmtId="0" fontId="30" fillId="0" borderId="37" xfId="0" quotePrefix="1" applyFont="1" applyBorder="1">
      <alignment vertical="center"/>
    </xf>
    <xf numFmtId="0" fontId="25" fillId="0" borderId="36" xfId="0" applyFont="1" applyBorder="1" applyAlignment="1">
      <alignment horizontal="left" vertical="center"/>
    </xf>
    <xf numFmtId="0" fontId="25" fillId="0" borderId="37" xfId="0" applyFont="1" applyBorder="1" applyAlignment="1">
      <alignment horizontal="left" vertical="center"/>
    </xf>
    <xf numFmtId="0" fontId="25" fillId="0" borderId="38" xfId="0" applyFont="1" applyBorder="1" applyAlignment="1">
      <alignment horizontal="left" vertical="center"/>
    </xf>
    <xf numFmtId="0" fontId="25" fillId="0" borderId="15" xfId="0" applyFont="1" applyBorder="1">
      <alignment vertical="center"/>
    </xf>
    <xf numFmtId="0" fontId="25" fillId="0" borderId="24" xfId="0" applyFont="1" applyBorder="1">
      <alignment vertical="center"/>
    </xf>
    <xf numFmtId="0" fontId="26" fillId="0" borderId="23" xfId="0" applyFont="1" applyBorder="1">
      <alignment vertical="center"/>
    </xf>
    <xf numFmtId="0" fontId="26" fillId="0" borderId="24" xfId="0" applyFont="1" applyBorder="1">
      <alignment vertical="center"/>
    </xf>
    <xf numFmtId="0" fontId="25" fillId="0" borderId="36" xfId="0" applyFont="1" applyBorder="1">
      <alignment vertical="center"/>
    </xf>
    <xf numFmtId="0" fontId="25" fillId="0" borderId="0" xfId="0" applyFont="1" applyAlignment="1" applyProtection="1">
      <alignment horizontal="center" vertical="center"/>
      <protection locked="0"/>
    </xf>
    <xf numFmtId="0" fontId="37" fillId="0" borderId="0" xfId="0" applyFont="1" applyAlignment="1">
      <alignment horizontal="right" vertical="center" shrinkToFit="1"/>
    </xf>
    <xf numFmtId="0" fontId="37" fillId="0" borderId="0" xfId="0" applyFont="1" applyAlignment="1">
      <alignment horizontal="left" vertical="center" shrinkToFit="1"/>
    </xf>
    <xf numFmtId="0" fontId="37" fillId="0" borderId="45" xfId="0" applyFont="1" applyBorder="1" applyAlignment="1">
      <alignment vertical="center" shrinkToFit="1"/>
    </xf>
    <xf numFmtId="0" fontId="37" fillId="0" borderId="45" xfId="0" applyFont="1" applyBorder="1" applyAlignment="1">
      <alignment horizontal="center" vertical="center" shrinkToFit="1"/>
    </xf>
    <xf numFmtId="0" fontId="37" fillId="0" borderId="0" xfId="0" applyFont="1" applyAlignment="1">
      <alignment horizontal="left" vertical="center"/>
    </xf>
    <xf numFmtId="14" fontId="37" fillId="0" borderId="0" xfId="0" applyNumberFormat="1" applyFont="1" applyAlignment="1">
      <alignment horizontal="center" vertical="center" shrinkToFit="1"/>
    </xf>
    <xf numFmtId="14" fontId="37" fillId="0" borderId="0" xfId="0" applyNumberFormat="1" applyFont="1" applyAlignment="1">
      <alignment vertical="center" shrinkToFit="1"/>
    </xf>
    <xf numFmtId="14" fontId="38" fillId="0" borderId="45" xfId="0" applyNumberFormat="1" applyFont="1" applyBorder="1" applyAlignment="1">
      <alignment horizontal="center" vertical="center" shrinkToFit="1"/>
    </xf>
    <xf numFmtId="14" fontId="37" fillId="0" borderId="45" xfId="0" applyNumberFormat="1" applyFont="1" applyBorder="1" applyAlignment="1">
      <alignment vertical="center" shrinkToFit="1"/>
    </xf>
    <xf numFmtId="0" fontId="38" fillId="0" borderId="0" xfId="0" applyFont="1" applyAlignment="1">
      <alignment horizontal="left" vertical="center"/>
    </xf>
    <xf numFmtId="0" fontId="38" fillId="0" borderId="45" xfId="0" applyFont="1" applyBorder="1" applyAlignment="1">
      <alignment horizontal="center" vertical="center" shrinkToFit="1"/>
    </xf>
    <xf numFmtId="0" fontId="38" fillId="0" borderId="0" xfId="0" applyFont="1" applyAlignment="1">
      <alignment horizontal="center" vertical="center" shrinkToFit="1"/>
    </xf>
    <xf numFmtId="14" fontId="38" fillId="0" borderId="0" xfId="0" applyNumberFormat="1" applyFont="1" applyAlignment="1">
      <alignment horizontal="center" vertical="center" shrinkToFit="1"/>
    </xf>
    <xf numFmtId="14" fontId="38" fillId="0" borderId="45" xfId="0" applyNumberFormat="1" applyFont="1" applyBorder="1" applyAlignment="1">
      <alignment vertical="center" shrinkToFit="1"/>
    </xf>
    <xf numFmtId="14" fontId="60" fillId="0" borderId="0" xfId="0" applyNumberFormat="1" applyFont="1" applyAlignment="1">
      <alignment horizontal="center" vertical="center"/>
    </xf>
    <xf numFmtId="0" fontId="40" fillId="0" borderId="45" xfId="0" applyFont="1" applyBorder="1" applyAlignment="1">
      <alignment vertical="center" shrinkToFit="1"/>
    </xf>
    <xf numFmtId="0" fontId="40" fillId="0" borderId="45" xfId="0" applyFont="1" applyBorder="1" applyAlignment="1">
      <alignment horizontal="center" vertical="center" shrinkToFit="1"/>
    </xf>
    <xf numFmtId="0" fontId="38" fillId="0" borderId="45" xfId="0" applyFont="1" applyBorder="1" applyAlignment="1">
      <alignment vertical="center" shrinkToFit="1"/>
    </xf>
    <xf numFmtId="0" fontId="37" fillId="0" borderId="45" xfId="0" applyFont="1" applyBorder="1" applyAlignment="1">
      <alignment horizontal="left" vertical="center" shrinkToFit="1"/>
    </xf>
    <xf numFmtId="0" fontId="40" fillId="0" borderId="45" xfId="0" applyFont="1" applyBorder="1" applyAlignment="1">
      <alignment horizontal="left" vertical="center" shrinkToFit="1"/>
    </xf>
    <xf numFmtId="14" fontId="39" fillId="0" borderId="45" xfId="0" applyNumberFormat="1" applyFont="1" applyBorder="1" applyAlignment="1">
      <alignment horizontal="center" vertical="center" shrinkToFit="1"/>
    </xf>
    <xf numFmtId="0" fontId="38" fillId="0" borderId="45" xfId="0" applyFont="1" applyBorder="1" applyAlignment="1">
      <alignment horizontal="left" vertical="center" shrinkToFit="1"/>
    </xf>
    <xf numFmtId="14" fontId="41" fillId="0" borderId="45" xfId="0" applyNumberFormat="1" applyFont="1" applyBorder="1" applyAlignment="1">
      <alignment horizontal="center" vertical="center" shrinkToFit="1"/>
    </xf>
    <xf numFmtId="0" fontId="0" fillId="0" borderId="45" xfId="0" applyBorder="1">
      <alignment vertical="center"/>
    </xf>
    <xf numFmtId="0" fontId="38" fillId="0" borderId="45" xfId="83" applyFont="1" applyBorder="1" applyAlignment="1">
      <alignment horizontal="left" vertical="center"/>
    </xf>
    <xf numFmtId="0" fontId="42" fillId="0" borderId="45" xfId="0" applyFont="1" applyBorder="1" applyAlignment="1" applyProtection="1">
      <alignment horizontal="left" vertical="center" shrinkToFit="1"/>
      <protection locked="0"/>
    </xf>
    <xf numFmtId="14" fontId="37" fillId="0" borderId="45" xfId="0" applyNumberFormat="1" applyFont="1" applyBorder="1" applyAlignment="1">
      <alignment horizontal="center" vertical="center" shrinkToFit="1"/>
    </xf>
    <xf numFmtId="0" fontId="59" fillId="0" borderId="0" xfId="0" applyFont="1" applyAlignment="1">
      <alignment vertical="center" shrinkToFit="1"/>
    </xf>
    <xf numFmtId="0" fontId="25" fillId="0" borderId="0" xfId="0" applyFont="1" applyAlignment="1">
      <alignment horizontal="left" vertical="center"/>
    </xf>
    <xf numFmtId="0" fontId="37" fillId="0" borderId="0" xfId="0" applyFont="1" applyAlignment="1">
      <alignment horizontal="center" vertical="center" shrinkToFit="1"/>
    </xf>
    <xf numFmtId="0" fontId="34" fillId="0" borderId="36" xfId="0" applyFont="1" applyBorder="1" applyAlignment="1">
      <alignment horizontal="center" vertical="center" wrapText="1"/>
    </xf>
    <xf numFmtId="0" fontId="34" fillId="0" borderId="37" xfId="0" applyFont="1" applyBorder="1" applyAlignment="1">
      <alignment horizontal="center" vertical="center" wrapText="1"/>
    </xf>
    <xf numFmtId="0" fontId="34" fillId="0" borderId="38" xfId="0" applyFont="1" applyBorder="1" applyAlignment="1">
      <alignment horizontal="center" vertical="center" wrapText="1"/>
    </xf>
    <xf numFmtId="0" fontId="30" fillId="0" borderId="36" xfId="0" applyFont="1" applyBorder="1" applyAlignment="1">
      <alignment horizontal="left" vertical="center"/>
    </xf>
    <xf numFmtId="0" fontId="30" fillId="0" borderId="37" xfId="0" applyFont="1" applyBorder="1" applyAlignment="1">
      <alignment horizontal="left" vertical="center"/>
    </xf>
    <xf numFmtId="0" fontId="30" fillId="0" borderId="38" xfId="0" applyFont="1" applyBorder="1" applyAlignment="1">
      <alignment horizontal="left" vertical="center"/>
    </xf>
    <xf numFmtId="0" fontId="27" fillId="0" borderId="14" xfId="0" applyFont="1" applyBorder="1" applyAlignment="1">
      <alignment horizontal="center" vertical="center" wrapText="1" shrinkToFit="1"/>
    </xf>
    <xf numFmtId="0" fontId="27" fillId="0" borderId="15" xfId="0" applyFont="1" applyBorder="1" applyAlignment="1">
      <alignment horizontal="center" vertical="center" wrapText="1" shrinkToFit="1"/>
    </xf>
    <xf numFmtId="0" fontId="27" fillId="0" borderId="12" xfId="0" applyFont="1" applyBorder="1" applyAlignment="1">
      <alignment horizontal="center" vertical="center" wrapText="1" shrinkToFit="1"/>
    </xf>
    <xf numFmtId="0" fontId="27" fillId="0" borderId="23" xfId="0" applyFont="1" applyBorder="1" applyAlignment="1">
      <alignment horizontal="center" vertical="center" wrapText="1" shrinkToFit="1"/>
    </xf>
    <xf numFmtId="0" fontId="27" fillId="0" borderId="24" xfId="0" applyFont="1" applyBorder="1" applyAlignment="1">
      <alignment horizontal="center" vertical="center" wrapText="1" shrinkToFit="1"/>
    </xf>
    <xf numFmtId="0" fontId="27" fillId="0" borderId="13" xfId="0" applyFont="1" applyBorder="1" applyAlignment="1">
      <alignment horizontal="center" vertical="center" wrapText="1" shrinkToFit="1"/>
    </xf>
    <xf numFmtId="0" fontId="30" fillId="0" borderId="14" xfId="0" applyFont="1" applyBorder="1" applyAlignment="1">
      <alignment horizontal="left" vertical="center" shrinkToFit="1"/>
    </xf>
    <xf numFmtId="0" fontId="30" fillId="0" borderId="15" xfId="0" applyFont="1" applyBorder="1" applyAlignment="1">
      <alignment horizontal="left" vertical="center" shrinkToFit="1"/>
    </xf>
    <xf numFmtId="0" fontId="30" fillId="0" borderId="12" xfId="0" applyFont="1" applyBorder="1" applyAlignment="1">
      <alignment horizontal="left" vertical="center" shrinkToFit="1"/>
    </xf>
    <xf numFmtId="0" fontId="30" fillId="0" borderId="14" xfId="0" applyFont="1" applyBorder="1" applyAlignment="1">
      <alignment horizontal="left" vertical="center" wrapText="1" shrinkToFit="1"/>
    </xf>
    <xf numFmtId="0" fontId="30" fillId="0" borderId="23" xfId="0" applyFont="1" applyBorder="1" applyAlignment="1">
      <alignment horizontal="left" vertical="center" shrinkToFit="1"/>
    </xf>
    <xf numFmtId="0" fontId="30" fillId="0" borderId="24" xfId="0" applyFont="1" applyBorder="1" applyAlignment="1">
      <alignment horizontal="left" vertical="center" shrinkToFit="1"/>
    </xf>
    <xf numFmtId="0" fontId="30" fillId="0" borderId="13" xfId="0" applyFont="1" applyBorder="1" applyAlignment="1">
      <alignment horizontal="left" vertical="center" shrinkToFit="1"/>
    </xf>
    <xf numFmtId="0" fontId="27" fillId="0" borderId="36" xfId="0" applyFont="1" applyBorder="1" applyAlignment="1">
      <alignment horizontal="center" vertical="center"/>
    </xf>
    <xf numFmtId="0" fontId="27" fillId="0" borderId="37" xfId="0" applyFont="1" applyBorder="1" applyAlignment="1">
      <alignment horizontal="center" vertical="center"/>
    </xf>
    <xf numFmtId="0" fontId="27" fillId="0" borderId="38" xfId="0" applyFont="1" applyBorder="1" applyAlignment="1">
      <alignment horizontal="center" vertical="center"/>
    </xf>
    <xf numFmtId="176" fontId="25" fillId="0" borderId="0" xfId="0" applyNumberFormat="1" applyFont="1" applyAlignment="1">
      <alignment horizontal="left" vertical="center"/>
    </xf>
    <xf numFmtId="0" fontId="25" fillId="0" borderId="0" xfId="0" applyFont="1" applyAlignment="1">
      <alignment horizontal="center" vertical="center" wrapText="1"/>
    </xf>
    <xf numFmtId="0" fontId="25" fillId="0" borderId="0" xfId="0" applyFont="1" applyAlignment="1">
      <alignment horizontal="center" vertical="center"/>
    </xf>
    <xf numFmtId="0" fontId="27" fillId="0" borderId="14" xfId="0" applyFont="1" applyBorder="1" applyAlignment="1">
      <alignment horizontal="center" vertical="center" shrinkToFit="1"/>
    </xf>
    <xf numFmtId="0" fontId="27" fillId="0" borderId="15" xfId="0" applyFont="1" applyBorder="1" applyAlignment="1">
      <alignment horizontal="center" vertical="center" shrinkToFit="1"/>
    </xf>
    <xf numFmtId="0" fontId="27" fillId="0" borderId="12" xfId="0" applyFont="1" applyBorder="1" applyAlignment="1">
      <alignment horizontal="center" vertical="center" shrinkToFit="1"/>
    </xf>
    <xf numFmtId="0" fontId="27" fillId="0" borderId="10" xfId="0" applyFont="1" applyBorder="1" applyAlignment="1">
      <alignment horizontal="center" vertical="center" shrinkToFit="1"/>
    </xf>
    <xf numFmtId="0" fontId="27" fillId="0" borderId="0" xfId="0" applyFont="1" applyAlignment="1">
      <alignment horizontal="center" vertical="center" shrinkToFit="1"/>
    </xf>
    <xf numFmtId="0" fontId="27" fillId="0" borderId="11" xfId="0" applyFont="1" applyBorder="1" applyAlignment="1">
      <alignment horizontal="center" vertical="center" shrinkToFit="1"/>
    </xf>
    <xf numFmtId="0" fontId="27" fillId="0" borderId="31" xfId="0" applyFont="1" applyBorder="1" applyAlignment="1">
      <alignment horizontal="center" vertical="center" shrinkToFit="1"/>
    </xf>
    <xf numFmtId="0" fontId="27" fillId="0" borderId="39" xfId="0" applyFont="1" applyBorder="1" applyAlignment="1">
      <alignment horizontal="center" vertical="center" shrinkToFit="1"/>
    </xf>
    <xf numFmtId="0" fontId="27" fillId="0" borderId="40" xfId="0" applyFont="1" applyBorder="1" applyAlignment="1">
      <alignment horizontal="center" vertical="center" shrinkToFit="1"/>
    </xf>
    <xf numFmtId="0" fontId="30" fillId="0" borderId="0" xfId="0" applyFont="1" applyAlignment="1">
      <alignment horizontal="left" vertical="center" wrapText="1"/>
    </xf>
    <xf numFmtId="0" fontId="30" fillId="0" borderId="11" xfId="0" applyFont="1" applyBorder="1" applyAlignment="1">
      <alignment horizontal="left" vertical="center" wrapText="1"/>
    </xf>
    <xf numFmtId="0" fontId="27" fillId="0" borderId="28" xfId="0" applyFont="1" applyBorder="1" applyAlignment="1">
      <alignment horizontal="center" vertical="center" shrinkToFit="1"/>
    </xf>
    <xf numFmtId="0" fontId="27" fillId="0" borderId="29" xfId="0" applyFont="1" applyBorder="1" applyAlignment="1">
      <alignment horizontal="center" vertical="center" shrinkToFit="1"/>
    </xf>
    <xf numFmtId="0" fontId="27" fillId="0" borderId="30" xfId="0" applyFont="1" applyBorder="1" applyAlignment="1">
      <alignment horizontal="center" vertical="center" shrinkToFit="1"/>
    </xf>
    <xf numFmtId="0" fontId="25" fillId="0" borderId="0" xfId="0" applyFont="1" applyAlignment="1">
      <alignment horizontal="left" vertical="center"/>
    </xf>
    <xf numFmtId="0" fontId="27" fillId="0" borderId="28" xfId="0" applyFont="1" applyBorder="1" applyAlignment="1">
      <alignment horizontal="center" vertical="center" wrapText="1"/>
    </xf>
    <xf numFmtId="0" fontId="27" fillId="0" borderId="29" xfId="0" applyFont="1" applyBorder="1" applyAlignment="1">
      <alignment horizontal="center" vertical="center" wrapText="1"/>
    </xf>
    <xf numFmtId="0" fontId="27" fillId="0" borderId="30" xfId="0" applyFont="1" applyBorder="1" applyAlignment="1">
      <alignment horizontal="center" vertical="center" wrapText="1"/>
    </xf>
    <xf numFmtId="0" fontId="27" fillId="0" borderId="10" xfId="0" applyFont="1" applyBorder="1" applyAlignment="1">
      <alignment horizontal="center" vertical="center" wrapText="1"/>
    </xf>
    <xf numFmtId="0" fontId="27" fillId="0" borderId="0" xfId="0" applyFont="1" applyAlignment="1">
      <alignment horizontal="center" vertical="center" wrapText="1"/>
    </xf>
    <xf numFmtId="0" fontId="27" fillId="0" borderId="11" xfId="0" applyFont="1" applyBorder="1" applyAlignment="1">
      <alignment horizontal="center" vertical="center" wrapText="1"/>
    </xf>
    <xf numFmtId="0" fontId="28" fillId="0" borderId="10" xfId="0" applyFont="1" applyBorder="1" applyAlignment="1">
      <alignment horizontal="left" vertical="top" wrapText="1"/>
    </xf>
    <xf numFmtId="0" fontId="28" fillId="0" borderId="0" xfId="0" applyFont="1" applyAlignment="1">
      <alignment horizontal="left" vertical="top" wrapText="1"/>
    </xf>
    <xf numFmtId="0" fontId="28" fillId="0" borderId="11" xfId="0" applyFont="1" applyBorder="1" applyAlignment="1">
      <alignment horizontal="left" vertical="top" wrapText="1"/>
    </xf>
    <xf numFmtId="0" fontId="33" fillId="0" borderId="10" xfId="0" applyFont="1" applyBorder="1" applyAlignment="1">
      <alignment horizontal="center" vertical="center" wrapText="1" shrinkToFit="1"/>
    </xf>
    <xf numFmtId="0" fontId="33" fillId="0" borderId="0" xfId="0" applyFont="1" applyAlignment="1">
      <alignment horizontal="center" vertical="center" shrinkToFit="1"/>
    </xf>
    <xf numFmtId="0" fontId="33" fillId="0" borderId="11" xfId="0" applyFont="1" applyBorder="1" applyAlignment="1">
      <alignment horizontal="center" vertical="center" shrinkToFit="1"/>
    </xf>
    <xf numFmtId="0" fontId="33" fillId="0" borderId="10" xfId="0" applyFont="1" applyBorder="1" applyAlignment="1">
      <alignment horizontal="center" vertical="center" shrinkToFit="1"/>
    </xf>
    <xf numFmtId="0" fontId="27" fillId="0" borderId="23" xfId="0" applyFont="1" applyBorder="1" applyAlignment="1">
      <alignment horizontal="center" vertical="center" shrinkToFit="1"/>
    </xf>
    <xf numFmtId="0" fontId="27" fillId="0" borderId="24" xfId="0" applyFont="1" applyBorder="1" applyAlignment="1">
      <alignment horizontal="center" vertical="center" shrinkToFit="1"/>
    </xf>
    <xf numFmtId="0" fontId="27" fillId="0" borderId="13" xfId="0" applyFont="1" applyBorder="1" applyAlignment="1">
      <alignment horizontal="center" vertical="center" shrinkToFit="1"/>
    </xf>
    <xf numFmtId="0" fontId="28" fillId="0" borderId="0" xfId="0" applyFont="1" applyAlignment="1">
      <alignment horizontal="left" vertical="center" wrapText="1"/>
    </xf>
    <xf numFmtId="0" fontId="28" fillId="0" borderId="11" xfId="0" applyFont="1" applyBorder="1" applyAlignment="1">
      <alignment horizontal="left" vertical="center" wrapText="1"/>
    </xf>
    <xf numFmtId="0" fontId="27" fillId="0" borderId="29" xfId="0" applyFont="1" applyBorder="1" applyAlignment="1">
      <alignment horizontal="center" vertical="center"/>
    </xf>
    <xf numFmtId="0" fontId="27" fillId="0" borderId="30" xfId="0" applyFont="1" applyBorder="1" applyAlignment="1">
      <alignment horizontal="center" vertical="center"/>
    </xf>
    <xf numFmtId="0" fontId="27" fillId="0" borderId="10" xfId="0" applyFont="1" applyBorder="1" applyAlignment="1">
      <alignment horizontal="center" vertical="center"/>
    </xf>
    <xf numFmtId="0" fontId="27" fillId="0" borderId="0" xfId="0" applyFont="1" applyAlignment="1">
      <alignment horizontal="center" vertical="center"/>
    </xf>
    <xf numFmtId="0" fontId="27" fillId="0" borderId="11" xfId="0" applyFont="1" applyBorder="1" applyAlignment="1">
      <alignment horizontal="center" vertical="center"/>
    </xf>
    <xf numFmtId="0" fontId="27" fillId="0" borderId="31" xfId="0" applyFont="1" applyBorder="1" applyAlignment="1">
      <alignment horizontal="center" vertical="center"/>
    </xf>
    <xf numFmtId="0" fontId="27" fillId="0" borderId="39" xfId="0" applyFont="1" applyBorder="1" applyAlignment="1">
      <alignment horizontal="center" vertical="center"/>
    </xf>
    <xf numFmtId="0" fontId="27" fillId="0" borderId="40" xfId="0" applyFont="1" applyBorder="1" applyAlignment="1">
      <alignment horizontal="center" vertical="center"/>
    </xf>
    <xf numFmtId="0" fontId="30" fillId="0" borderId="0" xfId="0" applyFont="1" applyAlignment="1">
      <alignment horizontal="left" vertical="center"/>
    </xf>
    <xf numFmtId="0" fontId="30" fillId="0" borderId="0" xfId="0" applyFont="1" applyAlignment="1">
      <alignment horizontal="center" vertical="center"/>
    </xf>
    <xf numFmtId="0" fontId="30" fillId="0" borderId="17" xfId="0" applyFont="1" applyBorder="1" applyAlignment="1">
      <alignment horizontal="left" vertical="center"/>
    </xf>
    <xf numFmtId="0" fontId="30" fillId="0" borderId="17" xfId="0" applyFont="1" applyBorder="1" applyAlignment="1">
      <alignment horizontal="center" vertical="center"/>
    </xf>
    <xf numFmtId="0" fontId="28" fillId="0" borderId="39" xfId="0" applyFont="1" applyBorder="1" applyAlignment="1">
      <alignment horizontal="left" vertical="top" wrapText="1"/>
    </xf>
    <xf numFmtId="0" fontId="28" fillId="0" borderId="40" xfId="0" applyFont="1" applyBorder="1" applyAlignment="1">
      <alignment horizontal="left" vertical="top" wrapText="1"/>
    </xf>
    <xf numFmtId="38" fontId="26" fillId="0" borderId="18" xfId="65" applyFont="1" applyFill="1" applyBorder="1" applyAlignment="1">
      <alignment horizontal="center" vertical="center"/>
    </xf>
    <xf numFmtId="0" fontId="30" fillId="0" borderId="21" xfId="0" applyFont="1" applyBorder="1" applyAlignment="1">
      <alignment horizontal="left" vertical="center" shrinkToFit="1"/>
    </xf>
    <xf numFmtId="0" fontId="30" fillId="0" borderId="21" xfId="0" applyFont="1" applyBorder="1" applyAlignment="1">
      <alignment horizontal="left" vertical="center"/>
    </xf>
    <xf numFmtId="0" fontId="32" fillId="0" borderId="21" xfId="0" applyFont="1" applyBorder="1" applyAlignment="1">
      <alignment horizontal="left" vertical="center"/>
    </xf>
    <xf numFmtId="0" fontId="30" fillId="0" borderId="24" xfId="0" applyFont="1" applyBorder="1" applyAlignment="1">
      <alignment horizontal="left" vertical="center"/>
    </xf>
    <xf numFmtId="0" fontId="26" fillId="0" borderId="15" xfId="0" applyFont="1" applyBorder="1" applyAlignment="1">
      <alignment horizontal="left" vertical="center"/>
    </xf>
    <xf numFmtId="0" fontId="26" fillId="0" borderId="0" xfId="0" applyFont="1" applyAlignment="1">
      <alignment horizontal="left" vertical="center"/>
    </xf>
    <xf numFmtId="0" fontId="27" fillId="0" borderId="36" xfId="0" applyFont="1" applyBorder="1" applyAlignment="1">
      <alignment horizontal="center" vertical="center" shrinkToFit="1"/>
    </xf>
    <xf numFmtId="0" fontId="27" fillId="0" borderId="37" xfId="0" applyFont="1" applyBorder="1" applyAlignment="1">
      <alignment horizontal="center" vertical="center" shrinkToFit="1"/>
    </xf>
    <xf numFmtId="0" fontId="27" fillId="0" borderId="38" xfId="0" applyFont="1" applyBorder="1" applyAlignment="1">
      <alignment horizontal="center" vertical="center" shrinkToFit="1"/>
    </xf>
    <xf numFmtId="0" fontId="29" fillId="0" borderId="19" xfId="0" applyFont="1" applyBorder="1" applyAlignment="1">
      <alignment horizontal="left" vertical="center"/>
    </xf>
    <xf numFmtId="0" fontId="29" fillId="0" borderId="25" xfId="0" quotePrefix="1" applyFont="1" applyBorder="1" applyAlignment="1">
      <alignment horizontal="left" vertical="center"/>
    </xf>
    <xf numFmtId="0" fontId="29" fillId="0" borderId="26" xfId="0" quotePrefix="1" applyFont="1" applyBorder="1" applyAlignment="1">
      <alignment horizontal="left" vertical="center"/>
    </xf>
    <xf numFmtId="0" fontId="27" fillId="0" borderId="10" xfId="0" applyFont="1" applyBorder="1" applyAlignment="1">
      <alignment horizontal="center" vertical="center" wrapText="1" shrinkToFit="1"/>
    </xf>
    <xf numFmtId="0" fontId="25" fillId="0" borderId="14" xfId="0" applyFont="1" applyBorder="1" applyAlignment="1">
      <alignment horizontal="center" vertical="center" shrinkToFit="1"/>
    </xf>
    <xf numFmtId="0" fontId="25" fillId="0" borderId="15" xfId="0" applyFont="1" applyBorder="1" applyAlignment="1">
      <alignment horizontal="center" vertical="center" shrinkToFit="1"/>
    </xf>
    <xf numFmtId="176" fontId="26" fillId="0" borderId="10" xfId="0" applyNumberFormat="1" applyFont="1" applyBorder="1" applyAlignment="1">
      <alignment horizontal="center" vertical="center" shrinkToFit="1"/>
    </xf>
    <xf numFmtId="176" fontId="26" fillId="0" borderId="0" xfId="0" applyNumberFormat="1" applyFont="1" applyAlignment="1">
      <alignment horizontal="center" vertical="center" shrinkToFit="1"/>
    </xf>
    <xf numFmtId="0" fontId="25" fillId="0" borderId="0" xfId="0" applyFont="1" applyAlignment="1">
      <alignment horizontal="center" vertical="center" shrinkToFit="1"/>
    </xf>
    <xf numFmtId="178" fontId="29" fillId="0" borderId="0" xfId="0" applyNumberFormat="1" applyFont="1" applyAlignment="1">
      <alignment vertical="center" wrapText="1"/>
    </xf>
    <xf numFmtId="178" fontId="29" fillId="0" borderId="11" xfId="0" applyNumberFormat="1" applyFont="1" applyBorder="1" applyAlignment="1">
      <alignment vertical="center" wrapText="1"/>
    </xf>
    <xf numFmtId="178" fontId="29" fillId="0" borderId="24" xfId="0" applyNumberFormat="1" applyFont="1" applyBorder="1" applyAlignment="1">
      <alignment vertical="center" wrapText="1"/>
    </xf>
    <xf numFmtId="178" fontId="29" fillId="0" borderId="13" xfId="0" applyNumberFormat="1" applyFont="1" applyBorder="1" applyAlignment="1">
      <alignment vertical="center" wrapText="1"/>
    </xf>
    <xf numFmtId="0" fontId="25" fillId="0" borderId="15" xfId="0" applyFont="1" applyBorder="1" applyAlignment="1">
      <alignment horizontal="left" vertical="center" shrinkToFit="1"/>
    </xf>
    <xf numFmtId="178" fontId="30" fillId="0" borderId="0" xfId="0" applyNumberFormat="1" applyFont="1" applyAlignment="1">
      <alignment horizontal="center" vertical="center"/>
    </xf>
    <xf numFmtId="176" fontId="30" fillId="0" borderId="0" xfId="0" applyNumberFormat="1" applyFont="1" applyAlignment="1">
      <alignment horizontal="center" vertical="center"/>
    </xf>
    <xf numFmtId="178" fontId="25" fillId="0" borderId="14" xfId="0" applyNumberFormat="1" applyFont="1" applyBorder="1" applyAlignment="1">
      <alignment horizontal="center" vertical="center" shrinkToFit="1"/>
    </xf>
    <xf numFmtId="178" fontId="25" fillId="0" borderId="15" xfId="0" applyNumberFormat="1" applyFont="1" applyBorder="1" applyAlignment="1">
      <alignment horizontal="center" vertical="center" shrinkToFit="1"/>
    </xf>
    <xf numFmtId="178" fontId="25" fillId="0" borderId="23" xfId="0" applyNumberFormat="1" applyFont="1" applyBorder="1" applyAlignment="1">
      <alignment horizontal="center" vertical="center" shrinkToFit="1"/>
    </xf>
    <xf numFmtId="178" fontId="25" fillId="0" borderId="24" xfId="0" applyNumberFormat="1" applyFont="1" applyBorder="1" applyAlignment="1">
      <alignment horizontal="center" vertical="center" shrinkToFit="1"/>
    </xf>
    <xf numFmtId="178" fontId="26" fillId="0" borderId="15" xfId="0" applyNumberFormat="1" applyFont="1" applyBorder="1" applyAlignment="1">
      <alignment horizontal="center" vertical="center" shrinkToFit="1"/>
    </xf>
    <xf numFmtId="178" fontId="26" fillId="0" borderId="24" xfId="0" applyNumberFormat="1" applyFont="1" applyBorder="1" applyAlignment="1">
      <alignment horizontal="center" vertical="center" shrinkToFit="1"/>
    </xf>
    <xf numFmtId="0" fontId="27" fillId="0" borderId="14" xfId="0" applyFont="1" applyBorder="1" applyAlignment="1">
      <alignment horizontal="center" vertical="center"/>
    </xf>
    <xf numFmtId="0" fontId="27" fillId="0" borderId="15" xfId="0" applyFont="1" applyBorder="1" applyAlignment="1">
      <alignment horizontal="center" vertical="center"/>
    </xf>
    <xf numFmtId="0" fontId="27" fillId="0" borderId="12" xfId="0" applyFont="1" applyBorder="1" applyAlignment="1">
      <alignment horizontal="center" vertical="center"/>
    </xf>
    <xf numFmtId="0" fontId="27" fillId="0" borderId="23" xfId="0" applyFont="1" applyBorder="1" applyAlignment="1">
      <alignment horizontal="center" vertical="center"/>
    </xf>
    <xf numFmtId="0" fontId="27" fillId="0" borderId="24" xfId="0" applyFont="1" applyBorder="1" applyAlignment="1">
      <alignment horizontal="center" vertical="center"/>
    </xf>
    <xf numFmtId="0" fontId="27" fillId="0" borderId="13" xfId="0" applyFont="1" applyBorder="1" applyAlignment="1">
      <alignment horizontal="center" vertical="center"/>
    </xf>
    <xf numFmtId="177" fontId="26" fillId="0" borderId="15" xfId="0" applyNumberFormat="1" applyFont="1" applyBorder="1" applyAlignment="1">
      <alignment horizontal="left" vertical="center"/>
    </xf>
    <xf numFmtId="177" fontId="26" fillId="0" borderId="17" xfId="0" applyNumberFormat="1" applyFont="1" applyBorder="1" applyAlignment="1">
      <alignment horizontal="left" vertical="center"/>
    </xf>
    <xf numFmtId="49" fontId="29" fillId="0" borderId="15" xfId="0" applyNumberFormat="1" applyFont="1" applyBorder="1" applyAlignment="1">
      <alignment horizontal="center" vertical="center" wrapText="1"/>
    </xf>
    <xf numFmtId="49" fontId="29" fillId="0" borderId="12" xfId="0" applyNumberFormat="1" applyFont="1" applyBorder="1" applyAlignment="1">
      <alignment horizontal="center" vertical="center" wrapText="1"/>
    </xf>
    <xf numFmtId="49" fontId="29" fillId="0" borderId="0" xfId="0" applyNumberFormat="1" applyFont="1" applyAlignment="1">
      <alignment horizontal="center" vertical="center" wrapText="1"/>
    </xf>
    <xf numFmtId="49" fontId="29" fillId="0" borderId="11" xfId="0" applyNumberFormat="1" applyFont="1" applyBorder="1" applyAlignment="1">
      <alignment horizontal="center" vertical="center" wrapText="1"/>
    </xf>
    <xf numFmtId="49" fontId="30" fillId="0" borderId="42" xfId="0" applyNumberFormat="1" applyFont="1" applyBorder="1" applyAlignment="1">
      <alignment horizontal="left" vertical="center" wrapText="1"/>
    </xf>
    <xf numFmtId="49" fontId="30" fillId="0" borderId="43" xfId="0" applyNumberFormat="1" applyFont="1" applyBorder="1" applyAlignment="1">
      <alignment horizontal="left" vertical="center"/>
    </xf>
    <xf numFmtId="49" fontId="30" fillId="0" borderId="44" xfId="0" applyNumberFormat="1" applyFont="1" applyBorder="1" applyAlignment="1">
      <alignment horizontal="left" vertical="center"/>
    </xf>
    <xf numFmtId="0" fontId="33" fillId="0" borderId="36" xfId="0" applyFont="1" applyBorder="1" applyAlignment="1">
      <alignment horizontal="center" vertical="center" wrapText="1"/>
    </xf>
    <xf numFmtId="0" fontId="33" fillId="0" borderId="37" xfId="0" applyFont="1" applyBorder="1" applyAlignment="1">
      <alignment horizontal="center" vertical="center"/>
    </xf>
    <xf numFmtId="0" fontId="33" fillId="0" borderId="38" xfId="0" applyFont="1" applyBorder="1" applyAlignment="1">
      <alignment horizontal="center" vertical="center"/>
    </xf>
    <xf numFmtId="0" fontId="33" fillId="0" borderId="36" xfId="0" applyFont="1" applyBorder="1" applyAlignment="1">
      <alignment horizontal="center" vertical="center"/>
    </xf>
    <xf numFmtId="0" fontId="25" fillId="0" borderId="36" xfId="0" applyFont="1" applyBorder="1" applyAlignment="1">
      <alignment horizontal="center" vertical="center"/>
    </xf>
    <xf numFmtId="0" fontId="25" fillId="0" borderId="37" xfId="0" applyFont="1" applyBorder="1" applyAlignment="1">
      <alignment horizontal="center" vertical="center"/>
    </xf>
    <xf numFmtId="0" fontId="25" fillId="0" borderId="38" xfId="0" applyFont="1" applyBorder="1" applyAlignment="1">
      <alignment horizontal="center" vertical="center"/>
    </xf>
    <xf numFmtId="0" fontId="25" fillId="0" borderId="15" xfId="0" applyFont="1" applyBorder="1" applyAlignment="1">
      <alignment horizontal="left" vertical="center"/>
    </xf>
    <xf numFmtId="0" fontId="25" fillId="0" borderId="24" xfId="0" applyFont="1" applyBorder="1" applyAlignment="1">
      <alignment horizontal="left" vertical="center"/>
    </xf>
    <xf numFmtId="0" fontId="26" fillId="0" borderId="14" xfId="0" applyFont="1" applyBorder="1" applyAlignment="1">
      <alignment horizontal="left" vertical="center"/>
    </xf>
    <xf numFmtId="0" fontId="26" fillId="0" borderId="10" xfId="0" applyFont="1" applyBorder="1" applyAlignment="1">
      <alignment horizontal="left" vertical="center"/>
    </xf>
    <xf numFmtId="0" fontId="25" fillId="0" borderId="12" xfId="0" applyFont="1" applyBorder="1" applyAlignment="1">
      <alignment horizontal="left" vertical="center"/>
    </xf>
    <xf numFmtId="0" fontId="25" fillId="0" borderId="11" xfId="0" applyFont="1" applyBorder="1" applyAlignment="1">
      <alignment horizontal="left" vertical="center"/>
    </xf>
    <xf numFmtId="0" fontId="26" fillId="0" borderId="23" xfId="0" applyFont="1" applyBorder="1" applyAlignment="1">
      <alignment horizontal="left" vertical="center"/>
    </xf>
    <xf numFmtId="0" fontId="26" fillId="0" borderId="24" xfId="0" applyFont="1" applyBorder="1" applyAlignment="1">
      <alignment horizontal="left" vertical="center"/>
    </xf>
    <xf numFmtId="0" fontId="26" fillId="0" borderId="0" xfId="0" applyFont="1" applyAlignment="1">
      <alignment horizontal="center" vertical="center"/>
    </xf>
    <xf numFmtId="0" fontId="26" fillId="0" borderId="11" xfId="0" applyFont="1" applyBorder="1" applyAlignment="1">
      <alignment horizontal="center" vertical="center"/>
    </xf>
    <xf numFmtId="0" fontId="21" fillId="0" borderId="0" xfId="0" applyFont="1" applyAlignment="1">
      <alignment horizontal="center" vertical="center"/>
    </xf>
    <xf numFmtId="0" fontId="23" fillId="0" borderId="0" xfId="0" applyFont="1" applyAlignment="1">
      <alignment horizontal="center" vertical="center" shrinkToFit="1"/>
    </xf>
    <xf numFmtId="0" fontId="23" fillId="0" borderId="39" xfId="0" applyFont="1" applyBorder="1" applyAlignment="1">
      <alignment horizontal="center" vertical="center" shrinkToFit="1"/>
    </xf>
    <xf numFmtId="0" fontId="24" fillId="0" borderId="0" xfId="0" applyFont="1" applyAlignment="1">
      <alignment horizontal="center" vertical="center" shrinkToFit="1"/>
    </xf>
    <xf numFmtId="0" fontId="27" fillId="0" borderId="28" xfId="0" applyFont="1" applyBorder="1" applyAlignment="1">
      <alignment horizontal="center" vertical="center"/>
    </xf>
    <xf numFmtId="0" fontId="25" fillId="0" borderId="28" xfId="0" applyFont="1" applyBorder="1" applyAlignment="1">
      <alignment horizontal="left" vertical="center" shrinkToFit="1"/>
    </xf>
    <xf numFmtId="0" fontId="25" fillId="0" borderId="29" xfId="0" applyFont="1" applyBorder="1" applyAlignment="1">
      <alignment horizontal="left" vertical="center" shrinkToFit="1"/>
    </xf>
    <xf numFmtId="0" fontId="25" fillId="0" borderId="30" xfId="0" applyFont="1" applyBorder="1" applyAlignment="1">
      <alignment horizontal="left" vertical="center" shrinkToFit="1"/>
    </xf>
    <xf numFmtId="0" fontId="25" fillId="0" borderId="23" xfId="0" applyFont="1" applyBorder="1" applyAlignment="1">
      <alignment horizontal="left" vertical="center" shrinkToFit="1"/>
    </xf>
    <xf numFmtId="0" fontId="25" fillId="0" borderId="24" xfId="0" applyFont="1" applyBorder="1" applyAlignment="1">
      <alignment horizontal="left" vertical="center" shrinkToFit="1"/>
    </xf>
    <xf numFmtId="0" fontId="25" fillId="0" borderId="13" xfId="0" applyFont="1" applyBorder="1" applyAlignment="1">
      <alignment horizontal="left" vertical="center" shrinkToFit="1"/>
    </xf>
    <xf numFmtId="0" fontId="25" fillId="0" borderId="36" xfId="0" applyFont="1" applyBorder="1" applyAlignment="1">
      <alignment horizontal="left" vertical="center" shrinkToFit="1"/>
    </xf>
    <xf numFmtId="0" fontId="25" fillId="0" borderId="37" xfId="0" applyFont="1" applyBorder="1" applyAlignment="1">
      <alignment horizontal="left" vertical="center" shrinkToFit="1"/>
    </xf>
    <xf numFmtId="0" fontId="25" fillId="0" borderId="38" xfId="0" applyFont="1" applyBorder="1" applyAlignment="1">
      <alignment horizontal="left" vertical="center" shrinkToFit="1"/>
    </xf>
    <xf numFmtId="0" fontId="27" fillId="0" borderId="36" xfId="0" applyFont="1" applyBorder="1" applyAlignment="1">
      <alignment horizontal="center" vertical="center" wrapText="1"/>
    </xf>
    <xf numFmtId="0" fontId="27" fillId="0" borderId="37" xfId="0" applyFont="1" applyBorder="1" applyAlignment="1">
      <alignment horizontal="center" vertical="center" wrapText="1"/>
    </xf>
    <xf numFmtId="0" fontId="27" fillId="0" borderId="38" xfId="0" applyFont="1" applyBorder="1" applyAlignment="1">
      <alignment horizontal="center" vertical="center" wrapText="1"/>
    </xf>
    <xf numFmtId="0" fontId="26" fillId="55" borderId="0" xfId="0" applyFont="1" applyFill="1" applyAlignment="1">
      <alignment horizontal="centerContinuous" vertical="center"/>
    </xf>
    <xf numFmtId="176" fontId="26" fillId="55" borderId="0" xfId="0" applyNumberFormat="1" applyFont="1" applyFill="1" applyAlignment="1">
      <alignment horizontal="centerContinuous" vertical="center"/>
    </xf>
    <xf numFmtId="0" fontId="25" fillId="55" borderId="0" xfId="0" applyFont="1" applyFill="1" applyAlignment="1">
      <alignment horizontal="center" vertical="center" shrinkToFit="1"/>
    </xf>
    <xf numFmtId="0" fontId="27" fillId="55" borderId="14" xfId="0" applyFont="1" applyFill="1" applyBorder="1" applyAlignment="1">
      <alignment horizontal="center" vertical="center"/>
    </xf>
    <xf numFmtId="0" fontId="27" fillId="55" borderId="15" xfId="0" applyFont="1" applyFill="1" applyBorder="1" applyAlignment="1">
      <alignment horizontal="center" vertical="center"/>
    </xf>
    <xf numFmtId="0" fontId="27" fillId="55" borderId="12" xfId="0" applyFont="1" applyFill="1" applyBorder="1" applyAlignment="1">
      <alignment horizontal="center" vertical="center"/>
    </xf>
    <xf numFmtId="0" fontId="26" fillId="55" borderId="14" xfId="0" applyFont="1" applyFill="1" applyBorder="1" applyAlignment="1">
      <alignment horizontal="center" vertical="center" shrinkToFit="1"/>
    </xf>
    <xf numFmtId="0" fontId="26" fillId="55" borderId="15" xfId="0" applyFont="1" applyFill="1" applyBorder="1" applyAlignment="1">
      <alignment horizontal="center" vertical="center" shrinkToFit="1"/>
    </xf>
    <xf numFmtId="0" fontId="25" fillId="55" borderId="15" xfId="0" applyFont="1" applyFill="1" applyBorder="1" applyAlignment="1">
      <alignment horizontal="left" vertical="center"/>
    </xf>
    <xf numFmtId="0" fontId="25" fillId="55" borderId="12" xfId="0" applyFont="1" applyFill="1" applyBorder="1" applyAlignment="1">
      <alignment horizontal="left" vertical="center"/>
    </xf>
    <xf numFmtId="0" fontId="27" fillId="55" borderId="10" xfId="0" applyFont="1" applyFill="1" applyBorder="1" applyAlignment="1">
      <alignment horizontal="center" vertical="center"/>
    </xf>
    <xf numFmtId="0" fontId="27" fillId="55" borderId="0" xfId="0" applyFont="1" applyFill="1" applyAlignment="1">
      <alignment horizontal="center" vertical="center"/>
    </xf>
    <xf numFmtId="0" fontId="27" fillId="55" borderId="11" xfId="0" applyFont="1" applyFill="1" applyBorder="1" applyAlignment="1">
      <alignment horizontal="center" vertical="center"/>
    </xf>
    <xf numFmtId="0" fontId="26" fillId="55" borderId="10" xfId="0" applyFont="1" applyFill="1" applyBorder="1" applyAlignment="1">
      <alignment horizontal="center" vertical="center" shrinkToFit="1"/>
    </xf>
    <xf numFmtId="0" fontId="26" fillId="55" borderId="0" xfId="0" applyFont="1" applyFill="1" applyAlignment="1">
      <alignment horizontal="center" vertical="center" shrinkToFit="1"/>
    </xf>
    <xf numFmtId="0" fontId="25" fillId="55" borderId="0" xfId="0" applyFont="1" applyFill="1" applyAlignment="1">
      <alignment horizontal="left" vertical="center"/>
    </xf>
    <xf numFmtId="0" fontId="25" fillId="55" borderId="11" xfId="0" applyFont="1" applyFill="1" applyBorder="1" applyAlignment="1">
      <alignment horizontal="left" vertical="center"/>
    </xf>
    <xf numFmtId="0" fontId="26" fillId="0" borderId="10" xfId="0" applyFont="1" applyBorder="1">
      <alignment vertical="center"/>
    </xf>
    <xf numFmtId="0" fontId="26" fillId="55" borderId="0" xfId="0" applyFont="1" applyFill="1" applyAlignment="1">
      <alignment horizontal="left" vertical="center"/>
    </xf>
    <xf numFmtId="0" fontId="26" fillId="55" borderId="11" xfId="0" applyFont="1" applyFill="1" applyBorder="1" applyAlignment="1">
      <alignment horizontal="left" vertical="center"/>
    </xf>
    <xf numFmtId="0" fontId="27" fillId="55" borderId="14" xfId="0" applyFont="1" applyFill="1" applyBorder="1" applyAlignment="1">
      <alignment horizontal="center" vertical="center" wrapText="1"/>
    </xf>
    <xf numFmtId="0" fontId="25" fillId="0" borderId="14" xfId="0" applyFont="1" applyBorder="1" applyAlignment="1">
      <alignment horizontal="center" vertical="center"/>
    </xf>
    <xf numFmtId="0" fontId="25" fillId="0" borderId="15" xfId="0" applyFont="1" applyBorder="1" applyAlignment="1">
      <alignment horizontal="center" vertical="center"/>
    </xf>
    <xf numFmtId="0" fontId="25" fillId="0" borderId="12" xfId="0" applyFont="1" applyBorder="1" applyAlignment="1">
      <alignment horizontal="center" vertical="center"/>
    </xf>
    <xf numFmtId="0" fontId="27" fillId="55" borderId="36" xfId="0" applyFont="1" applyFill="1" applyBorder="1" applyAlignment="1">
      <alignment horizontal="center" vertical="center"/>
    </xf>
    <xf numFmtId="0" fontId="27" fillId="55" borderId="37" xfId="0" applyFont="1" applyFill="1" applyBorder="1" applyAlignment="1">
      <alignment horizontal="center" vertical="center"/>
    </xf>
    <xf numFmtId="0" fontId="27" fillId="55" borderId="38" xfId="0" applyFont="1" applyFill="1" applyBorder="1" applyAlignment="1">
      <alignment horizontal="center" vertical="center"/>
    </xf>
    <xf numFmtId="0" fontId="25" fillId="0" borderId="14" xfId="0" applyFont="1" applyBorder="1" applyAlignment="1">
      <alignment horizontal="left" vertical="center" shrinkToFit="1"/>
    </xf>
    <xf numFmtId="179" fontId="25" fillId="0" borderId="15" xfId="0" applyNumberFormat="1" applyFont="1" applyBorder="1" applyAlignment="1">
      <alignment horizontal="center" vertical="center" shrinkToFit="1"/>
    </xf>
    <xf numFmtId="0" fontId="30" fillId="0" borderId="42" xfId="0" quotePrefix="1" applyFont="1" applyBorder="1">
      <alignment vertical="center"/>
    </xf>
    <xf numFmtId="0" fontId="30" fillId="0" borderId="42" xfId="0" applyFont="1" applyBorder="1">
      <alignment vertical="center"/>
    </xf>
    <xf numFmtId="0" fontId="30" fillId="0" borderId="43" xfId="0" applyFont="1" applyBorder="1">
      <alignment vertical="center"/>
    </xf>
    <xf numFmtId="0" fontId="30" fillId="55" borderId="43" xfId="0" applyFont="1" applyFill="1" applyBorder="1">
      <alignment vertical="center"/>
    </xf>
    <xf numFmtId="0" fontId="30" fillId="0" borderId="44" xfId="0" applyFont="1" applyBorder="1">
      <alignment vertical="center"/>
    </xf>
    <xf numFmtId="0" fontId="30" fillId="0" borderId="0" xfId="0" quotePrefix="1" applyFont="1">
      <alignment vertical="center"/>
    </xf>
    <xf numFmtId="0" fontId="30" fillId="55" borderId="25" xfId="0" applyFont="1" applyFill="1" applyBorder="1">
      <alignment vertical="center"/>
    </xf>
    <xf numFmtId="0" fontId="30" fillId="55" borderId="25" xfId="0" applyFont="1" applyFill="1" applyBorder="1" applyAlignment="1">
      <alignment vertical="center" shrinkToFit="1"/>
    </xf>
    <xf numFmtId="0" fontId="30" fillId="55" borderId="26" xfId="0" applyFont="1" applyFill="1" applyBorder="1" applyAlignment="1">
      <alignment vertical="center" shrinkToFit="1"/>
    </xf>
    <xf numFmtId="0" fontId="25" fillId="0" borderId="34" xfId="0" quotePrefix="1" applyFont="1" applyBorder="1">
      <alignment vertical="center"/>
    </xf>
    <xf numFmtId="0" fontId="25" fillId="0" borderId="35" xfId="0" applyFont="1" applyBorder="1" applyAlignment="1">
      <alignment horizontal="center" vertical="center"/>
    </xf>
    <xf numFmtId="0" fontId="25" fillId="0" borderId="10" xfId="0" quotePrefix="1" applyFont="1" applyBorder="1">
      <alignment vertical="center"/>
    </xf>
    <xf numFmtId="0" fontId="26" fillId="0" borderId="0" xfId="80" applyNumberFormat="1" applyFont="1" applyFill="1" applyBorder="1" applyAlignment="1">
      <alignment horizontal="right" vertical="center"/>
    </xf>
    <xf numFmtId="0" fontId="25" fillId="0" borderId="55" xfId="0" applyFont="1" applyBorder="1">
      <alignment vertical="center"/>
    </xf>
    <xf numFmtId="0" fontId="25" fillId="55" borderId="0" xfId="0" applyFont="1" applyFill="1">
      <alignment vertical="center"/>
    </xf>
    <xf numFmtId="0" fontId="30" fillId="55" borderId="0" xfId="0" applyFont="1" applyFill="1">
      <alignment vertical="center"/>
    </xf>
    <xf numFmtId="0" fontId="30" fillId="0" borderId="0" xfId="0" applyFont="1" applyProtection="1">
      <alignment vertical="center"/>
      <protection locked="0"/>
    </xf>
    <xf numFmtId="0" fontId="30" fillId="0" borderId="31" xfId="0" applyFont="1" applyBorder="1" applyAlignment="1">
      <alignment horizontal="center" vertical="center"/>
    </xf>
    <xf numFmtId="0" fontId="25" fillId="0" borderId="39" xfId="0" applyFont="1" applyBorder="1">
      <alignment vertical="center"/>
    </xf>
    <xf numFmtId="0" fontId="2" fillId="0" borderId="39" xfId="0" applyFont="1" applyBorder="1">
      <alignment vertical="center"/>
    </xf>
    <xf numFmtId="0" fontId="30" fillId="55" borderId="39" xfId="0" applyFont="1" applyFill="1" applyBorder="1" applyProtection="1">
      <alignment vertical="center"/>
      <protection locked="0"/>
    </xf>
    <xf numFmtId="0" fontId="2" fillId="55" borderId="39" xfId="0" applyFont="1" applyFill="1" applyBorder="1">
      <alignment vertical="center"/>
    </xf>
    <xf numFmtId="0" fontId="25" fillId="0" borderId="40" xfId="0" applyFont="1" applyBorder="1" applyAlignment="1">
      <alignment horizontal="center" vertical="center" shrinkToFit="1"/>
    </xf>
    <xf numFmtId="0" fontId="30" fillId="55" borderId="17" xfId="0" applyFont="1" applyFill="1" applyBorder="1" applyAlignment="1">
      <alignment horizontal="left" vertical="center"/>
    </xf>
    <xf numFmtId="0" fontId="25" fillId="0" borderId="29" xfId="0" applyFont="1" applyBorder="1" applyAlignment="1">
      <alignment vertical="center" wrapText="1"/>
    </xf>
    <xf numFmtId="0" fontId="25" fillId="0" borderId="30" xfId="0" applyFont="1" applyBorder="1" applyAlignment="1">
      <alignment vertical="center" wrapText="1"/>
    </xf>
    <xf numFmtId="0" fontId="28" fillId="0" borderId="16" xfId="0" applyFont="1" applyBorder="1" applyAlignment="1">
      <alignment horizontal="left" vertical="top" wrapText="1"/>
    </xf>
    <xf numFmtId="0" fontId="28" fillId="0" borderId="17" xfId="0" applyFont="1" applyBorder="1" applyAlignment="1">
      <alignment horizontal="left" vertical="top" wrapText="1"/>
    </xf>
    <xf numFmtId="0" fontId="28" fillId="0" borderId="27" xfId="0" applyFont="1" applyBorder="1" applyAlignment="1">
      <alignment horizontal="left" vertical="top" wrapText="1"/>
    </xf>
    <xf numFmtId="0" fontId="28" fillId="0" borderId="11" xfId="0" applyFont="1" applyBorder="1">
      <alignment vertical="center"/>
    </xf>
    <xf numFmtId="0" fontId="28" fillId="0" borderId="23" xfId="0" applyFont="1" applyBorder="1" applyAlignment="1">
      <alignment vertical="center" shrinkToFit="1"/>
    </xf>
    <xf numFmtId="0" fontId="28" fillId="0" borderId="24" xfId="0" applyFont="1" applyBorder="1" applyAlignment="1">
      <alignment horizontal="center" vertical="center"/>
    </xf>
    <xf numFmtId="0" fontId="28" fillId="0" borderId="24" xfId="0" applyFont="1" applyBorder="1">
      <alignment vertical="center"/>
    </xf>
    <xf numFmtId="0" fontId="28" fillId="0" borderId="24" xfId="0" applyFont="1" applyBorder="1" applyAlignment="1">
      <alignment vertical="center" shrinkToFit="1"/>
    </xf>
    <xf numFmtId="0" fontId="28" fillId="0" borderId="13" xfId="0" applyFont="1" applyBorder="1" applyAlignment="1">
      <alignment vertical="center" shrinkToFit="1"/>
    </xf>
    <xf numFmtId="0" fontId="28" fillId="0" borderId="56" xfId="0" applyFont="1" applyBorder="1">
      <alignment vertical="center"/>
    </xf>
    <xf numFmtId="0" fontId="28" fillId="55" borderId="17" xfId="0" quotePrefix="1" applyFont="1" applyFill="1" applyBorder="1">
      <alignment vertical="center"/>
    </xf>
    <xf numFmtId="0" fontId="28" fillId="55" borderId="17" xfId="0" applyFont="1" applyFill="1" applyBorder="1">
      <alignment vertical="center"/>
    </xf>
    <xf numFmtId="0" fontId="28" fillId="55" borderId="16" xfId="0" quotePrefix="1" applyFont="1" applyFill="1" applyBorder="1">
      <alignment vertical="center"/>
    </xf>
    <xf numFmtId="0" fontId="28" fillId="55" borderId="21" xfId="0" applyFont="1" applyFill="1" applyBorder="1">
      <alignment vertical="center"/>
    </xf>
    <xf numFmtId="0" fontId="28" fillId="55" borderId="55" xfId="0" applyFont="1" applyFill="1" applyBorder="1">
      <alignment vertical="center"/>
    </xf>
    <xf numFmtId="0" fontId="28" fillId="55" borderId="21" xfId="0" quotePrefix="1" applyFont="1" applyFill="1" applyBorder="1">
      <alignment vertical="center"/>
    </xf>
    <xf numFmtId="0" fontId="28" fillId="55" borderId="19" xfId="0" quotePrefix="1" applyFont="1" applyFill="1" applyBorder="1">
      <alignment vertical="center"/>
    </xf>
    <xf numFmtId="0" fontId="28" fillId="55" borderId="0" xfId="0" applyFont="1" applyFill="1">
      <alignment vertical="center"/>
    </xf>
    <xf numFmtId="0" fontId="28" fillId="55" borderId="0" xfId="0" applyFont="1" applyFill="1" applyAlignment="1">
      <alignment vertical="top" wrapText="1"/>
    </xf>
    <xf numFmtId="0" fontId="28" fillId="55" borderId="23" xfId="0" applyFont="1" applyFill="1" applyBorder="1" applyAlignment="1">
      <alignment horizontal="center" vertical="center" shrinkToFit="1"/>
    </xf>
    <xf numFmtId="0" fontId="28" fillId="55" borderId="24" xfId="0" applyFont="1" applyFill="1" applyBorder="1" applyAlignment="1">
      <alignment horizontal="left" vertical="center"/>
    </xf>
    <xf numFmtId="0" fontId="30" fillId="0" borderId="34" xfId="0" applyFont="1" applyBorder="1" applyAlignment="1">
      <alignment horizontal="left" vertical="center" shrinkToFit="1"/>
    </xf>
    <xf numFmtId="0" fontId="30" fillId="0" borderId="18" xfId="0" applyFont="1" applyBorder="1" applyAlignment="1">
      <alignment horizontal="left" vertical="center" shrinkToFit="1"/>
    </xf>
    <xf numFmtId="0" fontId="30" fillId="0" borderId="35" xfId="0" applyFont="1" applyBorder="1" applyAlignment="1">
      <alignment horizontal="left" vertical="center" shrinkToFit="1"/>
    </xf>
    <xf numFmtId="0" fontId="30" fillId="55" borderId="24" xfId="0" applyFont="1" applyFill="1" applyBorder="1">
      <alignment vertical="center"/>
    </xf>
    <xf numFmtId="0" fontId="30" fillId="0" borderId="36" xfId="0" applyFont="1" applyBorder="1" applyAlignment="1">
      <alignment horizontal="left" vertical="center" wrapText="1"/>
    </xf>
    <xf numFmtId="0" fontId="30" fillId="0" borderId="37" xfId="0" applyFont="1" applyBorder="1" applyAlignment="1">
      <alignment horizontal="left" vertical="center" wrapText="1"/>
    </xf>
    <xf numFmtId="0" fontId="30" fillId="0" borderId="38" xfId="0" applyFont="1" applyBorder="1" applyAlignment="1">
      <alignment horizontal="left" vertical="center" wrapText="1"/>
    </xf>
    <xf numFmtId="0" fontId="30" fillId="0" borderId="10" xfId="0" quotePrefix="1" applyFont="1" applyBorder="1">
      <alignment vertical="center"/>
    </xf>
    <xf numFmtId="0" fontId="30" fillId="55" borderId="0" xfId="0" applyFont="1" applyFill="1" applyAlignment="1">
      <alignment vertical="center" shrinkToFit="1"/>
    </xf>
    <xf numFmtId="0" fontId="30" fillId="55" borderId="0" xfId="0" applyFont="1" applyFill="1" applyAlignment="1">
      <alignment vertical="center" wrapText="1" shrinkToFit="1"/>
    </xf>
    <xf numFmtId="0" fontId="30" fillId="55" borderId="20" xfId="0" quotePrefix="1" applyFont="1" applyFill="1" applyBorder="1">
      <alignment vertical="center"/>
    </xf>
    <xf numFmtId="0" fontId="30" fillId="55" borderId="21" xfId="0" applyFont="1" applyFill="1" applyBorder="1">
      <alignment vertical="center"/>
    </xf>
    <xf numFmtId="0" fontId="30" fillId="55" borderId="21" xfId="0" applyFont="1" applyFill="1" applyBorder="1" applyAlignment="1">
      <alignment vertical="center" shrinkToFit="1"/>
    </xf>
    <xf numFmtId="0" fontId="25" fillId="55" borderId="21" xfId="0" applyFont="1" applyFill="1" applyBorder="1">
      <alignment vertical="center"/>
    </xf>
    <xf numFmtId="0" fontId="30" fillId="55" borderId="21" xfId="0" applyFont="1" applyFill="1" applyBorder="1" applyAlignment="1">
      <alignment vertical="center" wrapText="1" shrinkToFit="1"/>
    </xf>
    <xf numFmtId="0" fontId="30" fillId="55" borderId="22" xfId="0" applyFont="1" applyFill="1" applyBorder="1" applyAlignment="1">
      <alignment vertical="center" wrapText="1" shrinkToFit="1"/>
    </xf>
    <xf numFmtId="0" fontId="30" fillId="55" borderId="19" xfId="0" quotePrefix="1" applyFont="1" applyFill="1" applyBorder="1" applyAlignment="1">
      <alignment horizontal="left" vertical="center" wrapText="1"/>
    </xf>
    <xf numFmtId="0" fontId="30" fillId="55" borderId="25" xfId="0" quotePrefix="1" applyFont="1" applyFill="1" applyBorder="1" applyAlignment="1">
      <alignment horizontal="left" vertical="center"/>
    </xf>
    <xf numFmtId="0" fontId="30" fillId="55" borderId="26" xfId="0" quotePrefix="1" applyFont="1" applyFill="1" applyBorder="1" applyAlignment="1">
      <alignment horizontal="left" vertical="center"/>
    </xf>
    <xf numFmtId="0" fontId="30" fillId="55" borderId="10" xfId="0" quotePrefix="1" applyFont="1" applyFill="1" applyBorder="1" applyAlignment="1">
      <alignment horizontal="left" vertical="center"/>
    </xf>
    <xf numFmtId="0" fontId="30" fillId="55" borderId="0" xfId="0" quotePrefix="1" applyFont="1" applyFill="1" applyAlignment="1">
      <alignment horizontal="left" vertical="center"/>
    </xf>
    <xf numFmtId="0" fontId="30" fillId="55" borderId="11" xfId="0" quotePrefix="1" applyFont="1" applyFill="1" applyBorder="1" applyAlignment="1">
      <alignment horizontal="left" vertical="center"/>
    </xf>
    <xf numFmtId="0" fontId="30" fillId="55" borderId="16" xfId="0" quotePrefix="1" applyFont="1" applyFill="1" applyBorder="1" applyAlignment="1">
      <alignment horizontal="left" vertical="center"/>
    </xf>
    <xf numFmtId="0" fontId="30" fillId="55" borderId="17" xfId="0" quotePrefix="1" applyFont="1" applyFill="1" applyBorder="1" applyAlignment="1">
      <alignment horizontal="left" vertical="center"/>
    </xf>
    <xf numFmtId="0" fontId="30" fillId="55" borderId="27" xfId="0" quotePrefix="1" applyFont="1" applyFill="1" applyBorder="1" applyAlignment="1">
      <alignment horizontal="left" vertical="center"/>
    </xf>
    <xf numFmtId="0" fontId="30" fillId="56" borderId="0" xfId="0" applyFont="1" applyFill="1">
      <alignment vertical="center"/>
    </xf>
    <xf numFmtId="0" fontId="25" fillId="56" borderId="0" xfId="0" applyFont="1" applyFill="1">
      <alignment vertical="center"/>
    </xf>
    <xf numFmtId="0" fontId="30" fillId="56" borderId="11" xfId="0" applyFont="1" applyFill="1" applyBorder="1">
      <alignment vertical="center"/>
    </xf>
    <xf numFmtId="0" fontId="30" fillId="0" borderId="27" xfId="0" applyFont="1" applyBorder="1" applyAlignment="1">
      <alignment horizontal="left" vertical="center"/>
    </xf>
    <xf numFmtId="0" fontId="30" fillId="55" borderId="10" xfId="0" applyFont="1" applyFill="1" applyBorder="1">
      <alignment vertical="center"/>
    </xf>
    <xf numFmtId="0" fontId="30" fillId="55" borderId="0" xfId="0" applyFont="1" applyFill="1" applyAlignment="1">
      <alignment horizontal="left" vertical="center" wrapText="1"/>
    </xf>
    <xf numFmtId="0" fontId="30" fillId="55" borderId="11" xfId="0" applyFont="1" applyFill="1" applyBorder="1" applyAlignment="1">
      <alignment horizontal="left" vertical="center" wrapText="1"/>
    </xf>
    <xf numFmtId="0" fontId="30" fillId="55" borderId="16" xfId="0" applyFont="1" applyFill="1" applyBorder="1">
      <alignment vertical="center"/>
    </xf>
    <xf numFmtId="0" fontId="30" fillId="55" borderId="17" xfId="0" applyFont="1" applyFill="1" applyBorder="1" applyAlignment="1">
      <alignment horizontal="left" vertical="center" wrapText="1"/>
    </xf>
    <xf numFmtId="0" fontId="30" fillId="55" borderId="27" xfId="0" applyFont="1" applyFill="1" applyBorder="1" applyAlignment="1">
      <alignment horizontal="left" vertical="center" wrapText="1"/>
    </xf>
    <xf numFmtId="0" fontId="30" fillId="55" borderId="31" xfId="0" applyFont="1" applyFill="1" applyBorder="1">
      <alignment vertical="center"/>
    </xf>
    <xf numFmtId="0" fontId="30" fillId="55" borderId="39" xfId="0" applyFont="1" applyFill="1" applyBorder="1" applyAlignment="1">
      <alignment vertical="center" wrapText="1"/>
    </xf>
    <xf numFmtId="0" fontId="30" fillId="55" borderId="40" xfId="0" applyFont="1" applyFill="1" applyBorder="1" applyAlignment="1">
      <alignment vertical="center" wrapText="1"/>
    </xf>
    <xf numFmtId="38" fontId="0" fillId="0" borderId="0" xfId="65" applyFont="1" applyAlignment="1">
      <alignment horizontal="left" vertical="center"/>
    </xf>
    <xf numFmtId="0" fontId="26" fillId="55" borderId="15" xfId="0" applyFont="1" applyFill="1" applyBorder="1" applyAlignment="1">
      <alignment horizontal="left" vertical="center" shrinkToFit="1"/>
    </xf>
    <xf numFmtId="0" fontId="26" fillId="55" borderId="0" xfId="0" applyFont="1" applyFill="1" applyAlignment="1">
      <alignment horizontal="left" vertical="center" shrinkToFit="1"/>
    </xf>
    <xf numFmtId="0" fontId="25" fillId="0" borderId="23" xfId="0" applyFont="1" applyFill="1" applyBorder="1" applyAlignment="1">
      <alignment horizontal="center" vertical="center"/>
    </xf>
    <xf numFmtId="0" fontId="25" fillId="0" borderId="24" xfId="0" applyFont="1" applyFill="1" applyBorder="1" applyAlignment="1">
      <alignment horizontal="center" vertical="center"/>
    </xf>
    <xf numFmtId="0" fontId="25" fillId="0" borderId="0" xfId="0" applyFont="1" applyFill="1" applyAlignment="1">
      <alignment horizontal="left" vertical="center"/>
    </xf>
    <xf numFmtId="0" fontId="25" fillId="0" borderId="13" xfId="0" applyFont="1" applyFill="1" applyBorder="1" applyAlignment="1">
      <alignment horizontal="center" vertical="center"/>
    </xf>
    <xf numFmtId="0" fontId="25" fillId="0" borderId="24" xfId="0" applyFont="1" applyFill="1" applyBorder="1" applyAlignment="1">
      <alignment horizontal="left" vertical="center"/>
    </xf>
    <xf numFmtId="0" fontId="25" fillId="0" borderId="10" xfId="0" applyFont="1" applyBorder="1" applyAlignment="1">
      <alignment horizontal="center" vertical="center"/>
    </xf>
    <xf numFmtId="0" fontId="25" fillId="0" borderId="0" xfId="0" applyFont="1" applyBorder="1" applyAlignment="1">
      <alignment horizontal="center" vertical="center"/>
    </xf>
    <xf numFmtId="0" fontId="25" fillId="0" borderId="11" xfId="0" applyFont="1" applyBorder="1" applyAlignment="1">
      <alignment horizontal="center" vertical="center"/>
    </xf>
    <xf numFmtId="0" fontId="25" fillId="0" borderId="0" xfId="0" applyFont="1" applyFill="1" applyBorder="1" applyAlignment="1">
      <alignment horizontal="center" vertical="center"/>
    </xf>
    <xf numFmtId="0" fontId="25" fillId="0" borderId="11" xfId="0" applyFont="1" applyFill="1" applyBorder="1" applyAlignment="1">
      <alignment horizontal="center" vertical="center"/>
    </xf>
    <xf numFmtId="0" fontId="25" fillId="0" borderId="10" xfId="0" applyFont="1" applyFill="1" applyBorder="1" applyAlignment="1">
      <alignment horizontal="center" vertical="center"/>
    </xf>
    <xf numFmtId="0" fontId="25" fillId="0" borderId="0" xfId="0" applyFont="1" applyBorder="1" applyAlignment="1">
      <alignment horizontal="left" vertical="center"/>
    </xf>
    <xf numFmtId="177" fontId="26" fillId="0" borderId="12" xfId="0" applyNumberFormat="1" applyFont="1" applyBorder="1" applyAlignment="1">
      <alignment horizontal="left" vertical="center"/>
    </xf>
    <xf numFmtId="177" fontId="26" fillId="0" borderId="27" xfId="0" applyNumberFormat="1" applyFont="1" applyBorder="1" applyAlignment="1">
      <alignment horizontal="left" vertical="center"/>
    </xf>
    <xf numFmtId="0" fontId="26" fillId="0" borderId="12" xfId="0" applyFont="1" applyBorder="1" applyAlignment="1">
      <alignment horizontal="left" vertical="center"/>
    </xf>
    <xf numFmtId="0" fontId="26" fillId="0" borderId="0" xfId="0" applyFont="1" applyBorder="1" applyAlignment="1">
      <alignment horizontal="left" vertical="center"/>
    </xf>
    <xf numFmtId="0" fontId="26" fillId="0" borderId="11" xfId="0" applyFont="1" applyBorder="1" applyAlignment="1">
      <alignment horizontal="left" vertical="center"/>
    </xf>
    <xf numFmtId="0" fontId="61" fillId="55" borderId="14" xfId="0" applyFont="1" applyFill="1" applyBorder="1" applyAlignment="1">
      <alignment horizontal="center" vertical="center" wrapText="1"/>
    </xf>
    <xf numFmtId="0" fontId="27" fillId="55" borderId="15" xfId="0" applyFont="1" applyFill="1" applyBorder="1" applyAlignment="1">
      <alignment horizontal="center" vertical="center" wrapText="1"/>
    </xf>
    <xf numFmtId="0" fontId="27" fillId="55" borderId="12" xfId="0" applyFont="1" applyFill="1" applyBorder="1" applyAlignment="1">
      <alignment horizontal="center" vertical="center" wrapText="1"/>
    </xf>
    <xf numFmtId="0" fontId="30" fillId="55" borderId="14" xfId="0" applyFont="1" applyFill="1" applyBorder="1">
      <alignment vertical="center"/>
    </xf>
    <xf numFmtId="0" fontId="30" fillId="55" borderId="15" xfId="0" applyFont="1" applyFill="1" applyBorder="1">
      <alignment vertical="center"/>
    </xf>
    <xf numFmtId="0" fontId="30" fillId="55" borderId="12" xfId="0" applyFont="1" applyFill="1" applyBorder="1">
      <alignment vertical="center"/>
    </xf>
    <xf numFmtId="0" fontId="27" fillId="55" borderId="23" xfId="0" applyFont="1" applyFill="1" applyBorder="1" applyAlignment="1">
      <alignment horizontal="center" vertical="center" wrapText="1"/>
    </xf>
    <xf numFmtId="0" fontId="27" fillId="55" borderId="24" xfId="0" applyFont="1" applyFill="1" applyBorder="1" applyAlignment="1">
      <alignment horizontal="center" vertical="center" wrapText="1"/>
    </xf>
    <xf numFmtId="0" fontId="27" fillId="55" borderId="13" xfId="0" applyFont="1" applyFill="1" applyBorder="1" applyAlignment="1">
      <alignment horizontal="center" vertical="center" wrapText="1"/>
    </xf>
    <xf numFmtId="0" fontId="30" fillId="55" borderId="23" xfId="0" applyFont="1" applyFill="1" applyBorder="1">
      <alignment vertical="center"/>
    </xf>
    <xf numFmtId="0" fontId="30" fillId="55" borderId="13" xfId="0" applyFont="1" applyFill="1" applyBorder="1">
      <alignment vertical="center"/>
    </xf>
    <xf numFmtId="0" fontId="30" fillId="55" borderId="17" xfId="0" applyFont="1" applyFill="1" applyBorder="1" applyAlignment="1">
      <alignment horizontal="left" vertical="center"/>
    </xf>
    <xf numFmtId="0" fontId="29" fillId="0" borderId="0" xfId="0" applyFont="1" applyAlignment="1">
      <alignment horizontal="right" vertical="top"/>
    </xf>
    <xf numFmtId="0" fontId="62" fillId="0" borderId="0" xfId="0" applyFont="1" applyAlignment="1" applyProtection="1">
      <alignment horizontal="center" vertical="center"/>
      <protection locked="0"/>
    </xf>
    <xf numFmtId="38" fontId="37" fillId="0" borderId="0" xfId="65" applyFont="1" applyAlignment="1">
      <alignment vertical="center" shrinkToFit="1"/>
    </xf>
  </cellXfs>
  <cellStyles count="129">
    <cellStyle name="20% - アクセント 1" xfId="1" builtinId="30" customBuiltin="1"/>
    <cellStyle name="20% - アクセント 1 2" xfId="2" xr:uid="{00000000-0005-0000-0000-000001000000}"/>
    <cellStyle name="20% - アクセント 1 3" xfId="105" xr:uid="{2F3C426B-B669-4D5E-9A63-4F03ED174A46}"/>
    <cellStyle name="20% - アクセント 2" xfId="3" builtinId="34" customBuiltin="1"/>
    <cellStyle name="20% - アクセント 2 2" xfId="4" xr:uid="{00000000-0005-0000-0000-000003000000}"/>
    <cellStyle name="20% - アクセント 2 3" xfId="109" xr:uid="{33F26898-D73B-4C05-AF9C-0593A385DB80}"/>
    <cellStyle name="20% - アクセント 3" xfId="5" builtinId="38" customBuiltin="1"/>
    <cellStyle name="20% - アクセント 3 2" xfId="6" xr:uid="{00000000-0005-0000-0000-000005000000}"/>
    <cellStyle name="20% - アクセント 3 3" xfId="113" xr:uid="{1C7C7D0F-7844-4767-8548-F64B27DA5CE2}"/>
    <cellStyle name="20% - アクセント 4" xfId="7" builtinId="42" customBuiltin="1"/>
    <cellStyle name="20% - アクセント 4 2" xfId="8" xr:uid="{00000000-0005-0000-0000-000007000000}"/>
    <cellStyle name="20% - アクセント 4 3" xfId="117" xr:uid="{62B1E334-90BA-4647-B3B0-47835DBCAC8A}"/>
    <cellStyle name="20% - アクセント 5" xfId="9" builtinId="46" customBuiltin="1"/>
    <cellStyle name="20% - アクセント 5 2" xfId="10" xr:uid="{00000000-0005-0000-0000-000009000000}"/>
    <cellStyle name="20% - アクセント 5 3" xfId="121" xr:uid="{EFDA9A26-8217-4224-B564-E485ED93BE2C}"/>
    <cellStyle name="20% - アクセント 6" xfId="11" builtinId="50" customBuiltin="1"/>
    <cellStyle name="20% - アクセント 6 2" xfId="12" xr:uid="{00000000-0005-0000-0000-00000B000000}"/>
    <cellStyle name="20% - アクセント 6 3" xfId="125" xr:uid="{B700CE8D-4858-4FBB-A2E2-2AFDB9E47A5B}"/>
    <cellStyle name="40% - アクセント 1" xfId="13" builtinId="31" customBuiltin="1"/>
    <cellStyle name="40% - アクセント 1 2" xfId="14" xr:uid="{00000000-0005-0000-0000-00000D000000}"/>
    <cellStyle name="40% - アクセント 1 3" xfId="106" xr:uid="{2A8BDBBE-F842-43F6-954D-6DAA884AED32}"/>
    <cellStyle name="40% - アクセント 2" xfId="15" builtinId="35" customBuiltin="1"/>
    <cellStyle name="40% - アクセント 2 2" xfId="16" xr:uid="{00000000-0005-0000-0000-00000F000000}"/>
    <cellStyle name="40% - アクセント 2 3" xfId="110" xr:uid="{5965889B-FBD6-4E34-ABC0-80AA1E0BABD2}"/>
    <cellStyle name="40% - アクセント 3" xfId="17" builtinId="39" customBuiltin="1"/>
    <cellStyle name="40% - アクセント 3 2" xfId="18" xr:uid="{00000000-0005-0000-0000-000011000000}"/>
    <cellStyle name="40% - アクセント 3 3" xfId="114" xr:uid="{AFC6DB93-24FC-4B1B-A129-F52FBE36C289}"/>
    <cellStyle name="40% - アクセント 4" xfId="19" builtinId="43" customBuiltin="1"/>
    <cellStyle name="40% - アクセント 4 2" xfId="20" xr:uid="{00000000-0005-0000-0000-000013000000}"/>
    <cellStyle name="40% - アクセント 4 3" xfId="118" xr:uid="{D5314A43-3623-435A-A1C7-064349DFFD55}"/>
    <cellStyle name="40% - アクセント 5" xfId="21" builtinId="47" customBuiltin="1"/>
    <cellStyle name="40% - アクセント 5 2" xfId="22" xr:uid="{00000000-0005-0000-0000-000015000000}"/>
    <cellStyle name="40% - アクセント 5 3" xfId="122" xr:uid="{726B65A9-F61D-490A-8D35-DF33C1034EB3}"/>
    <cellStyle name="40% - アクセント 6" xfId="23" builtinId="51" customBuiltin="1"/>
    <cellStyle name="40% - アクセント 6 2" xfId="24" xr:uid="{00000000-0005-0000-0000-000017000000}"/>
    <cellStyle name="40% - アクセント 6 3" xfId="126" xr:uid="{2E1BB6B3-4AC5-425C-A26F-AB990048E503}"/>
    <cellStyle name="60% - アクセント 1" xfId="25" builtinId="32" customBuiltin="1"/>
    <cellStyle name="60% - アクセント 1 2" xfId="26" xr:uid="{00000000-0005-0000-0000-000019000000}"/>
    <cellStyle name="60% - アクセント 1 3" xfId="107" xr:uid="{87343412-5B40-4309-B555-C64DDF12FE61}"/>
    <cellStyle name="60% - アクセント 2" xfId="27" builtinId="36" customBuiltin="1"/>
    <cellStyle name="60% - アクセント 2 2" xfId="28" xr:uid="{00000000-0005-0000-0000-00001B000000}"/>
    <cellStyle name="60% - アクセント 2 3" xfId="111" xr:uid="{C6784307-0548-4243-A8FD-2D6C5501D97C}"/>
    <cellStyle name="60% - アクセント 3" xfId="29" builtinId="40" customBuiltin="1"/>
    <cellStyle name="60% - アクセント 3 2" xfId="30" xr:uid="{00000000-0005-0000-0000-00001D000000}"/>
    <cellStyle name="60% - アクセント 3 3" xfId="115" xr:uid="{0EC5194F-FFEF-4D8F-BFB7-18ECDF1EBFE8}"/>
    <cellStyle name="60% - アクセント 4" xfId="31" builtinId="44" customBuiltin="1"/>
    <cellStyle name="60% - アクセント 4 2" xfId="32" xr:uid="{00000000-0005-0000-0000-00001F000000}"/>
    <cellStyle name="60% - アクセント 4 3" xfId="119" xr:uid="{4BD175DC-F5D3-4442-B3C0-E7C0D91DC841}"/>
    <cellStyle name="60% - アクセント 5" xfId="33" builtinId="48" customBuiltin="1"/>
    <cellStyle name="60% - アクセント 5 2" xfId="34" xr:uid="{00000000-0005-0000-0000-000021000000}"/>
    <cellStyle name="60% - アクセント 5 3" xfId="123" xr:uid="{08AB9E7B-0D45-486D-9451-78340593303C}"/>
    <cellStyle name="60% - アクセント 6" xfId="35" builtinId="52" customBuiltin="1"/>
    <cellStyle name="60% - アクセント 6 2" xfId="36" xr:uid="{00000000-0005-0000-0000-000023000000}"/>
    <cellStyle name="60% - アクセント 6 3" xfId="127" xr:uid="{D4D4D5FA-D5C5-40E2-A24A-581FEDA9F5C2}"/>
    <cellStyle name="アクセント 1" xfId="37" builtinId="29" customBuiltin="1"/>
    <cellStyle name="アクセント 1 2" xfId="38" xr:uid="{00000000-0005-0000-0000-000025000000}"/>
    <cellStyle name="アクセント 1 3" xfId="104" xr:uid="{F4B44F60-0407-4DB3-9617-BE4E99BBC018}"/>
    <cellStyle name="アクセント 2" xfId="39" builtinId="33" customBuiltin="1"/>
    <cellStyle name="アクセント 2 2" xfId="40" xr:uid="{00000000-0005-0000-0000-000027000000}"/>
    <cellStyle name="アクセント 2 3" xfId="108" xr:uid="{CD213974-A5AE-434C-92B1-EF8B6ABD4C50}"/>
    <cellStyle name="アクセント 3" xfId="41" builtinId="37" customBuiltin="1"/>
    <cellStyle name="アクセント 3 2" xfId="42" xr:uid="{00000000-0005-0000-0000-000029000000}"/>
    <cellStyle name="アクセント 3 3" xfId="112" xr:uid="{28E3144F-06F4-4E19-A3B6-0D2D1EE18BFE}"/>
    <cellStyle name="アクセント 4" xfId="43" builtinId="41" customBuiltin="1"/>
    <cellStyle name="アクセント 4 2" xfId="44" xr:uid="{00000000-0005-0000-0000-00002B000000}"/>
    <cellStyle name="アクセント 4 3" xfId="116" xr:uid="{945559B3-0CB0-440D-B890-8B65ABCC2991}"/>
    <cellStyle name="アクセント 5" xfId="45" builtinId="45" customBuiltin="1"/>
    <cellStyle name="アクセント 5 2" xfId="46" xr:uid="{00000000-0005-0000-0000-00002D000000}"/>
    <cellStyle name="アクセント 5 3" xfId="120" xr:uid="{499186C5-4351-4F85-B514-DC08D48AFDB7}"/>
    <cellStyle name="アクセント 6" xfId="47" builtinId="49" customBuiltin="1"/>
    <cellStyle name="アクセント 6 2" xfId="48" xr:uid="{00000000-0005-0000-0000-00002F000000}"/>
    <cellStyle name="アクセント 6 3" xfId="124" xr:uid="{64CF6BC4-5449-403C-A8F9-E654548FB37A}"/>
    <cellStyle name="タイトル" xfId="49" builtinId="15" customBuiltin="1"/>
    <cellStyle name="タイトル 2" xfId="50" xr:uid="{00000000-0005-0000-0000-000031000000}"/>
    <cellStyle name="タイトル 3" xfId="87" xr:uid="{288AA7EA-4B60-4FA1-9080-5DF3C20298FF}"/>
    <cellStyle name="チェック セル" xfId="51" builtinId="23" customBuiltin="1"/>
    <cellStyle name="チェック セル 2" xfId="52" xr:uid="{00000000-0005-0000-0000-000033000000}"/>
    <cellStyle name="チェック セル 3" xfId="99" xr:uid="{11ECA30D-20A1-4618-8165-E1DA467ED684}"/>
    <cellStyle name="どちらでもない" xfId="53" builtinId="28" customBuiltin="1"/>
    <cellStyle name="どちらでもない 2" xfId="54" xr:uid="{00000000-0005-0000-0000-000035000000}"/>
    <cellStyle name="どちらでもない 3" xfId="94" xr:uid="{0420F216-F660-4666-AB6C-2D1398123ECD}"/>
    <cellStyle name="メモ" xfId="55" builtinId="10" customBuiltin="1"/>
    <cellStyle name="メモ 2" xfId="56" xr:uid="{00000000-0005-0000-0000-000037000000}"/>
    <cellStyle name="メモ 3" xfId="101" xr:uid="{B1278A44-190D-47DF-9C45-E53187F45399}"/>
    <cellStyle name="リンク セル" xfId="57" builtinId="24" customBuiltin="1"/>
    <cellStyle name="リンク セル 2" xfId="58" xr:uid="{00000000-0005-0000-0000-000039000000}"/>
    <cellStyle name="リンク セル 3" xfId="98" xr:uid="{C9A0D497-39DC-4EBE-BF68-57A1DED64968}"/>
    <cellStyle name="悪い" xfId="59" builtinId="27" customBuiltin="1"/>
    <cellStyle name="悪い 2" xfId="60" xr:uid="{00000000-0005-0000-0000-00003B000000}"/>
    <cellStyle name="悪い 3" xfId="93" xr:uid="{9E56424B-2ED4-409C-87FC-C8F87D67AD86}"/>
    <cellStyle name="計算" xfId="61" builtinId="22" customBuiltin="1"/>
    <cellStyle name="計算 2" xfId="62" xr:uid="{00000000-0005-0000-0000-00003D000000}"/>
    <cellStyle name="計算 3" xfId="97" xr:uid="{07216FE8-48EE-48A7-8DBE-854885175A5F}"/>
    <cellStyle name="警告文" xfId="63" builtinId="11" customBuiltin="1"/>
    <cellStyle name="警告文 2" xfId="64" xr:uid="{00000000-0005-0000-0000-00003F000000}"/>
    <cellStyle name="警告文 3" xfId="100" xr:uid="{4790C29E-220A-452F-9126-0423201C7BBE}"/>
    <cellStyle name="桁区切り" xfId="65" builtinId="6"/>
    <cellStyle name="桁区切り 2" xfId="128" xr:uid="{0F4A0F8B-4AD0-4298-AAC8-0B77D9F42FA2}"/>
    <cellStyle name="見出し 1" xfId="66" builtinId="16" customBuiltin="1"/>
    <cellStyle name="見出し 1 2" xfId="67" xr:uid="{00000000-0005-0000-0000-000042000000}"/>
    <cellStyle name="見出し 1 3" xfId="88" xr:uid="{F6700646-8AAC-4117-A85F-2CC9D1EE2006}"/>
    <cellStyle name="見出し 2" xfId="68" builtinId="17" customBuiltin="1"/>
    <cellStyle name="見出し 2 2" xfId="69" xr:uid="{00000000-0005-0000-0000-000044000000}"/>
    <cellStyle name="見出し 2 3" xfId="89" xr:uid="{D8A270AE-BD9A-4BC7-BB4F-AD8A7BBEE65A}"/>
    <cellStyle name="見出し 3" xfId="70" builtinId="18" customBuiltin="1"/>
    <cellStyle name="見出し 3 2" xfId="71" xr:uid="{00000000-0005-0000-0000-000046000000}"/>
    <cellStyle name="見出し 3 3" xfId="90" xr:uid="{F90DB1EC-B3D8-4DB6-99B5-87A39D330A63}"/>
    <cellStyle name="見出し 4" xfId="72" builtinId="19" customBuiltin="1"/>
    <cellStyle name="見出し 4 2" xfId="73" xr:uid="{00000000-0005-0000-0000-000048000000}"/>
    <cellStyle name="見出し 4 3" xfId="91" xr:uid="{1A82AE0E-1D4D-455B-B105-4D6D4CDC7965}"/>
    <cellStyle name="集計" xfId="74" builtinId="25" customBuiltin="1"/>
    <cellStyle name="集計 2" xfId="75" xr:uid="{00000000-0005-0000-0000-00004A000000}"/>
    <cellStyle name="集計 3" xfId="103" xr:uid="{6AE69BB3-CC53-4CC4-B1D2-7F2333A76432}"/>
    <cellStyle name="出力" xfId="76" builtinId="21" customBuiltin="1"/>
    <cellStyle name="出力 2" xfId="77" xr:uid="{00000000-0005-0000-0000-00004C000000}"/>
    <cellStyle name="出力 3" xfId="96" xr:uid="{A80F896A-2CC3-45A5-9E28-72382A1E085E}"/>
    <cellStyle name="説明文" xfId="78" builtinId="53" customBuiltin="1"/>
    <cellStyle name="説明文 2" xfId="79" xr:uid="{00000000-0005-0000-0000-00004E000000}"/>
    <cellStyle name="説明文 3" xfId="102" xr:uid="{DD2C810D-AB0C-4575-BB0A-2D33DD8396F6}"/>
    <cellStyle name="通貨" xfId="80" builtinId="7"/>
    <cellStyle name="入力" xfId="81" builtinId="20" customBuiltin="1"/>
    <cellStyle name="入力 2" xfId="82" xr:uid="{00000000-0005-0000-0000-000051000000}"/>
    <cellStyle name="入力 3" xfId="95" xr:uid="{BF317C6A-9092-4C2D-8902-0590A8B32AEF}"/>
    <cellStyle name="標準" xfId="0" builtinId="0"/>
    <cellStyle name="標準 2" xfId="83" xr:uid="{00000000-0005-0000-0000-000053000000}"/>
    <cellStyle name="標準 3" xfId="86" xr:uid="{A9264BBA-9ABC-4431-AEEE-131978E889A9}"/>
    <cellStyle name="良い" xfId="84" builtinId="26" customBuiltin="1"/>
    <cellStyle name="良い 2" xfId="85" xr:uid="{00000000-0005-0000-0000-000055000000}"/>
    <cellStyle name="良い 3" xfId="92" xr:uid="{9E3EFC2B-4FDE-40F6-AC8D-4FF42D54849C}"/>
  </cellStyles>
  <dxfs count="7">
    <dxf>
      <fill>
        <patternFill>
          <fgColor theme="0"/>
        </patternFill>
      </fill>
    </dxf>
    <dxf>
      <font>
        <b/>
        <i/>
        <color rgb="FFFF0000"/>
      </font>
      <fill>
        <patternFill>
          <bgColor rgb="FFFFFF00"/>
        </patternFill>
      </fill>
    </dxf>
    <dxf>
      <fill>
        <patternFill>
          <bgColor theme="0" tint="-0.499984740745262"/>
        </patternFill>
      </fill>
    </dxf>
    <dxf>
      <fill>
        <patternFill>
          <bgColor rgb="FFFFFF00"/>
        </patternFill>
      </fill>
    </dxf>
    <dxf>
      <font>
        <color auto="1"/>
      </font>
      <fill>
        <patternFill>
          <bgColor rgb="FFFF0000"/>
        </patternFill>
      </fill>
    </dxf>
    <dxf>
      <fill>
        <patternFill>
          <bgColor theme="0" tint="-0.499984740745262"/>
        </patternFill>
      </fill>
    </dxf>
    <dxf>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timaz\Downloads\&#21172;&#20685;&#26465;&#20214;&#36890;&#30693;&#26360;_&#20196;&#21644;6&#24180;4&#26376;&#12288;6.28.xlsx" TargetMode="External"/><Relationship Id="rId1" Type="http://schemas.openxmlformats.org/officeDocument/2006/relationships/externalLinkPath" Target="/Users/timaz/Downloads/&#21172;&#20685;&#26465;&#20214;&#36890;&#30693;&#26360;_&#20196;&#21644;6&#24180;4&#26376;&#12288;6.2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list"/>
      <sheetName val="名簿"/>
      <sheetName val="1(有期例）"/>
      <sheetName val="2（無期例）"/>
    </sheetNames>
    <sheetDataSet>
      <sheetData sheetId="0"/>
      <sheetData sheetId="1">
        <row r="2">
          <cell r="A2">
            <v>1</v>
          </cell>
          <cell r="B2" t="str">
            <v>ﾊﾞｾﾙ ｷﾞｼﾞｪﾙﾓ</v>
          </cell>
          <cell r="C2" t="str">
            <v>☑協定対象ではない</v>
          </cell>
          <cell r="E2" t="str">
            <v>年</v>
          </cell>
          <cell r="G2" t="str">
            <v>月</v>
          </cell>
          <cell r="I2" t="str">
            <v>日</v>
          </cell>
          <cell r="J2" t="str">
            <v>製造1課　製麵工程　茹で業務</v>
          </cell>
          <cell r="K2" t="str">
            <v>株式会社ニッセーデリカ 湘南工場</v>
          </cell>
          <cell r="L2" t="str">
            <v>〒259-0157　神奈川県足柄上郡中井町境818</v>
          </cell>
          <cell r="M2" t="str">
            <v>0465-81-2011</v>
          </cell>
          <cell r="N2" t="str">
            <v>株式会社ニッセーデリカ 湘南工場</v>
          </cell>
          <cell r="O2" t="str">
            <v>〒259-0157　神奈川県足柄上郡中井町境818</v>
          </cell>
          <cell r="P2" t="str">
            <v>0465-81-2011</v>
          </cell>
          <cell r="Q2" t="str">
            <v>製麺1課　製麵工程　茹でライン</v>
          </cell>
          <cell r="R2" t="str">
            <v>主任　竹縄　弘行</v>
          </cell>
          <cell r="S2" t="str">
            <v>工場長　中村　厚志</v>
          </cell>
          <cell r="T2" t="str">
            <v>副工場長　二階堂　信夫</v>
          </cell>
          <cell r="U2" t="str">
            <v>製造1課　課長　菊地　賢二</v>
          </cell>
          <cell r="W2" t="str">
            <v>課長代理　　吉木斯</v>
          </cell>
          <cell r="X2" t="str">
            <v>03-3255-1149</v>
          </cell>
          <cell r="Y2" t="str">
            <v>無期雇用</v>
          </cell>
          <cell r="AA2" t="str">
            <v>有</v>
          </cell>
          <cell r="AB2">
            <v>45383</v>
          </cell>
          <cell r="AC2">
            <v>45565</v>
          </cell>
          <cell r="AD2">
            <v>45566</v>
          </cell>
          <cell r="AF2" t="str">
            <v>前月に提示するシフトによる勤務</v>
          </cell>
          <cell r="AG2" t="str">
            <v>週4日または5日</v>
          </cell>
          <cell r="AH2" t="str">
            <v>➀16：00〜1：00②22:00～7：00</v>
          </cell>
          <cell r="AI2" t="str">
            <v>➀20：00〜21：00②2:00～3：00</v>
          </cell>
          <cell r="AJ2">
            <v>1510</v>
          </cell>
          <cell r="AK2" t="str">
            <v>職名　　副工場長　　氏名　　二階堂　信夫</v>
          </cell>
          <cell r="AL2" t="str">
            <v>職名　　課長代理　　氏名　　吉木斯</v>
          </cell>
          <cell r="AM2" t="str">
            <v>有</v>
          </cell>
          <cell r="AN2" t="str">
            <v>有</v>
          </cell>
          <cell r="AO2" t="str">
            <v>有</v>
          </cell>
          <cell r="AP2">
            <v>45380</v>
          </cell>
        </row>
        <row r="3">
          <cell r="A3">
            <v>2</v>
          </cell>
          <cell r="B3" t="str">
            <v>ﾀﾘｶﾞ ｱﾙﾏｰ</v>
          </cell>
          <cell r="C3" t="str">
            <v>☑協定対象ではない</v>
          </cell>
          <cell r="E3" t="str">
            <v>年</v>
          </cell>
          <cell r="G3" t="str">
            <v>月</v>
          </cell>
          <cell r="I3" t="str">
            <v>日</v>
          </cell>
          <cell r="J3" t="str">
            <v>製造1課　製麵工程　茹で業務</v>
          </cell>
          <cell r="K3" t="str">
            <v>株式会社ニッセーデリカ 湘南工場</v>
          </cell>
          <cell r="L3" t="str">
            <v>〒259-0157　神奈川県足柄上郡中井町境818</v>
          </cell>
          <cell r="M3" t="str">
            <v>0465-81-2011</v>
          </cell>
          <cell r="N3" t="str">
            <v>株式会社ニッセーデリカ 湘南工場</v>
          </cell>
          <cell r="O3" t="str">
            <v>〒259-0157　神奈川県足柄上郡中井町境818</v>
          </cell>
          <cell r="P3" t="str">
            <v>0465-81-2011</v>
          </cell>
          <cell r="Q3" t="str">
            <v>製麺1課　製麵工程　茹でライン</v>
          </cell>
          <cell r="R3" t="str">
            <v>主任　竹縄　弘行</v>
          </cell>
          <cell r="S3" t="str">
            <v>工場長　中村　厚志</v>
          </cell>
          <cell r="T3" t="str">
            <v>副工場長　二階堂　信夫</v>
          </cell>
          <cell r="U3" t="str">
            <v>製造1課　課長　菊地　賢二</v>
          </cell>
          <cell r="W3" t="str">
            <v>課長代理　　吉木斯</v>
          </cell>
          <cell r="X3" t="str">
            <v>03-3255-1149</v>
          </cell>
          <cell r="Y3" t="str">
            <v>無期雇用</v>
          </cell>
          <cell r="AA3" t="str">
            <v>有</v>
          </cell>
          <cell r="AB3">
            <v>45383</v>
          </cell>
          <cell r="AC3">
            <v>45565</v>
          </cell>
          <cell r="AD3">
            <v>45566</v>
          </cell>
          <cell r="AF3" t="str">
            <v>前月に提示するシフトによる勤務</v>
          </cell>
          <cell r="AG3" t="str">
            <v>週4日または5日</v>
          </cell>
          <cell r="AH3" t="str">
            <v>➀16：00〜1：00②22:00～7：00</v>
          </cell>
          <cell r="AI3" t="str">
            <v>➀20：00〜21：00②2:00～3：00</v>
          </cell>
          <cell r="AJ3">
            <v>1430</v>
          </cell>
          <cell r="AK3" t="str">
            <v>職名　　副工場長　　氏名　　二階堂　信夫</v>
          </cell>
          <cell r="AL3" t="str">
            <v>職名　　課長代理　　氏名　　吉木斯</v>
          </cell>
          <cell r="AM3" t="str">
            <v>有</v>
          </cell>
          <cell r="AN3" t="str">
            <v>有</v>
          </cell>
          <cell r="AO3" t="str">
            <v>有</v>
          </cell>
          <cell r="AP3">
            <v>45380</v>
          </cell>
        </row>
        <row r="4">
          <cell r="A4">
            <v>3</v>
          </cell>
          <cell r="B4" t="str">
            <v>ﾏﾇｴﾙ ﾌｧｰﾊﾄﾞ ﾓﾘﾅ</v>
          </cell>
          <cell r="C4" t="str">
            <v>☑協定対象ではない</v>
          </cell>
          <cell r="E4" t="str">
            <v>年</v>
          </cell>
          <cell r="G4" t="str">
            <v>月</v>
          </cell>
          <cell r="I4" t="str">
            <v>日</v>
          </cell>
          <cell r="J4" t="str">
            <v>製造1課　製麵工程　茹で業務</v>
          </cell>
          <cell r="K4" t="str">
            <v>株式会社ニッセーデリカ 湘南工場</v>
          </cell>
          <cell r="L4" t="str">
            <v>〒259-0157　神奈川県足柄上郡中井町境818</v>
          </cell>
          <cell r="M4" t="str">
            <v>0465-81-2011</v>
          </cell>
          <cell r="N4" t="str">
            <v>株式会社ニッセーデリカ 湘南工場</v>
          </cell>
          <cell r="O4" t="str">
            <v>〒259-0157　神奈川県足柄上郡中井町境818</v>
          </cell>
          <cell r="P4" t="str">
            <v>0465-81-2011</v>
          </cell>
          <cell r="Q4" t="str">
            <v>製麺1課　製麵工程　茹でライン</v>
          </cell>
          <cell r="R4" t="str">
            <v>主任　竹縄　弘行</v>
          </cell>
          <cell r="S4" t="str">
            <v>工場長　中村　厚志</v>
          </cell>
          <cell r="T4" t="str">
            <v>副工場長　二階堂　信夫</v>
          </cell>
          <cell r="U4" t="str">
            <v>製造1課　課長　菊地　賢二</v>
          </cell>
          <cell r="W4" t="str">
            <v>課長代理　　吉木斯</v>
          </cell>
          <cell r="X4" t="str">
            <v>03-3255-1149</v>
          </cell>
          <cell r="Y4" t="str">
            <v>無期雇用</v>
          </cell>
          <cell r="AA4" t="str">
            <v>有</v>
          </cell>
          <cell r="AB4">
            <v>45383</v>
          </cell>
          <cell r="AC4">
            <v>45565</v>
          </cell>
          <cell r="AD4">
            <v>45566</v>
          </cell>
          <cell r="AF4" t="str">
            <v>前月に提示するシフトによる勤務</v>
          </cell>
          <cell r="AG4" t="str">
            <v>週4日または5日</v>
          </cell>
          <cell r="AH4" t="str">
            <v>6：00　〜　15：00</v>
          </cell>
          <cell r="AI4" t="str">
            <v>10：00　〜　11：00</v>
          </cell>
          <cell r="AJ4">
            <v>1430</v>
          </cell>
          <cell r="AK4" t="str">
            <v>職名　　副工場長　　氏名　　二階堂　信夫</v>
          </cell>
          <cell r="AL4" t="str">
            <v>職名　　課長代理　　氏名　　吉木斯</v>
          </cell>
          <cell r="AM4" t="str">
            <v>有</v>
          </cell>
          <cell r="AN4" t="str">
            <v>有</v>
          </cell>
          <cell r="AO4" t="str">
            <v>有</v>
          </cell>
          <cell r="AP4">
            <v>45380</v>
          </cell>
        </row>
        <row r="5">
          <cell r="A5">
            <v>4</v>
          </cell>
          <cell r="B5" t="str">
            <v>ｴｽﾃﾊﾞﾝ ｼﾞｮﾃﾞｨ</v>
          </cell>
          <cell r="C5" t="str">
            <v>☑協定対象ではない</v>
          </cell>
          <cell r="E5" t="str">
            <v>年</v>
          </cell>
          <cell r="G5" t="str">
            <v>月</v>
          </cell>
          <cell r="I5" t="str">
            <v>日</v>
          </cell>
          <cell r="J5" t="str">
            <v>製造1課　製麵工程　茹で業務</v>
          </cell>
          <cell r="K5" t="str">
            <v>株式会社ニッセーデリカ 湘南工場</v>
          </cell>
          <cell r="L5" t="str">
            <v>〒259-0157　神奈川県足柄上郡中井町境818</v>
          </cell>
          <cell r="M5" t="str">
            <v>0465-81-2011</v>
          </cell>
          <cell r="N5" t="str">
            <v>株式会社ニッセーデリカ 湘南工場</v>
          </cell>
          <cell r="O5" t="str">
            <v>〒259-0157　神奈川県足柄上郡中井町境818</v>
          </cell>
          <cell r="P5" t="str">
            <v>0465-81-2011</v>
          </cell>
          <cell r="Q5" t="str">
            <v>製麺1課　製麵工程　茹でライン</v>
          </cell>
          <cell r="R5" t="str">
            <v>主任　竹縄　弘行</v>
          </cell>
          <cell r="S5" t="str">
            <v>工場長　中村　厚志</v>
          </cell>
          <cell r="T5" t="str">
            <v>副工場長　二階堂　信夫</v>
          </cell>
          <cell r="U5" t="str">
            <v>製造1課　課長　菊地　賢二</v>
          </cell>
          <cell r="W5" t="str">
            <v>課長代理　　吉木斯</v>
          </cell>
          <cell r="X5" t="str">
            <v>03-3255-1149</v>
          </cell>
          <cell r="Y5" t="str">
            <v>無期雇用</v>
          </cell>
          <cell r="AA5" t="str">
            <v>有</v>
          </cell>
          <cell r="AB5">
            <v>45383</v>
          </cell>
          <cell r="AC5">
            <v>45565</v>
          </cell>
          <cell r="AD5">
            <v>45566</v>
          </cell>
          <cell r="AF5" t="str">
            <v>前月に提示するシフトによる勤務</v>
          </cell>
          <cell r="AG5" t="str">
            <v>週4日または5日</v>
          </cell>
          <cell r="AH5" t="str">
            <v>6：00〜15：00</v>
          </cell>
          <cell r="AI5" t="str">
            <v>10:00〜11：00</v>
          </cell>
          <cell r="AJ5">
            <v>1430</v>
          </cell>
          <cell r="AK5" t="str">
            <v>職名　　副工場長　　氏名　　二階堂　信夫</v>
          </cell>
          <cell r="AL5" t="str">
            <v>職名　　課長代理　　氏名　　吉木斯</v>
          </cell>
          <cell r="AM5" t="str">
            <v>有</v>
          </cell>
          <cell r="AN5" t="str">
            <v>有</v>
          </cell>
          <cell r="AO5" t="str">
            <v>有</v>
          </cell>
          <cell r="AP5">
            <v>45380</v>
          </cell>
        </row>
        <row r="6">
          <cell r="A6">
            <v>5</v>
          </cell>
          <cell r="B6" t="str">
            <v>ﾗﾓﾚｽ ｼﾞｪｰﾑｽ</v>
          </cell>
          <cell r="C6" t="str">
            <v>☑協定対象ではない</v>
          </cell>
          <cell r="E6" t="str">
            <v>年</v>
          </cell>
          <cell r="G6" t="str">
            <v>月</v>
          </cell>
          <cell r="I6" t="str">
            <v>日</v>
          </cell>
          <cell r="J6" t="str">
            <v>製造1課　製麵工程　茹で業務</v>
          </cell>
          <cell r="K6" t="str">
            <v>株式会社ニッセーデリカ 湘南工場</v>
          </cell>
          <cell r="L6" t="str">
            <v>〒259-0157　神奈川県足柄上郡中井町境818</v>
          </cell>
          <cell r="M6" t="str">
            <v>0465-81-2011</v>
          </cell>
          <cell r="N6" t="str">
            <v>株式会社ニッセーデリカ 湘南工場</v>
          </cell>
          <cell r="O6" t="str">
            <v>〒259-0157　神奈川県足柄上郡中井町境818</v>
          </cell>
          <cell r="P6" t="str">
            <v>0465-81-2011</v>
          </cell>
          <cell r="Q6" t="str">
            <v>製麺1課　製麵工程　茹でライン</v>
          </cell>
          <cell r="R6" t="str">
            <v>主任　竹縄　弘行</v>
          </cell>
          <cell r="S6" t="str">
            <v>工場長　中村　厚志</v>
          </cell>
          <cell r="T6" t="str">
            <v>副工場長　二階堂　信夫</v>
          </cell>
          <cell r="U6" t="str">
            <v>製造1課　課長　菊地　賢二</v>
          </cell>
          <cell r="W6" t="str">
            <v>課長代理　　吉木斯</v>
          </cell>
          <cell r="X6" t="str">
            <v>03-3255-1149</v>
          </cell>
          <cell r="Y6" t="str">
            <v>無期雇用</v>
          </cell>
          <cell r="AA6" t="str">
            <v>有</v>
          </cell>
          <cell r="AB6">
            <v>45383</v>
          </cell>
          <cell r="AC6">
            <v>45565</v>
          </cell>
          <cell r="AD6">
            <v>45566</v>
          </cell>
          <cell r="AF6" t="str">
            <v>前月に提示するシフトによる勤務</v>
          </cell>
          <cell r="AG6" t="str">
            <v>週4日または5日</v>
          </cell>
          <cell r="AH6" t="str">
            <v>18：00　〜　3：00</v>
          </cell>
          <cell r="AI6" t="str">
            <v>22：00　〜　23：00</v>
          </cell>
          <cell r="AJ6">
            <v>1430</v>
          </cell>
          <cell r="AK6" t="str">
            <v>職名　　副工場長　　氏名　　二階堂　信夫</v>
          </cell>
          <cell r="AL6" t="str">
            <v>職名　　課長代理　　氏名　　吉木斯</v>
          </cell>
          <cell r="AM6" t="str">
            <v>有</v>
          </cell>
          <cell r="AN6" t="str">
            <v>有</v>
          </cell>
          <cell r="AO6" t="str">
            <v>有</v>
          </cell>
          <cell r="AP6">
            <v>45380</v>
          </cell>
        </row>
        <row r="7">
          <cell r="A7">
            <v>6</v>
          </cell>
          <cell r="B7" t="str">
            <v>ﾓﾘﾅ ｶﾘｰﾄ</v>
          </cell>
          <cell r="C7" t="str">
            <v>☑協定対象ではない</v>
          </cell>
          <cell r="E7" t="str">
            <v>年</v>
          </cell>
          <cell r="G7" t="str">
            <v>月</v>
          </cell>
          <cell r="I7" t="str">
            <v>日</v>
          </cell>
          <cell r="J7" t="str">
            <v>製造2課　加熱工程　加熱揚げ物業務</v>
          </cell>
          <cell r="K7" t="str">
            <v>株式会社ニッセーデリカ 湘南工場</v>
          </cell>
          <cell r="L7" t="str">
            <v>〒259-0157　神奈川県足柄上郡中井町境818</v>
          </cell>
          <cell r="M7" t="str">
            <v>0465-81-2011</v>
          </cell>
          <cell r="N7" t="str">
            <v>株式会社ニッセーデリカ 湘南工場</v>
          </cell>
          <cell r="O7" t="str">
            <v>〒259-0157　神奈川県足柄上郡中井町境818</v>
          </cell>
          <cell r="P7" t="str">
            <v>0465-81-2011</v>
          </cell>
          <cell r="Q7" t="str">
            <v>製造2課　加熱工程　加熱揚げ物ライン</v>
          </cell>
          <cell r="R7" t="str">
            <v>主任　大田　秀顕</v>
          </cell>
          <cell r="S7" t="str">
            <v>工場長　中村　厚志</v>
          </cell>
          <cell r="T7" t="str">
            <v>副工場長　二階堂　信夫</v>
          </cell>
          <cell r="U7" t="str">
            <v>製造1課　課長　菊地　賢二</v>
          </cell>
          <cell r="W7" t="str">
            <v>課長代理　　吉木斯</v>
          </cell>
          <cell r="X7" t="str">
            <v>03-3255-1149</v>
          </cell>
          <cell r="Y7" t="str">
            <v>無期雇用</v>
          </cell>
          <cell r="AA7" t="str">
            <v>有</v>
          </cell>
          <cell r="AB7">
            <v>45383</v>
          </cell>
          <cell r="AC7">
            <v>45565</v>
          </cell>
          <cell r="AD7">
            <v>45566</v>
          </cell>
          <cell r="AF7" t="str">
            <v>前月に提示するシフトによる勤務</v>
          </cell>
          <cell r="AG7" t="str">
            <v>週4日または5日</v>
          </cell>
          <cell r="AH7" t="str">
            <v>16：00〜1：00</v>
          </cell>
          <cell r="AI7" t="str">
            <v>20:00～21：00</v>
          </cell>
          <cell r="AJ7">
            <v>1260</v>
          </cell>
          <cell r="AK7" t="str">
            <v>職名　　副工場長　　氏名　　二階堂　信夫</v>
          </cell>
          <cell r="AL7" t="str">
            <v>職名　　課長代理　　氏名　　吉木斯</v>
          </cell>
          <cell r="AM7" t="str">
            <v>有</v>
          </cell>
          <cell r="AN7" t="str">
            <v>有</v>
          </cell>
          <cell r="AO7" t="str">
            <v>有</v>
          </cell>
          <cell r="AP7">
            <v>45380</v>
          </cell>
        </row>
        <row r="8">
          <cell r="A8">
            <v>7</v>
          </cell>
          <cell r="B8" t="str">
            <v>ﾗﾓﾚｽ ｱﾗﾝ ﾍﾞﾘｴｻﾞ</v>
          </cell>
          <cell r="C8" t="str">
            <v>☑協定対象ではない</v>
          </cell>
          <cell r="E8" t="str">
            <v>年</v>
          </cell>
          <cell r="G8" t="str">
            <v>月</v>
          </cell>
          <cell r="I8" t="str">
            <v>日</v>
          </cell>
          <cell r="J8" t="str">
            <v>製造2課　加熱工程　加熱揚げ物業務</v>
          </cell>
          <cell r="K8" t="str">
            <v>株式会社ニッセーデリカ 湘南工場</v>
          </cell>
          <cell r="L8" t="str">
            <v>〒259-0157　神奈川県足柄上郡中井町境818</v>
          </cell>
          <cell r="M8" t="str">
            <v>0465-81-2011</v>
          </cell>
          <cell r="N8" t="str">
            <v>株式会社ニッセーデリカ 湘南工場</v>
          </cell>
          <cell r="O8" t="str">
            <v>〒259-0157　神奈川県足柄上郡中井町境818</v>
          </cell>
          <cell r="P8" t="str">
            <v>0465-81-2011</v>
          </cell>
          <cell r="Q8" t="str">
            <v>製造2課　加熱工程　加熱揚げ物ライン</v>
          </cell>
          <cell r="R8" t="str">
            <v>主任　大田　秀顕</v>
          </cell>
          <cell r="S8" t="str">
            <v>工場長　中村　厚志</v>
          </cell>
          <cell r="T8" t="str">
            <v>副工場長　二階堂　信夫</v>
          </cell>
          <cell r="U8" t="str">
            <v>製造1課　課長　菊地　賢二</v>
          </cell>
          <cell r="W8" t="str">
            <v>課長代理　　吉木斯</v>
          </cell>
          <cell r="X8" t="str">
            <v>03-3255-1149</v>
          </cell>
          <cell r="Y8" t="str">
            <v>無期雇用</v>
          </cell>
          <cell r="AA8" t="str">
            <v>有</v>
          </cell>
          <cell r="AB8">
            <v>45383</v>
          </cell>
          <cell r="AC8">
            <v>45565</v>
          </cell>
          <cell r="AD8">
            <v>45566</v>
          </cell>
          <cell r="AF8" t="str">
            <v>前月に提示するシフトによる勤務</v>
          </cell>
          <cell r="AG8" t="str">
            <v>週4日または5日</v>
          </cell>
          <cell r="AH8" t="str">
            <v>16：00〜1：00</v>
          </cell>
          <cell r="AI8" t="str">
            <v>20:00～21：00</v>
          </cell>
          <cell r="AJ8">
            <v>1260</v>
          </cell>
          <cell r="AK8" t="str">
            <v>職名　　副工場長　　氏名　　二階堂　信夫</v>
          </cell>
          <cell r="AL8" t="str">
            <v>職名　　課長代理　　氏名　　吉木斯</v>
          </cell>
          <cell r="AM8" t="str">
            <v>有</v>
          </cell>
          <cell r="AN8" t="str">
            <v>有</v>
          </cell>
          <cell r="AO8" t="str">
            <v>有</v>
          </cell>
          <cell r="AP8">
            <v>45380</v>
          </cell>
        </row>
        <row r="9">
          <cell r="A9">
            <v>8</v>
          </cell>
          <cell r="B9" t="str">
            <v>ﾌﾞﾗｲｱﾝ ﾓﾘﾅ</v>
          </cell>
          <cell r="C9" t="str">
            <v>☑協定対象ではない</v>
          </cell>
          <cell r="E9" t="str">
            <v>年</v>
          </cell>
          <cell r="G9" t="str">
            <v>月</v>
          </cell>
          <cell r="I9" t="str">
            <v>日</v>
          </cell>
          <cell r="J9" t="str">
            <v>製造2課　加熱工程　加熱揚げ物業務</v>
          </cell>
          <cell r="K9" t="str">
            <v>株式会社ニッセーデリカ 湘南工場</v>
          </cell>
          <cell r="L9" t="str">
            <v>〒259-0157　神奈川県足柄上郡中井町境818</v>
          </cell>
          <cell r="M9" t="str">
            <v>0465-81-2011</v>
          </cell>
          <cell r="N9" t="str">
            <v>株式会社ニッセーデリカ 湘南工場</v>
          </cell>
          <cell r="O9" t="str">
            <v>〒259-0157　神奈川県足柄上郡中井町境818</v>
          </cell>
          <cell r="P9" t="str">
            <v>0465-81-2011</v>
          </cell>
          <cell r="Q9" t="str">
            <v>製造2課　加熱工程　加熱揚げ物ライン</v>
          </cell>
          <cell r="R9" t="str">
            <v>主任　大田　秀顕</v>
          </cell>
          <cell r="S9" t="str">
            <v>工場長　中村　厚志</v>
          </cell>
          <cell r="T9" t="str">
            <v>副工場長　二階堂　信夫</v>
          </cell>
          <cell r="U9" t="str">
            <v>製造1課　課長　菊地　賢二</v>
          </cell>
          <cell r="W9" t="str">
            <v>課長代理　　吉木斯</v>
          </cell>
          <cell r="X9" t="str">
            <v>03-3255-1149</v>
          </cell>
          <cell r="Y9" t="str">
            <v>無期雇用</v>
          </cell>
          <cell r="AA9" t="str">
            <v>有</v>
          </cell>
          <cell r="AB9">
            <v>45383</v>
          </cell>
          <cell r="AC9">
            <v>45565</v>
          </cell>
          <cell r="AD9">
            <v>45566</v>
          </cell>
          <cell r="AF9" t="str">
            <v>前月に提示するシフトによる勤務</v>
          </cell>
          <cell r="AG9" t="str">
            <v>週4日または5日</v>
          </cell>
          <cell r="AH9" t="str">
            <v>15：00　〜　0：00</v>
          </cell>
          <cell r="AI9" t="str">
            <v>19：00　〜　20：00</v>
          </cell>
          <cell r="AJ9">
            <v>1260</v>
          </cell>
          <cell r="AK9" t="str">
            <v>職名　　副工場長　　氏名　　二階堂　信夫</v>
          </cell>
          <cell r="AL9" t="str">
            <v>職名　　課長代理　　氏名　　吉木斯</v>
          </cell>
          <cell r="AM9" t="str">
            <v>有</v>
          </cell>
          <cell r="AN9" t="str">
            <v>有</v>
          </cell>
          <cell r="AO9" t="str">
            <v>有</v>
          </cell>
          <cell r="AP9">
            <v>45380</v>
          </cell>
        </row>
        <row r="10">
          <cell r="A10">
            <v>9</v>
          </cell>
          <cell r="B10" t="str">
            <v>ﾌﾟﾗﾃﾞｨﾗ ｻｲﾘﾙ ﾓﾘﾅ</v>
          </cell>
          <cell r="C10" t="str">
            <v>☑協定対象ではない</v>
          </cell>
          <cell r="E10" t="str">
            <v>年</v>
          </cell>
          <cell r="G10" t="str">
            <v>月</v>
          </cell>
          <cell r="I10" t="str">
            <v>日</v>
          </cell>
          <cell r="J10" t="str">
            <v>製造2課　加熱工程　加熱揚げ物業務</v>
          </cell>
          <cell r="K10" t="str">
            <v>株式会社ニッセーデリカ 湘南工場</v>
          </cell>
          <cell r="L10" t="str">
            <v>〒259-0157　神奈川県足柄上郡中井町境818</v>
          </cell>
          <cell r="M10" t="str">
            <v>0465-81-2011</v>
          </cell>
          <cell r="N10" t="str">
            <v>株式会社ニッセーデリカ 湘南工場</v>
          </cell>
          <cell r="O10" t="str">
            <v>〒259-0157　神奈川県足柄上郡中井町境818</v>
          </cell>
          <cell r="P10" t="str">
            <v>0465-81-2011</v>
          </cell>
          <cell r="Q10" t="str">
            <v>製造2課　加熱工程　加熱揚げ物ライン</v>
          </cell>
          <cell r="R10" t="str">
            <v>主任　大田　秀顕</v>
          </cell>
          <cell r="S10" t="str">
            <v>工場長　中村　厚志</v>
          </cell>
          <cell r="T10" t="str">
            <v>副工場長　二階堂　信夫</v>
          </cell>
          <cell r="U10" t="str">
            <v>製造1課　課長　菊地　賢二</v>
          </cell>
          <cell r="W10" t="str">
            <v>課長代理　　吉木斯</v>
          </cell>
          <cell r="X10" t="str">
            <v>03-3255-1149</v>
          </cell>
          <cell r="Y10" t="str">
            <v>有期雇用</v>
          </cell>
          <cell r="Z10" t="str">
            <v>2024年4月1日から2024年9月30日</v>
          </cell>
          <cell r="AA10" t="str">
            <v>有</v>
          </cell>
          <cell r="AB10">
            <v>45383</v>
          </cell>
          <cell r="AC10">
            <v>45565</v>
          </cell>
          <cell r="AD10">
            <v>45566</v>
          </cell>
          <cell r="AE10">
            <v>45742</v>
          </cell>
          <cell r="AF10" t="str">
            <v>前月に提示するシフトによる勤務</v>
          </cell>
          <cell r="AG10" t="str">
            <v>週4日または5日</v>
          </cell>
          <cell r="AH10" t="str">
            <v>16：00　〜　1：00</v>
          </cell>
          <cell r="AI10" t="str">
            <v>20：00　〜　21：00</v>
          </cell>
          <cell r="AJ10">
            <v>1260</v>
          </cell>
          <cell r="AK10" t="str">
            <v>職名　　副工場長　　氏名　　二階堂　信夫</v>
          </cell>
          <cell r="AL10" t="str">
            <v>職名　　課長代理　　氏名　　吉木斯</v>
          </cell>
          <cell r="AM10" t="str">
            <v>有</v>
          </cell>
          <cell r="AN10" t="str">
            <v>有</v>
          </cell>
          <cell r="AO10" t="str">
            <v>有</v>
          </cell>
          <cell r="AP10">
            <v>45380</v>
          </cell>
        </row>
        <row r="11">
          <cell r="A11">
            <v>10</v>
          </cell>
          <cell r="B11" t="str">
            <v>ﾌﾟﾗﾃﾞｨﾗ ﾀﾞﾘﾙ ﾓﾘﾅ</v>
          </cell>
          <cell r="C11" t="str">
            <v>☑協定対象ではない</v>
          </cell>
          <cell r="E11" t="str">
            <v>年</v>
          </cell>
          <cell r="G11" t="str">
            <v>月</v>
          </cell>
          <cell r="I11" t="str">
            <v>日</v>
          </cell>
          <cell r="J11" t="str">
            <v>製造2課　加熱工程　加熱揚げ物業務</v>
          </cell>
          <cell r="K11" t="str">
            <v>株式会社ニッセーデリカ 湘南工場</v>
          </cell>
          <cell r="L11" t="str">
            <v>〒259-0157　神奈川県足柄上郡中井町境818</v>
          </cell>
          <cell r="M11" t="str">
            <v>0465-81-2011</v>
          </cell>
          <cell r="N11" t="str">
            <v>株式会社ニッセーデリカ 湘南工場</v>
          </cell>
          <cell r="O11" t="str">
            <v>〒259-0157　神奈川県足柄上郡中井町境818</v>
          </cell>
          <cell r="P11" t="str">
            <v>0465-81-2011</v>
          </cell>
          <cell r="Q11" t="str">
            <v>製造2課　加熱工程　加熱揚げ物ライン</v>
          </cell>
          <cell r="R11" t="str">
            <v>主任　大田　秀顕</v>
          </cell>
          <cell r="S11" t="str">
            <v>工場長　中村　厚志</v>
          </cell>
          <cell r="T11" t="str">
            <v>副工場長　二階堂　信夫</v>
          </cell>
          <cell r="U11" t="str">
            <v>製造1課　課長　菊地　賢二</v>
          </cell>
          <cell r="W11" t="str">
            <v>課長代理　　吉木斯</v>
          </cell>
          <cell r="X11" t="str">
            <v>03-3255-1149</v>
          </cell>
          <cell r="Y11" t="str">
            <v>有期雇用</v>
          </cell>
          <cell r="Z11" t="str">
            <v>2024年4月1日から2024年9月30日</v>
          </cell>
          <cell r="AA11" t="str">
            <v>有</v>
          </cell>
          <cell r="AB11">
            <v>45383</v>
          </cell>
          <cell r="AC11">
            <v>45565</v>
          </cell>
          <cell r="AD11">
            <v>45566</v>
          </cell>
          <cell r="AE11">
            <v>45742</v>
          </cell>
          <cell r="AF11" t="str">
            <v>前月に提示するシフトによる勤務</v>
          </cell>
          <cell r="AG11" t="str">
            <v>週4日または5日</v>
          </cell>
          <cell r="AH11" t="str">
            <v>16：00　〜　1：00</v>
          </cell>
          <cell r="AI11" t="str">
            <v>20：00　〜　21：00</v>
          </cell>
          <cell r="AJ11">
            <v>1260</v>
          </cell>
          <cell r="AK11" t="str">
            <v>職名　　副工場長　　氏名　　二階堂　信夫</v>
          </cell>
          <cell r="AL11" t="str">
            <v>職名　　課長代理　　氏名　　吉木斯</v>
          </cell>
          <cell r="AM11" t="str">
            <v>有</v>
          </cell>
          <cell r="AN11" t="str">
            <v>有</v>
          </cell>
          <cell r="AO11" t="str">
            <v>有</v>
          </cell>
          <cell r="AP11">
            <v>45380</v>
          </cell>
        </row>
        <row r="12">
          <cell r="A12">
            <v>11</v>
          </cell>
          <cell r="B12" t="str">
            <v>ﾌﾊﾞﾋﾌﾞ ﾋﾞﾘｰ ﾃﾞｲﾌ</v>
          </cell>
          <cell r="C12" t="str">
            <v>☑協定対象ではない</v>
          </cell>
          <cell r="E12" t="str">
            <v>年</v>
          </cell>
          <cell r="G12" t="str">
            <v>月</v>
          </cell>
          <cell r="I12" t="str">
            <v>日</v>
          </cell>
          <cell r="J12" t="str">
            <v>製造2課　加熱工程　加熱揚げ物業務</v>
          </cell>
          <cell r="K12" t="str">
            <v>株式会社ニッセーデリカ 湘南工場</v>
          </cell>
          <cell r="L12" t="str">
            <v>〒259-0157　神奈川県足柄上郡中井町境818</v>
          </cell>
          <cell r="M12" t="str">
            <v>0465-81-2011</v>
          </cell>
          <cell r="N12" t="str">
            <v>株式会社ニッセーデリカ 湘南工場</v>
          </cell>
          <cell r="O12" t="str">
            <v>〒259-0157　神奈川県足柄上郡中井町境818</v>
          </cell>
          <cell r="P12" t="str">
            <v>0465-81-2011</v>
          </cell>
          <cell r="Q12" t="str">
            <v>製造2課　加熱工程　加熱揚げ物ライン</v>
          </cell>
          <cell r="R12" t="str">
            <v>主任　大田　秀顕</v>
          </cell>
          <cell r="S12" t="str">
            <v>工場長　中村　厚志</v>
          </cell>
          <cell r="T12" t="str">
            <v>副工場長　二階堂　信夫</v>
          </cell>
          <cell r="U12" t="str">
            <v>製造1課　課長　菊地　賢二</v>
          </cell>
          <cell r="W12" t="str">
            <v>課長代理　　吉木斯</v>
          </cell>
          <cell r="X12" t="str">
            <v>03-3255-1149</v>
          </cell>
          <cell r="Y12" t="str">
            <v>有期雇用</v>
          </cell>
          <cell r="Z12" t="str">
            <v>2024年4月1日から2024年9月30日</v>
          </cell>
          <cell r="AA12" t="str">
            <v>有</v>
          </cell>
          <cell r="AB12">
            <v>45383</v>
          </cell>
          <cell r="AC12">
            <v>45565</v>
          </cell>
          <cell r="AD12">
            <v>45566</v>
          </cell>
          <cell r="AE12">
            <v>46419</v>
          </cell>
          <cell r="AF12" t="str">
            <v>前月に提示するシフトによる勤務</v>
          </cell>
          <cell r="AG12" t="str">
            <v>週4日または5日</v>
          </cell>
          <cell r="AJ12">
            <v>1260</v>
          </cell>
          <cell r="AK12" t="str">
            <v>職名　　副工場長　　氏名　　二階堂　信夫</v>
          </cell>
          <cell r="AL12" t="str">
            <v>職名　　課長代理　　氏名　　吉木斯</v>
          </cell>
          <cell r="AM12" t="str">
            <v>有</v>
          </cell>
          <cell r="AN12" t="str">
            <v>有</v>
          </cell>
          <cell r="AO12" t="str">
            <v>有</v>
          </cell>
          <cell r="AP12">
            <v>45380</v>
          </cell>
        </row>
        <row r="13">
          <cell r="A13">
            <v>12</v>
          </cell>
          <cell r="B13" t="str">
            <v>葛 然</v>
          </cell>
          <cell r="C13" t="str">
            <v>☑協定対象ではない</v>
          </cell>
          <cell r="E13" t="str">
            <v>年</v>
          </cell>
          <cell r="G13" t="str">
            <v>月</v>
          </cell>
          <cell r="I13" t="str">
            <v>日</v>
          </cell>
          <cell r="J13" t="str">
            <v>製造2課　具材工程　具材加工業務</v>
          </cell>
          <cell r="K13" t="str">
            <v>株式会社ニッセーデリカ 湘南工場</v>
          </cell>
          <cell r="L13" t="str">
            <v>〒259-0157　神奈川県足柄上郡中井町境818</v>
          </cell>
          <cell r="M13" t="str">
            <v>0465-81-2011</v>
          </cell>
          <cell r="N13" t="str">
            <v>株式会社ニッセーデリカ 湘南工場</v>
          </cell>
          <cell r="O13" t="str">
            <v>〒259-0157　神奈川県足柄上郡中井町境818</v>
          </cell>
          <cell r="P13" t="str">
            <v>0465-81-2011</v>
          </cell>
          <cell r="Q13" t="str">
            <v>製造2課　具材工程　具材加工ライン</v>
          </cell>
          <cell r="R13" t="str">
            <v>課長　竹内　司</v>
          </cell>
          <cell r="S13" t="str">
            <v>工場長　中村　厚志</v>
          </cell>
          <cell r="T13" t="str">
            <v>副工場長　二階堂　信夫</v>
          </cell>
          <cell r="U13" t="str">
            <v>製造1課　課長　菊地　賢二</v>
          </cell>
          <cell r="W13" t="str">
            <v>課長代理　　吉木斯</v>
          </cell>
          <cell r="X13" t="str">
            <v>03-3255-1149</v>
          </cell>
          <cell r="Y13" t="str">
            <v>無期雇用</v>
          </cell>
          <cell r="AA13" t="str">
            <v>有</v>
          </cell>
          <cell r="AB13">
            <v>45383</v>
          </cell>
          <cell r="AC13">
            <v>45565</v>
          </cell>
          <cell r="AD13">
            <v>45566</v>
          </cell>
          <cell r="AF13" t="str">
            <v>前月に提示するシフトによる勤務</v>
          </cell>
          <cell r="AG13" t="str">
            <v>週4日または5日</v>
          </cell>
          <cell r="AH13" t="str">
            <v>16：00　〜　1：00</v>
          </cell>
          <cell r="AI13" t="str">
            <v>20：00　〜　21：00</v>
          </cell>
          <cell r="AJ13">
            <v>1260</v>
          </cell>
          <cell r="AK13" t="str">
            <v>職名　　副工場長　　氏名　　二階堂　信夫</v>
          </cell>
          <cell r="AL13" t="str">
            <v>職名　　課長代理　　氏名　　吉木斯</v>
          </cell>
          <cell r="AM13" t="str">
            <v>有</v>
          </cell>
          <cell r="AN13" t="str">
            <v>有</v>
          </cell>
          <cell r="AO13" t="str">
            <v>有</v>
          </cell>
          <cell r="AP13">
            <v>45380</v>
          </cell>
        </row>
        <row r="14">
          <cell r="A14">
            <v>13</v>
          </cell>
          <cell r="B14" t="str">
            <v>ﾀﾘｶﾞ ｶﾚﾝ</v>
          </cell>
          <cell r="C14" t="str">
            <v>☑協定対象ではない</v>
          </cell>
          <cell r="E14" t="str">
            <v>年</v>
          </cell>
          <cell r="G14" t="str">
            <v>月</v>
          </cell>
          <cell r="I14" t="str">
            <v>日</v>
          </cell>
          <cell r="J14" t="str">
            <v>製造2課　具材工程　具材加工業務</v>
          </cell>
          <cell r="K14" t="str">
            <v>株式会社ニッセーデリカ 湘南工場</v>
          </cell>
          <cell r="L14" t="str">
            <v>〒259-0157　神奈川県足柄上郡中井町境818</v>
          </cell>
          <cell r="M14" t="str">
            <v>0465-81-2011</v>
          </cell>
          <cell r="N14" t="str">
            <v>株式会社ニッセーデリカ 湘南工場</v>
          </cell>
          <cell r="O14" t="str">
            <v>〒259-0157　神奈川県足柄上郡中井町境818</v>
          </cell>
          <cell r="P14" t="str">
            <v>0465-81-2011</v>
          </cell>
          <cell r="Q14" t="str">
            <v>製造2課　具材工程　具材加工ライン</v>
          </cell>
          <cell r="R14" t="str">
            <v>課長　竹内　司</v>
          </cell>
          <cell r="S14" t="str">
            <v>工場長　中村　厚志</v>
          </cell>
          <cell r="T14" t="str">
            <v>副工場長　二階堂　信夫</v>
          </cell>
          <cell r="U14" t="str">
            <v>製造1課　課長　菊地　賢二</v>
          </cell>
          <cell r="W14" t="str">
            <v>課長代理　　吉木斯</v>
          </cell>
          <cell r="X14" t="str">
            <v>03-3255-1149</v>
          </cell>
          <cell r="Y14" t="str">
            <v>無期雇用</v>
          </cell>
          <cell r="AA14" t="str">
            <v>有</v>
          </cell>
          <cell r="AB14">
            <v>45383</v>
          </cell>
          <cell r="AC14">
            <v>45565</v>
          </cell>
          <cell r="AD14">
            <v>45566</v>
          </cell>
          <cell r="AF14" t="str">
            <v>前月に提示するシフトによる勤務</v>
          </cell>
          <cell r="AG14" t="str">
            <v>週4日または5日</v>
          </cell>
          <cell r="AH14" t="str">
            <v>16：00　〜　1：00</v>
          </cell>
          <cell r="AI14" t="str">
            <v>20：00　〜　21：00</v>
          </cell>
          <cell r="AJ14">
            <v>1340</v>
          </cell>
          <cell r="AK14" t="str">
            <v>職名　　副工場長　　氏名　　二階堂　信夫</v>
          </cell>
          <cell r="AL14" t="str">
            <v>職名　　課長代理　　氏名　　吉木斯</v>
          </cell>
          <cell r="AM14" t="str">
            <v>有</v>
          </cell>
          <cell r="AN14" t="str">
            <v>有</v>
          </cell>
          <cell r="AO14" t="str">
            <v>有</v>
          </cell>
          <cell r="AP14">
            <v>45380</v>
          </cell>
        </row>
        <row r="15">
          <cell r="A15">
            <v>14</v>
          </cell>
          <cell r="B15" t="str">
            <v>ﾗﾓﾚｽ ﾏﾄﾞﾝﾅ</v>
          </cell>
          <cell r="C15" t="str">
            <v>☑協定対象ではない</v>
          </cell>
          <cell r="E15" t="str">
            <v>年</v>
          </cell>
          <cell r="G15" t="str">
            <v>月</v>
          </cell>
          <cell r="I15" t="str">
            <v>日</v>
          </cell>
          <cell r="J15" t="str">
            <v>製造2課　具材工程　具材加工業務</v>
          </cell>
          <cell r="K15" t="str">
            <v>株式会社ニッセーデリカ 湘南工場</v>
          </cell>
          <cell r="L15" t="str">
            <v>〒259-0157　神奈川県足柄上郡中井町境818</v>
          </cell>
          <cell r="M15" t="str">
            <v>0465-81-2011</v>
          </cell>
          <cell r="N15" t="str">
            <v>株式会社ニッセーデリカ 湘南工場</v>
          </cell>
          <cell r="O15" t="str">
            <v>〒259-0157　神奈川県足柄上郡中井町境818</v>
          </cell>
          <cell r="P15" t="str">
            <v>0465-81-2011</v>
          </cell>
          <cell r="Q15" t="str">
            <v>製造2課　具材工程　具材加工ライン</v>
          </cell>
          <cell r="R15" t="str">
            <v>課長　竹内　司</v>
          </cell>
          <cell r="S15" t="str">
            <v>工場長　中村　厚志</v>
          </cell>
          <cell r="T15" t="str">
            <v>副工場長　二階堂　信夫</v>
          </cell>
          <cell r="U15" t="str">
            <v>製造1課　課長　菊地　賢二</v>
          </cell>
          <cell r="W15" t="str">
            <v>課長代理　　吉木斯</v>
          </cell>
          <cell r="X15" t="str">
            <v>03-3255-1149</v>
          </cell>
          <cell r="Y15" t="str">
            <v>無期雇用</v>
          </cell>
          <cell r="AA15" t="str">
            <v>有</v>
          </cell>
          <cell r="AB15">
            <v>45383</v>
          </cell>
          <cell r="AC15">
            <v>45565</v>
          </cell>
          <cell r="AD15">
            <v>45566</v>
          </cell>
          <cell r="AF15" t="str">
            <v>前月に提示するシフトによる勤務</v>
          </cell>
          <cell r="AG15" t="str">
            <v>週4日または5日</v>
          </cell>
          <cell r="AH15" t="str">
            <v>9：00　〜　18：00</v>
          </cell>
          <cell r="AI15" t="str">
            <v>13：00　〜　14：00</v>
          </cell>
          <cell r="AJ15">
            <v>1260</v>
          </cell>
          <cell r="AK15" t="str">
            <v>職名　　副工場長　　氏名　　二階堂　信夫</v>
          </cell>
          <cell r="AL15" t="str">
            <v>職名　　課長代理　　氏名　　吉木斯</v>
          </cell>
          <cell r="AM15" t="str">
            <v>有</v>
          </cell>
          <cell r="AN15" t="str">
            <v>有</v>
          </cell>
          <cell r="AO15" t="str">
            <v>有</v>
          </cell>
          <cell r="AP15">
            <v>45380</v>
          </cell>
        </row>
        <row r="16">
          <cell r="A16">
            <v>15</v>
          </cell>
          <cell r="B16" t="str">
            <v>ｼｬﾆ ｸﾞﾚｲｽ ﾏｷﾘﾝ</v>
          </cell>
          <cell r="C16" t="str">
            <v>☑協定対象ではない</v>
          </cell>
          <cell r="E16" t="str">
            <v>年</v>
          </cell>
          <cell r="G16" t="str">
            <v>月</v>
          </cell>
          <cell r="I16" t="str">
            <v>日</v>
          </cell>
          <cell r="J16" t="str">
            <v>製造2課　具材工程　具材加工業務</v>
          </cell>
          <cell r="K16" t="str">
            <v>株式会社ニッセーデリカ 湘南工場</v>
          </cell>
          <cell r="L16" t="str">
            <v>〒259-0157　神奈川県足柄上郡中井町境818</v>
          </cell>
          <cell r="M16" t="str">
            <v>0465-81-2011</v>
          </cell>
          <cell r="N16" t="str">
            <v>株式会社ニッセーデリカ 湘南工場</v>
          </cell>
          <cell r="O16" t="str">
            <v>〒259-0157　神奈川県足柄上郡中井町境818</v>
          </cell>
          <cell r="P16" t="str">
            <v>0465-81-2011</v>
          </cell>
          <cell r="Q16" t="str">
            <v>製造2課　具材工程　具材加工ライン</v>
          </cell>
          <cell r="R16" t="str">
            <v>課長　竹内　司</v>
          </cell>
          <cell r="S16" t="str">
            <v>工場長　中村　厚志</v>
          </cell>
          <cell r="T16" t="str">
            <v>副工場長　二階堂　信夫</v>
          </cell>
          <cell r="U16" t="str">
            <v>製造1課　課長　菊地　賢二</v>
          </cell>
          <cell r="W16" t="str">
            <v>課長代理　　吉木斯</v>
          </cell>
          <cell r="X16" t="str">
            <v>03-3255-1149</v>
          </cell>
          <cell r="Y16" t="str">
            <v>無期雇用</v>
          </cell>
          <cell r="AA16" t="str">
            <v>有</v>
          </cell>
          <cell r="AB16">
            <v>45383</v>
          </cell>
          <cell r="AC16">
            <v>45565</v>
          </cell>
          <cell r="AD16">
            <v>45566</v>
          </cell>
          <cell r="AF16" t="str">
            <v>前月に提示するシフトによる勤務</v>
          </cell>
          <cell r="AG16" t="str">
            <v>週4日または5日</v>
          </cell>
          <cell r="AH16" t="str">
            <v>9：00　〜　18：00</v>
          </cell>
          <cell r="AI16" t="str">
            <v>13：00　〜　14：00</v>
          </cell>
          <cell r="AJ16">
            <v>1260</v>
          </cell>
          <cell r="AK16" t="str">
            <v>職名　　副工場長　　氏名　　二階堂　信夫</v>
          </cell>
          <cell r="AL16" t="str">
            <v>職名　　課長代理　　氏名　　吉木斯</v>
          </cell>
          <cell r="AM16" t="str">
            <v>有</v>
          </cell>
          <cell r="AN16" t="str">
            <v>有</v>
          </cell>
          <cell r="AO16" t="str">
            <v>有</v>
          </cell>
          <cell r="AP16">
            <v>45380</v>
          </cell>
        </row>
        <row r="17">
          <cell r="A17">
            <v>16</v>
          </cell>
          <cell r="B17" t="str">
            <v>ﾓﾘﾅ ｼﾞｮｾﾌｨﾈ</v>
          </cell>
          <cell r="C17" t="str">
            <v>☑協定対象ではない</v>
          </cell>
          <cell r="E17" t="str">
            <v>年</v>
          </cell>
          <cell r="G17" t="str">
            <v>月</v>
          </cell>
          <cell r="I17" t="str">
            <v>日</v>
          </cell>
          <cell r="J17" t="str">
            <v>製造2課　具材工程　具材加工業務</v>
          </cell>
          <cell r="K17" t="str">
            <v>株式会社ニッセーデリカ 湘南工場</v>
          </cell>
          <cell r="L17" t="str">
            <v>〒259-0157　神奈川県足柄上郡中井町境818</v>
          </cell>
          <cell r="M17" t="str">
            <v>0465-81-2011</v>
          </cell>
          <cell r="N17" t="str">
            <v>株式会社ニッセーデリカ 湘南工場</v>
          </cell>
          <cell r="O17" t="str">
            <v>〒259-0157　神奈川県足柄上郡中井町境818</v>
          </cell>
          <cell r="P17" t="str">
            <v>0465-81-2011</v>
          </cell>
          <cell r="Q17" t="str">
            <v>製造2課　具材工程　具材加工ライン</v>
          </cell>
          <cell r="R17" t="str">
            <v>課長　竹内　司</v>
          </cell>
          <cell r="S17" t="str">
            <v>工場長　中村　厚志</v>
          </cell>
          <cell r="T17" t="str">
            <v>副工場長　二階堂　信夫</v>
          </cell>
          <cell r="U17" t="str">
            <v>製造1課　課長　菊地　賢二</v>
          </cell>
          <cell r="W17" t="str">
            <v>課長代理　　吉木斯</v>
          </cell>
          <cell r="X17" t="str">
            <v>03-3255-1149</v>
          </cell>
          <cell r="Y17" t="str">
            <v>無期雇用</v>
          </cell>
          <cell r="AA17" t="str">
            <v>有</v>
          </cell>
          <cell r="AB17">
            <v>45383</v>
          </cell>
          <cell r="AC17">
            <v>45565</v>
          </cell>
          <cell r="AD17">
            <v>45566</v>
          </cell>
          <cell r="AF17" t="str">
            <v>前月に提示するシフトによる勤務</v>
          </cell>
          <cell r="AG17" t="str">
            <v>週4日または5日</v>
          </cell>
          <cell r="AH17" t="str">
            <v>16：00　〜　1：00</v>
          </cell>
          <cell r="AI17" t="str">
            <v>20：00　〜　21：00</v>
          </cell>
          <cell r="AJ17">
            <v>1260</v>
          </cell>
          <cell r="AK17" t="str">
            <v>職名　　副工場長　　氏名　　二階堂　信夫</v>
          </cell>
          <cell r="AL17" t="str">
            <v>職名　　課長代理　　氏名　　吉木斯</v>
          </cell>
          <cell r="AM17" t="str">
            <v>有</v>
          </cell>
          <cell r="AN17" t="str">
            <v>有</v>
          </cell>
          <cell r="AO17" t="str">
            <v>有</v>
          </cell>
          <cell r="AP17">
            <v>45380</v>
          </cell>
        </row>
        <row r="18">
          <cell r="A18">
            <v>17</v>
          </cell>
          <cell r="B18" t="str">
            <v>ﾓﾘﾅ ｴﾒﾙﾀﾞ</v>
          </cell>
          <cell r="C18" t="str">
            <v>☑協定対象ではない</v>
          </cell>
          <cell r="E18" t="str">
            <v>年</v>
          </cell>
          <cell r="G18" t="str">
            <v>月</v>
          </cell>
          <cell r="I18" t="str">
            <v>日</v>
          </cell>
          <cell r="J18" t="str">
            <v>製造2課　具材工程　具材加工業務</v>
          </cell>
          <cell r="K18" t="str">
            <v>株式会社ニッセーデリカ 湘南工場</v>
          </cell>
          <cell r="L18" t="str">
            <v>〒259-0157　神奈川県足柄上郡中井町境818</v>
          </cell>
          <cell r="M18" t="str">
            <v>0465-81-2011</v>
          </cell>
          <cell r="N18" t="str">
            <v>株式会社ニッセーデリカ 湘南工場</v>
          </cell>
          <cell r="O18" t="str">
            <v>〒259-0157　神奈川県足柄上郡中井町境818</v>
          </cell>
          <cell r="P18" t="str">
            <v>0465-81-2011</v>
          </cell>
          <cell r="Q18" t="str">
            <v>製造2課　具材工程　具材加工ライン</v>
          </cell>
          <cell r="R18" t="str">
            <v>課長　竹内　司</v>
          </cell>
          <cell r="S18" t="str">
            <v>工場長　中村　厚志</v>
          </cell>
          <cell r="T18" t="str">
            <v>副工場長　二階堂　信夫</v>
          </cell>
          <cell r="U18" t="str">
            <v>製造1課　課長　菊地　賢二</v>
          </cell>
          <cell r="W18" t="str">
            <v>課長代理　　吉木斯</v>
          </cell>
          <cell r="X18" t="str">
            <v>03-3255-1149</v>
          </cell>
          <cell r="Y18" t="str">
            <v>無期雇用</v>
          </cell>
          <cell r="AA18" t="str">
            <v>有</v>
          </cell>
          <cell r="AB18">
            <v>45383</v>
          </cell>
          <cell r="AC18">
            <v>45565</v>
          </cell>
          <cell r="AD18">
            <v>45566</v>
          </cell>
          <cell r="AF18" t="str">
            <v>前月に提示するシフトによる勤務</v>
          </cell>
          <cell r="AG18" t="str">
            <v>週4日または5日</v>
          </cell>
          <cell r="AH18" t="str">
            <v>16：00　〜　1：00</v>
          </cell>
          <cell r="AI18" t="str">
            <v>20：00　〜　21：00</v>
          </cell>
          <cell r="AJ18">
            <v>1340</v>
          </cell>
          <cell r="AK18" t="str">
            <v>職名　　副工場長　　氏名　　二階堂　信夫</v>
          </cell>
          <cell r="AL18" t="str">
            <v>職名　　課長代理　　氏名　　吉木斯</v>
          </cell>
          <cell r="AM18" t="str">
            <v>有</v>
          </cell>
          <cell r="AN18" t="str">
            <v>有</v>
          </cell>
          <cell r="AO18" t="str">
            <v>有</v>
          </cell>
          <cell r="AP18">
            <v>45380</v>
          </cell>
        </row>
        <row r="19">
          <cell r="A19">
            <v>18</v>
          </cell>
          <cell r="B19" t="str">
            <v>ﾓﾝﾃﾍﾞﾙﾃﾞ ﾐﾗﾘ ﾐﾔﾀ</v>
          </cell>
          <cell r="C19" t="str">
            <v>☑協定対象ではない</v>
          </cell>
          <cell r="E19" t="str">
            <v>年</v>
          </cell>
          <cell r="G19" t="str">
            <v>月</v>
          </cell>
          <cell r="I19" t="str">
            <v>日</v>
          </cell>
          <cell r="J19" t="str">
            <v>製造2課　具材工程　具材加工業務</v>
          </cell>
          <cell r="K19" t="str">
            <v>株式会社ニッセーデリカ 湘南工場</v>
          </cell>
          <cell r="L19" t="str">
            <v>〒259-0157　神奈川県足柄上郡中井町境818</v>
          </cell>
          <cell r="M19" t="str">
            <v>0465-81-2011</v>
          </cell>
          <cell r="N19" t="str">
            <v>株式会社ニッセーデリカ 湘南工場</v>
          </cell>
          <cell r="O19" t="str">
            <v>〒259-0157　神奈川県足柄上郡中井町境818</v>
          </cell>
          <cell r="P19" t="str">
            <v>0465-81-2011</v>
          </cell>
          <cell r="Q19" t="str">
            <v>製造2課　具材工程　具材加工ライン</v>
          </cell>
          <cell r="R19" t="str">
            <v>課長　竹内　司</v>
          </cell>
          <cell r="S19" t="str">
            <v>工場長　中村　厚志</v>
          </cell>
          <cell r="T19" t="str">
            <v>副工場長　二階堂　信夫</v>
          </cell>
          <cell r="U19" t="str">
            <v>製造1課　課長　菊地　賢二</v>
          </cell>
          <cell r="W19" t="str">
            <v>課長代理　　吉木斯</v>
          </cell>
          <cell r="X19" t="str">
            <v>03-3255-1149</v>
          </cell>
          <cell r="Y19" t="str">
            <v>無期雇用</v>
          </cell>
          <cell r="AA19" t="str">
            <v>有</v>
          </cell>
          <cell r="AB19">
            <v>45383</v>
          </cell>
          <cell r="AC19">
            <v>45565</v>
          </cell>
          <cell r="AD19">
            <v>45566</v>
          </cell>
          <cell r="AF19" t="str">
            <v>前月に提示するシフトによる勤務</v>
          </cell>
          <cell r="AG19" t="str">
            <v>週4日または5日</v>
          </cell>
          <cell r="AH19" t="str">
            <v>16：00　〜　1：00</v>
          </cell>
          <cell r="AI19" t="str">
            <v>20：00　〜　21：00</v>
          </cell>
          <cell r="AJ19">
            <v>1260</v>
          </cell>
          <cell r="AK19" t="str">
            <v>職名　　副工場長　　氏名　　二階堂　信夫</v>
          </cell>
          <cell r="AL19" t="str">
            <v>職名　　課長代理　　氏名　　吉木斯</v>
          </cell>
          <cell r="AM19" t="str">
            <v>有</v>
          </cell>
          <cell r="AN19" t="str">
            <v>有</v>
          </cell>
          <cell r="AO19" t="str">
            <v>有</v>
          </cell>
          <cell r="AP19">
            <v>45380</v>
          </cell>
        </row>
        <row r="20">
          <cell r="A20">
            <v>19</v>
          </cell>
          <cell r="B20" t="str">
            <v>ﾛｻﾚｽ ﾁｪﾘｰ ﾐﾔﾀ</v>
          </cell>
          <cell r="C20" t="str">
            <v>☑協定対象ではない</v>
          </cell>
          <cell r="E20" t="str">
            <v>年</v>
          </cell>
          <cell r="G20" t="str">
            <v>月</v>
          </cell>
          <cell r="I20" t="str">
            <v>日</v>
          </cell>
          <cell r="J20" t="str">
            <v>製造2課　具材工程　具材加工業務</v>
          </cell>
          <cell r="K20" t="str">
            <v>株式会社ニッセーデリカ 湘南工場</v>
          </cell>
          <cell r="L20" t="str">
            <v>〒259-0157　神奈川県足柄上郡中井町境818</v>
          </cell>
          <cell r="M20" t="str">
            <v>0465-81-2011</v>
          </cell>
          <cell r="N20" t="str">
            <v>株式会社ニッセーデリカ 湘南工場</v>
          </cell>
          <cell r="O20" t="str">
            <v>〒259-0157　神奈川県足柄上郡中井町境818</v>
          </cell>
          <cell r="P20" t="str">
            <v>0465-81-2011</v>
          </cell>
          <cell r="Q20" t="str">
            <v>製造2課　具材工程　具材加工ライン</v>
          </cell>
          <cell r="R20" t="str">
            <v>課長　竹内　司</v>
          </cell>
          <cell r="S20" t="str">
            <v>工場長　中村　厚志</v>
          </cell>
          <cell r="T20" t="str">
            <v>副工場長　二階堂　信夫</v>
          </cell>
          <cell r="U20" t="str">
            <v>製造1課　課長　菊地　賢二</v>
          </cell>
          <cell r="W20" t="str">
            <v>課長代理　　吉木斯</v>
          </cell>
          <cell r="X20" t="str">
            <v>03-3255-1149</v>
          </cell>
          <cell r="Y20" t="str">
            <v>無期雇用</v>
          </cell>
          <cell r="AA20" t="str">
            <v>有</v>
          </cell>
          <cell r="AB20">
            <v>45383</v>
          </cell>
          <cell r="AC20">
            <v>45565</v>
          </cell>
          <cell r="AD20">
            <v>45566</v>
          </cell>
          <cell r="AF20" t="str">
            <v>前月に提示するシフトによる勤務</v>
          </cell>
          <cell r="AG20" t="str">
            <v>週4日または5日</v>
          </cell>
          <cell r="AH20" t="str">
            <v>16：00　〜　1：00</v>
          </cell>
          <cell r="AI20" t="str">
            <v>20：00　〜　21：00</v>
          </cell>
          <cell r="AJ20">
            <v>1260</v>
          </cell>
          <cell r="AK20" t="str">
            <v>職名　　副工場長　　氏名　　二階堂　信夫</v>
          </cell>
          <cell r="AL20" t="str">
            <v>職名　　課長代理　　氏名　　吉木斯</v>
          </cell>
          <cell r="AM20" t="str">
            <v>有</v>
          </cell>
          <cell r="AN20" t="str">
            <v>有</v>
          </cell>
          <cell r="AO20" t="str">
            <v>有</v>
          </cell>
          <cell r="AP20">
            <v>45380</v>
          </cell>
        </row>
        <row r="21">
          <cell r="A21">
            <v>20</v>
          </cell>
          <cell r="B21" t="str">
            <v>ｸﾞｱﾙﾃｨﾗ ﾒﾘ</v>
          </cell>
          <cell r="C21" t="str">
            <v>☑協定対象ではない</v>
          </cell>
          <cell r="E21" t="str">
            <v>年</v>
          </cell>
          <cell r="G21" t="str">
            <v>月</v>
          </cell>
          <cell r="I21" t="str">
            <v>日</v>
          </cell>
          <cell r="J21" t="str">
            <v>製造2課　具材工程　具材加工業務</v>
          </cell>
          <cell r="K21" t="str">
            <v>株式会社ニッセーデリカ 湘南工場</v>
          </cell>
          <cell r="L21" t="str">
            <v>〒259-0157　神奈川県足柄上郡中井町境818</v>
          </cell>
          <cell r="M21" t="str">
            <v>0465-81-2011</v>
          </cell>
          <cell r="N21" t="str">
            <v>株式会社ニッセーデリカ 湘南工場</v>
          </cell>
          <cell r="O21" t="str">
            <v>〒259-0157　神奈川県足柄上郡中井町境818</v>
          </cell>
          <cell r="P21" t="str">
            <v>0465-81-2011</v>
          </cell>
          <cell r="Q21" t="str">
            <v>製造2課　具材工程　具材加工ライン</v>
          </cell>
          <cell r="R21" t="str">
            <v>課長　竹内　司</v>
          </cell>
          <cell r="S21" t="str">
            <v>工場長　中村　厚志</v>
          </cell>
          <cell r="T21" t="str">
            <v>副工場長　二階堂　信夫</v>
          </cell>
          <cell r="U21" t="str">
            <v>製造1課　課長　菊地　賢二</v>
          </cell>
          <cell r="W21" t="str">
            <v>課長代理　　吉木斯</v>
          </cell>
          <cell r="X21" t="str">
            <v>03-3255-1149</v>
          </cell>
          <cell r="Y21" t="str">
            <v>有期雇用</v>
          </cell>
          <cell r="Z21" t="str">
            <v>2024年4月1日から2024年9月30日</v>
          </cell>
          <cell r="AA21" t="str">
            <v>有</v>
          </cell>
          <cell r="AB21">
            <v>45383</v>
          </cell>
          <cell r="AC21">
            <v>45565</v>
          </cell>
          <cell r="AD21">
            <v>45566</v>
          </cell>
          <cell r="AE21">
            <v>45689</v>
          </cell>
          <cell r="AF21" t="str">
            <v>前月に提示するシフトによる勤務</v>
          </cell>
          <cell r="AG21" t="str">
            <v>週4日または5日</v>
          </cell>
          <cell r="AH21" t="str">
            <v>9：00　〜　18：00</v>
          </cell>
          <cell r="AI21" t="str">
            <v>13：00　〜　14：00</v>
          </cell>
          <cell r="AJ21">
            <v>1260</v>
          </cell>
          <cell r="AK21" t="str">
            <v>職名　　副工場長　　氏名　　二階堂　信夫</v>
          </cell>
          <cell r="AL21" t="str">
            <v>職名　　課長代理　　氏名　　吉木斯</v>
          </cell>
          <cell r="AM21" t="str">
            <v>有</v>
          </cell>
          <cell r="AN21" t="str">
            <v>有</v>
          </cell>
          <cell r="AO21" t="str">
            <v>有</v>
          </cell>
          <cell r="AP21">
            <v>45380</v>
          </cell>
        </row>
        <row r="22">
          <cell r="A22">
            <v>21</v>
          </cell>
          <cell r="B22" t="str">
            <v>ﾖｼﾑﾗ ｼﾞｮｱﾝﾅ</v>
          </cell>
          <cell r="C22" t="str">
            <v>☑協定対象ではない</v>
          </cell>
          <cell r="E22" t="str">
            <v>年</v>
          </cell>
          <cell r="G22" t="str">
            <v>月</v>
          </cell>
          <cell r="I22" t="str">
            <v>日</v>
          </cell>
          <cell r="J22" t="str">
            <v>製造2課　具材工程　具材加工業務</v>
          </cell>
          <cell r="K22" t="str">
            <v>株式会社ニッセーデリカ 湘南工場</v>
          </cell>
          <cell r="L22" t="str">
            <v>〒259-0157　神奈川県足柄上郡中井町境818</v>
          </cell>
          <cell r="M22" t="str">
            <v>0465-81-2011</v>
          </cell>
          <cell r="N22" t="str">
            <v>株式会社ニッセーデリカ 湘南工場</v>
          </cell>
          <cell r="O22" t="str">
            <v>〒259-0157　神奈川県足柄上郡中井町境818</v>
          </cell>
          <cell r="P22" t="str">
            <v>0465-81-2011</v>
          </cell>
          <cell r="Q22" t="str">
            <v>製造2課　具材工程　具材加工ライン</v>
          </cell>
          <cell r="R22" t="str">
            <v>課長　竹内　司</v>
          </cell>
          <cell r="S22" t="str">
            <v>工場長　中村　厚志</v>
          </cell>
          <cell r="T22" t="str">
            <v>副工場長　二階堂　信夫</v>
          </cell>
          <cell r="U22" t="str">
            <v>製造1課　課長　菊地　賢二</v>
          </cell>
          <cell r="W22" t="str">
            <v>課長代理　　吉木斯</v>
          </cell>
          <cell r="X22" t="str">
            <v>03-3255-1149</v>
          </cell>
          <cell r="Y22" t="str">
            <v>無期雇用</v>
          </cell>
          <cell r="AA22" t="str">
            <v>有</v>
          </cell>
          <cell r="AB22">
            <v>45383</v>
          </cell>
          <cell r="AC22">
            <v>45565</v>
          </cell>
          <cell r="AD22">
            <v>45566</v>
          </cell>
          <cell r="AF22" t="str">
            <v>前月に提示するシフトによる勤務</v>
          </cell>
          <cell r="AG22" t="str">
            <v>週4日または5日</v>
          </cell>
          <cell r="AH22" t="str">
            <v>16：00　〜　1：00</v>
          </cell>
          <cell r="AI22" t="str">
            <v>20：00　〜　21：00</v>
          </cell>
          <cell r="AJ22">
            <v>1260</v>
          </cell>
          <cell r="AK22" t="str">
            <v>職名　　副工場長　　氏名　　二階堂　信夫</v>
          </cell>
          <cell r="AL22" t="str">
            <v>職名　　課長代理　　氏名　　吉木斯</v>
          </cell>
          <cell r="AM22" t="str">
            <v>有</v>
          </cell>
          <cell r="AN22" t="str">
            <v>有</v>
          </cell>
          <cell r="AO22" t="str">
            <v>有</v>
          </cell>
          <cell r="AP22">
            <v>45380</v>
          </cell>
        </row>
        <row r="23">
          <cell r="A23">
            <v>22</v>
          </cell>
          <cell r="B23" t="str">
            <v>ﾏﾗﾋﾞﾚｽ ﾒﾘｼﾞｮｲ</v>
          </cell>
          <cell r="C23" t="str">
            <v>☑協定対象ではない</v>
          </cell>
          <cell r="E23" t="str">
            <v>年</v>
          </cell>
          <cell r="G23" t="str">
            <v>月</v>
          </cell>
          <cell r="I23" t="str">
            <v>日</v>
          </cell>
          <cell r="J23" t="str">
            <v>製造2課　具材工程　具材加工業務</v>
          </cell>
          <cell r="K23" t="str">
            <v>株式会社ニッセーデリカ 湘南工場</v>
          </cell>
          <cell r="L23" t="str">
            <v>〒259-0157　神奈川県足柄上郡中井町境818</v>
          </cell>
          <cell r="M23" t="str">
            <v>0465-81-2011</v>
          </cell>
          <cell r="N23" t="str">
            <v>株式会社ニッセーデリカ 湘南工場</v>
          </cell>
          <cell r="O23" t="str">
            <v>〒259-0157　神奈川県足柄上郡中井町境818</v>
          </cell>
          <cell r="P23" t="str">
            <v>0465-81-2011</v>
          </cell>
          <cell r="Q23" t="str">
            <v>製造2課　具材工程　具材加工ライン</v>
          </cell>
          <cell r="R23" t="str">
            <v>課長　竹内　司</v>
          </cell>
          <cell r="S23" t="str">
            <v>工場長　中村　厚志</v>
          </cell>
          <cell r="T23" t="str">
            <v>副工場長　二階堂　信夫</v>
          </cell>
          <cell r="U23" t="str">
            <v>製造1課　課長　菊地　賢二</v>
          </cell>
          <cell r="W23" t="str">
            <v>課長代理　　吉木斯</v>
          </cell>
          <cell r="X23" t="str">
            <v>03-3255-1149</v>
          </cell>
          <cell r="Y23" t="str">
            <v>無期雇用</v>
          </cell>
          <cell r="AA23" t="str">
            <v>有</v>
          </cell>
          <cell r="AB23">
            <v>45383</v>
          </cell>
          <cell r="AC23">
            <v>45565</v>
          </cell>
          <cell r="AD23">
            <v>45566</v>
          </cell>
          <cell r="AF23" t="str">
            <v>前月に提示するシフトによる勤務</v>
          </cell>
          <cell r="AG23" t="str">
            <v>週1日または2日</v>
          </cell>
          <cell r="AH23" t="str">
            <v>16：00　〜　1：00</v>
          </cell>
          <cell r="AI23" t="str">
            <v>20：00　〜　21：00</v>
          </cell>
          <cell r="AJ23">
            <v>1260</v>
          </cell>
          <cell r="AK23" t="str">
            <v>職名　　副工場長　　氏名　　二階堂　信夫</v>
          </cell>
          <cell r="AL23" t="str">
            <v>職名　　課長代理　　氏名　　吉木斯</v>
          </cell>
          <cell r="AM23" t="str">
            <v>有</v>
          </cell>
          <cell r="AN23" t="str">
            <v>有</v>
          </cell>
          <cell r="AO23" t="str">
            <v>有</v>
          </cell>
          <cell r="AP23">
            <v>45380</v>
          </cell>
        </row>
        <row r="24">
          <cell r="A24">
            <v>23</v>
          </cell>
          <cell r="B24" t="str">
            <v>ﾊﾞｾﾞﾙ ｸﾗｲｻﾞ ﾊﾞﾙﾃ</v>
          </cell>
          <cell r="C24" t="str">
            <v>☑協定対象ではない</v>
          </cell>
          <cell r="E24" t="str">
            <v>年</v>
          </cell>
          <cell r="G24" t="str">
            <v>月</v>
          </cell>
          <cell r="I24" t="str">
            <v>日</v>
          </cell>
          <cell r="J24" t="str">
            <v>製造2課　具材工程　具材加工業務</v>
          </cell>
          <cell r="K24" t="str">
            <v>株式会社ニッセーデリカ 湘南工場</v>
          </cell>
          <cell r="L24" t="str">
            <v>〒259-0157　神奈川県足柄上郡中井町境818</v>
          </cell>
          <cell r="M24" t="str">
            <v>0465-81-2011</v>
          </cell>
          <cell r="N24" t="str">
            <v>株式会社ニッセーデリカ 湘南工場</v>
          </cell>
          <cell r="O24" t="str">
            <v>〒259-0157　神奈川県足柄上郡中井町境818</v>
          </cell>
          <cell r="P24" t="str">
            <v>0465-81-2011</v>
          </cell>
          <cell r="Q24" t="str">
            <v>製造2課　具材工程　具材加工ライン</v>
          </cell>
          <cell r="R24" t="str">
            <v>課長　竹内　司</v>
          </cell>
          <cell r="S24" t="str">
            <v>工場長　中村　厚志</v>
          </cell>
          <cell r="T24" t="str">
            <v>副工場長　二階堂　信夫</v>
          </cell>
          <cell r="U24" t="str">
            <v>製造1課　課長　菊地　賢二</v>
          </cell>
          <cell r="W24" t="str">
            <v>課長代理　　吉木斯</v>
          </cell>
          <cell r="X24" t="str">
            <v>03-3255-1149</v>
          </cell>
          <cell r="Y24" t="str">
            <v>有期雇用</v>
          </cell>
          <cell r="Z24" t="str">
            <v>2024年4月1日から2024年9月30日</v>
          </cell>
          <cell r="AA24" t="str">
            <v>有</v>
          </cell>
          <cell r="AB24">
            <v>45383</v>
          </cell>
          <cell r="AC24">
            <v>45565</v>
          </cell>
          <cell r="AD24">
            <v>45566</v>
          </cell>
          <cell r="AE24">
            <v>45931</v>
          </cell>
          <cell r="AF24" t="str">
            <v>前月に提示するシフトによる勤務</v>
          </cell>
          <cell r="AG24" t="str">
            <v>週1日または2日</v>
          </cell>
          <cell r="AH24" t="str">
            <v>16：00　〜　1：00</v>
          </cell>
          <cell r="AI24" t="str">
            <v>20：00　〜　21：00</v>
          </cell>
          <cell r="AJ24">
            <v>1260</v>
          </cell>
          <cell r="AK24" t="str">
            <v>職名　　副工場長　　氏名　　二階堂　信夫</v>
          </cell>
          <cell r="AL24" t="str">
            <v>職名　　課長代理　　氏名　　吉木斯</v>
          </cell>
          <cell r="AM24" t="str">
            <v>無</v>
          </cell>
          <cell r="AN24" t="str">
            <v>無</v>
          </cell>
          <cell r="AO24" t="str">
            <v>無</v>
          </cell>
          <cell r="AP24">
            <v>45380</v>
          </cell>
        </row>
        <row r="25">
          <cell r="A25">
            <v>24</v>
          </cell>
          <cell r="B25" t="str">
            <v>ｳﾞｨｳﾞｨｱﾝﾏｼﾞｷﾅ</v>
          </cell>
          <cell r="C25" t="str">
            <v>☑協定対象ではない</v>
          </cell>
          <cell r="E25" t="str">
            <v>年</v>
          </cell>
          <cell r="G25" t="str">
            <v>月</v>
          </cell>
          <cell r="I25" t="str">
            <v>日</v>
          </cell>
          <cell r="J25" t="str">
            <v>製造3課　トッピング工程　うどんライン業務</v>
          </cell>
          <cell r="K25" t="str">
            <v>株式会社ニッセーデリカ 湘南工場</v>
          </cell>
          <cell r="L25" t="str">
            <v>〒259-0157　神奈川県足柄上郡中井町境818</v>
          </cell>
          <cell r="M25" t="str">
            <v>0465-81-2011</v>
          </cell>
          <cell r="N25" t="str">
            <v>株式会社ニッセーデリカ 湘南工場</v>
          </cell>
          <cell r="O25" t="str">
            <v>〒259-0157　神奈川県足柄上郡中井町境818</v>
          </cell>
          <cell r="P25" t="str">
            <v>0465-81-2011</v>
          </cell>
          <cell r="Q25" t="str">
            <v>製造3課　トッピング工程　うどんライン</v>
          </cell>
          <cell r="R25" t="str">
            <v>課長　平野　大介</v>
          </cell>
          <cell r="S25" t="str">
            <v>工場長　中村　厚志</v>
          </cell>
          <cell r="T25" t="str">
            <v>副工場長　二階堂　信夫</v>
          </cell>
          <cell r="U25" t="str">
            <v>製造1課　課長　菊地　賢二</v>
          </cell>
          <cell r="W25" t="str">
            <v>課長代理　　吉木斯</v>
          </cell>
          <cell r="X25" t="str">
            <v>03-3255-1149</v>
          </cell>
          <cell r="Y25" t="str">
            <v>無期雇用</v>
          </cell>
          <cell r="AA25" t="str">
            <v>有</v>
          </cell>
          <cell r="AB25">
            <v>45383</v>
          </cell>
          <cell r="AC25">
            <v>45565</v>
          </cell>
          <cell r="AD25">
            <v>45566</v>
          </cell>
          <cell r="AF25" t="str">
            <v>前月に提示するシフトによる勤務</v>
          </cell>
          <cell r="AG25" t="str">
            <v>週4日または5日</v>
          </cell>
          <cell r="AH25" t="str">
            <v>19：00　〜　4：00</v>
          </cell>
          <cell r="AI25" t="str">
            <v>23：00　〜　0：00</v>
          </cell>
          <cell r="AJ25">
            <v>1220</v>
          </cell>
          <cell r="AK25" t="str">
            <v>職名　　副工場長　　氏名　　二階堂　信夫</v>
          </cell>
          <cell r="AL25" t="str">
            <v>職名　　課長代理　　氏名　　吉木斯</v>
          </cell>
          <cell r="AM25" t="str">
            <v>有</v>
          </cell>
          <cell r="AN25" t="str">
            <v>有</v>
          </cell>
          <cell r="AO25" t="str">
            <v>有</v>
          </cell>
          <cell r="AP25">
            <v>45380</v>
          </cell>
        </row>
        <row r="26">
          <cell r="A26">
            <v>25</v>
          </cell>
          <cell r="B26" t="str">
            <v>ﾛﾄﾞﾙﾌｫ ﾏｼﾞｷﾅ</v>
          </cell>
          <cell r="C26" t="str">
            <v>☑協定対象ではない</v>
          </cell>
          <cell r="E26" t="str">
            <v>年</v>
          </cell>
          <cell r="G26" t="str">
            <v>月</v>
          </cell>
          <cell r="I26" t="str">
            <v>日</v>
          </cell>
          <cell r="J26" t="str">
            <v>製造3課　トッピング工程　うどんライン業務</v>
          </cell>
          <cell r="K26" t="str">
            <v>株式会社ニッセーデリカ 湘南工場</v>
          </cell>
          <cell r="L26" t="str">
            <v>〒259-0157　神奈川県足柄上郡中井町境818</v>
          </cell>
          <cell r="M26" t="str">
            <v>0465-81-2011</v>
          </cell>
          <cell r="N26" t="str">
            <v>株式会社ニッセーデリカ 湘南工場</v>
          </cell>
          <cell r="O26" t="str">
            <v>〒259-0157　神奈川県足柄上郡中井町境818</v>
          </cell>
          <cell r="P26" t="str">
            <v>0465-81-2011</v>
          </cell>
          <cell r="Q26" t="str">
            <v>製造3課　トッピング工程　うどんライン</v>
          </cell>
          <cell r="R26" t="str">
            <v>課長　平野　大介</v>
          </cell>
          <cell r="S26" t="str">
            <v>工場長　中村　厚志</v>
          </cell>
          <cell r="T26" t="str">
            <v>副工場長　二階堂　信夫</v>
          </cell>
          <cell r="U26" t="str">
            <v>製造1課　課長　菊地　賢二</v>
          </cell>
          <cell r="W26" t="str">
            <v>課長代理　　吉木斯</v>
          </cell>
          <cell r="X26" t="str">
            <v>03-3255-1149</v>
          </cell>
          <cell r="Y26" t="str">
            <v>無期雇用</v>
          </cell>
          <cell r="AA26" t="str">
            <v>有</v>
          </cell>
          <cell r="AB26">
            <v>45383</v>
          </cell>
          <cell r="AC26">
            <v>45565</v>
          </cell>
          <cell r="AD26">
            <v>45566</v>
          </cell>
          <cell r="AF26" t="str">
            <v>前月に提示するシフトによる勤務</v>
          </cell>
          <cell r="AG26" t="str">
            <v>週4日または5日</v>
          </cell>
          <cell r="AH26" t="str">
            <v>19：00　〜　4：00</v>
          </cell>
          <cell r="AI26" t="str">
            <v>23：00　〜　0：00</v>
          </cell>
          <cell r="AJ26">
            <v>1220</v>
          </cell>
          <cell r="AK26" t="str">
            <v>職名　　副工場長　　氏名　　二階堂　信夫</v>
          </cell>
          <cell r="AL26" t="str">
            <v>職名　　課長代理　　氏名　　吉木斯</v>
          </cell>
          <cell r="AM26" t="str">
            <v>有</v>
          </cell>
          <cell r="AN26" t="str">
            <v>有</v>
          </cell>
          <cell r="AO26" t="str">
            <v>有</v>
          </cell>
          <cell r="AP26">
            <v>45380</v>
          </cell>
        </row>
        <row r="27">
          <cell r="A27">
            <v>26</v>
          </cell>
          <cell r="B27" t="str">
            <v>ｴﾒﾘﾝ ﾏｷﾘﾝ ｱﾄﾞﾖ</v>
          </cell>
          <cell r="C27" t="str">
            <v>☑協定対象ではない</v>
          </cell>
          <cell r="E27" t="str">
            <v>年</v>
          </cell>
          <cell r="G27" t="str">
            <v>月</v>
          </cell>
          <cell r="I27" t="str">
            <v>日</v>
          </cell>
          <cell r="J27" t="str">
            <v>製造3課　トッピング工程　うどんライン業務</v>
          </cell>
          <cell r="K27" t="str">
            <v>株式会社ニッセーデリカ 湘南工場</v>
          </cell>
          <cell r="L27" t="str">
            <v>〒259-0157　神奈川県足柄上郡中井町境818</v>
          </cell>
          <cell r="M27" t="str">
            <v>0465-81-2011</v>
          </cell>
          <cell r="N27" t="str">
            <v>株式会社ニッセーデリカ 湘南工場</v>
          </cell>
          <cell r="O27" t="str">
            <v>〒259-0157　神奈川県足柄上郡中井町境818</v>
          </cell>
          <cell r="P27" t="str">
            <v>0465-81-2011</v>
          </cell>
          <cell r="Q27" t="str">
            <v>製造3課　トッピング工程　うどんライン</v>
          </cell>
          <cell r="R27" t="str">
            <v>課長　平野　大介</v>
          </cell>
          <cell r="S27" t="str">
            <v>工場長　中村　厚志</v>
          </cell>
          <cell r="T27" t="str">
            <v>副工場長　二階堂　信夫</v>
          </cell>
          <cell r="U27" t="str">
            <v>製造1課　課長　菊地　賢二</v>
          </cell>
          <cell r="W27" t="str">
            <v>課長代理　　吉木斯</v>
          </cell>
          <cell r="X27" t="str">
            <v>03-3255-1149</v>
          </cell>
          <cell r="Y27" t="str">
            <v>無期雇用</v>
          </cell>
          <cell r="AA27" t="str">
            <v>有</v>
          </cell>
          <cell r="AB27">
            <v>45383</v>
          </cell>
          <cell r="AC27">
            <v>45565</v>
          </cell>
          <cell r="AD27">
            <v>45566</v>
          </cell>
          <cell r="AF27" t="str">
            <v>前月に提示するシフトによる勤務</v>
          </cell>
          <cell r="AG27" t="str">
            <v>週4日または5日</v>
          </cell>
          <cell r="AH27" t="str">
            <v>20：00　〜　5：00</v>
          </cell>
          <cell r="AI27" t="str">
            <v>0：00　〜　1：00</v>
          </cell>
          <cell r="AJ27">
            <v>1250</v>
          </cell>
          <cell r="AK27" t="str">
            <v>職名　　副工場長　　氏名　　二階堂　信夫</v>
          </cell>
          <cell r="AL27" t="str">
            <v>職名　　課長代理　　氏名　　吉木斯</v>
          </cell>
          <cell r="AM27" t="str">
            <v>有</v>
          </cell>
          <cell r="AN27" t="str">
            <v>有</v>
          </cell>
          <cell r="AO27" t="str">
            <v>有</v>
          </cell>
          <cell r="AP27">
            <v>45380</v>
          </cell>
        </row>
        <row r="28">
          <cell r="A28">
            <v>27</v>
          </cell>
          <cell r="B28" t="str">
            <v>ﾘｶﾌｫﾙﾄ ｼﾞｭﾃﾞｨｽ</v>
          </cell>
          <cell r="C28" t="str">
            <v>☑協定対象ではない</v>
          </cell>
          <cell r="E28" t="str">
            <v>年</v>
          </cell>
          <cell r="G28" t="str">
            <v>月</v>
          </cell>
          <cell r="I28" t="str">
            <v>日</v>
          </cell>
          <cell r="J28" t="str">
            <v>製造3課　トッピング工程　うどんライン業務</v>
          </cell>
          <cell r="K28" t="str">
            <v>株式会社ニッセーデリカ 湘南工場</v>
          </cell>
          <cell r="L28" t="str">
            <v>〒259-0157　神奈川県足柄上郡中井町境818</v>
          </cell>
          <cell r="M28" t="str">
            <v>0465-81-2011</v>
          </cell>
          <cell r="N28" t="str">
            <v>株式会社ニッセーデリカ 湘南工場</v>
          </cell>
          <cell r="O28" t="str">
            <v>〒259-0157　神奈川県足柄上郡中井町境818</v>
          </cell>
          <cell r="P28" t="str">
            <v>0465-81-2011</v>
          </cell>
          <cell r="Q28" t="str">
            <v>製造3課　トッピング工程　うどんライン</v>
          </cell>
          <cell r="R28" t="str">
            <v>課長　平野　大介</v>
          </cell>
          <cell r="S28" t="str">
            <v>工場長　中村　厚志</v>
          </cell>
          <cell r="T28" t="str">
            <v>副工場長　二階堂　信夫</v>
          </cell>
          <cell r="U28" t="str">
            <v>製造1課　課長　菊地　賢二</v>
          </cell>
          <cell r="W28" t="str">
            <v>課長代理　　吉木斯</v>
          </cell>
          <cell r="X28" t="str">
            <v>03-3255-1149</v>
          </cell>
          <cell r="Y28" t="str">
            <v>無期雇用</v>
          </cell>
          <cell r="AA28" t="str">
            <v>有</v>
          </cell>
          <cell r="AB28">
            <v>45383</v>
          </cell>
          <cell r="AC28">
            <v>45565</v>
          </cell>
          <cell r="AD28">
            <v>45566</v>
          </cell>
          <cell r="AF28" t="str">
            <v>前月に提示するシフトによる勤務</v>
          </cell>
          <cell r="AG28" t="str">
            <v>週3日または4日</v>
          </cell>
          <cell r="AH28" t="str">
            <v>19：00　〜　4：00</v>
          </cell>
          <cell r="AI28" t="str">
            <v>23：00　〜　0：00</v>
          </cell>
          <cell r="AJ28">
            <v>1210</v>
          </cell>
          <cell r="AK28" t="str">
            <v>職名　　副工場長　　氏名　　二階堂　信夫</v>
          </cell>
          <cell r="AL28" t="str">
            <v>職名　　課長代理　　氏名　　吉木斯</v>
          </cell>
          <cell r="AM28" t="str">
            <v>有</v>
          </cell>
          <cell r="AN28" t="str">
            <v>有</v>
          </cell>
          <cell r="AO28" t="str">
            <v>有</v>
          </cell>
          <cell r="AP28">
            <v>45380</v>
          </cell>
        </row>
        <row r="29">
          <cell r="A29">
            <v>28</v>
          </cell>
          <cell r="B29" t="str">
            <v>ｼﾞｭﾘｴﾀ ﾏｷﾘﾝ ｱﾄﾞﾖ</v>
          </cell>
          <cell r="C29" t="str">
            <v>☑協定対象ではない</v>
          </cell>
          <cell r="E29" t="str">
            <v>年</v>
          </cell>
          <cell r="G29" t="str">
            <v>月</v>
          </cell>
          <cell r="I29" t="str">
            <v>日</v>
          </cell>
          <cell r="J29" t="str">
            <v>製造3課　トッピング工程　うどんライン業務</v>
          </cell>
          <cell r="K29" t="str">
            <v>株式会社ニッセーデリカ 湘南工場</v>
          </cell>
          <cell r="L29" t="str">
            <v>〒259-0157　神奈川県足柄上郡中井町境818</v>
          </cell>
          <cell r="M29" t="str">
            <v>0465-81-2011</v>
          </cell>
          <cell r="N29" t="str">
            <v>株式会社ニッセーデリカ 湘南工場</v>
          </cell>
          <cell r="O29" t="str">
            <v>〒259-0157　神奈川県足柄上郡中井町境818</v>
          </cell>
          <cell r="P29" t="str">
            <v>0465-81-2011</v>
          </cell>
          <cell r="Q29" t="str">
            <v>製造3課　トッピング工程　うどんライン</v>
          </cell>
          <cell r="R29" t="str">
            <v>課長　平野　大介</v>
          </cell>
          <cell r="S29" t="str">
            <v>工場長　中村　厚志</v>
          </cell>
          <cell r="T29" t="str">
            <v>副工場長　二階堂　信夫</v>
          </cell>
          <cell r="U29" t="str">
            <v>製造1課　課長　菊地　賢二</v>
          </cell>
          <cell r="W29" t="str">
            <v>課長代理　　吉木斯</v>
          </cell>
          <cell r="X29" t="str">
            <v>03-3255-1149</v>
          </cell>
          <cell r="Y29" t="str">
            <v>無期雇用</v>
          </cell>
          <cell r="AA29" t="str">
            <v>有</v>
          </cell>
          <cell r="AB29">
            <v>45383</v>
          </cell>
          <cell r="AC29">
            <v>45565</v>
          </cell>
          <cell r="AD29">
            <v>45566</v>
          </cell>
          <cell r="AF29" t="str">
            <v>前月に提示するシフトによる勤務</v>
          </cell>
          <cell r="AG29" t="str">
            <v>週1日または2日</v>
          </cell>
          <cell r="AH29" t="str">
            <v>19：00　〜　4：00</v>
          </cell>
          <cell r="AI29" t="str">
            <v>23：00　〜　0：00</v>
          </cell>
          <cell r="AJ29">
            <v>1200</v>
          </cell>
          <cell r="AK29" t="str">
            <v>職名　　副工場長　　氏名　　二階堂　信夫</v>
          </cell>
          <cell r="AL29" t="str">
            <v>職名　　課長代理　　氏名　　吉木斯</v>
          </cell>
          <cell r="AM29" t="str">
            <v>無</v>
          </cell>
          <cell r="AN29" t="str">
            <v>無</v>
          </cell>
          <cell r="AO29" t="str">
            <v>無</v>
          </cell>
          <cell r="AP29">
            <v>45380</v>
          </cell>
        </row>
        <row r="30">
          <cell r="A30">
            <v>29</v>
          </cell>
          <cell r="B30" t="str">
            <v>ｱﾄﾞﾖﾍﾞﾙﾅｰﾄﾞ ｿﾘｱﾉ</v>
          </cell>
          <cell r="C30" t="str">
            <v>☑協定対象ではない</v>
          </cell>
          <cell r="E30" t="str">
            <v>年</v>
          </cell>
          <cell r="G30" t="str">
            <v>月</v>
          </cell>
          <cell r="I30" t="str">
            <v>日</v>
          </cell>
          <cell r="J30" t="str">
            <v>製造3課　トッピング工程　うどんライン業務</v>
          </cell>
          <cell r="K30" t="str">
            <v>株式会社ニッセーデリカ 湘南工場</v>
          </cell>
          <cell r="L30" t="str">
            <v>〒259-0157　神奈川県足柄上郡中井町境818</v>
          </cell>
          <cell r="M30" t="str">
            <v>0465-81-2011</v>
          </cell>
          <cell r="N30" t="str">
            <v>株式会社ニッセーデリカ 湘南工場</v>
          </cell>
          <cell r="O30" t="str">
            <v>〒259-0157　神奈川県足柄上郡中井町境818</v>
          </cell>
          <cell r="P30" t="str">
            <v>0465-81-2011</v>
          </cell>
          <cell r="Q30" t="str">
            <v>製造3課　トッピング工程　うどんライン</v>
          </cell>
          <cell r="R30" t="str">
            <v>課長　平野　大介</v>
          </cell>
          <cell r="S30" t="str">
            <v>工場長　中村　厚志</v>
          </cell>
          <cell r="T30" t="str">
            <v>副工場長　二階堂　信夫</v>
          </cell>
          <cell r="U30" t="str">
            <v>製造1課　課長　菊地　賢二</v>
          </cell>
          <cell r="W30" t="str">
            <v>課長代理　　吉木斯</v>
          </cell>
          <cell r="X30" t="str">
            <v>03-3255-1149</v>
          </cell>
          <cell r="Y30" t="str">
            <v>無期雇用</v>
          </cell>
          <cell r="AA30" t="str">
            <v>有</v>
          </cell>
          <cell r="AB30">
            <v>45383</v>
          </cell>
          <cell r="AC30">
            <v>45565</v>
          </cell>
          <cell r="AD30">
            <v>45566</v>
          </cell>
          <cell r="AF30" t="str">
            <v>前月に提示するシフトによる勤務</v>
          </cell>
          <cell r="AG30" t="str">
            <v>週4日または5日</v>
          </cell>
          <cell r="AH30" t="str">
            <v>19：00　〜　4：00</v>
          </cell>
          <cell r="AI30" t="str">
            <v>23：00　〜　0：00</v>
          </cell>
          <cell r="AJ30">
            <v>1210</v>
          </cell>
          <cell r="AK30" t="str">
            <v>職名　　副工場長　　氏名　　二階堂　信夫</v>
          </cell>
          <cell r="AL30" t="str">
            <v>職名　　課長代理　　氏名　　吉木斯</v>
          </cell>
          <cell r="AM30" t="str">
            <v>有</v>
          </cell>
          <cell r="AN30" t="str">
            <v>有</v>
          </cell>
          <cell r="AO30" t="str">
            <v>有</v>
          </cell>
          <cell r="AP30">
            <v>45380</v>
          </cell>
        </row>
        <row r="31">
          <cell r="A31">
            <v>30</v>
          </cell>
          <cell r="B31" t="str">
            <v>ｴｽﾃﾊﾞﾝ ﾈﾅ</v>
          </cell>
          <cell r="C31" t="str">
            <v>☑協定対象ではない</v>
          </cell>
          <cell r="E31" t="str">
            <v>年</v>
          </cell>
          <cell r="G31" t="str">
            <v>月</v>
          </cell>
          <cell r="I31" t="str">
            <v>日</v>
          </cell>
          <cell r="J31" t="str">
            <v>製造3課　トッピング工程　うどんライン業務</v>
          </cell>
          <cell r="K31" t="str">
            <v>株式会社ニッセーデリカ 湘南工場</v>
          </cell>
          <cell r="L31" t="str">
            <v>〒259-0157　神奈川県足柄上郡中井町境818</v>
          </cell>
          <cell r="M31" t="str">
            <v>0465-81-2011</v>
          </cell>
          <cell r="N31" t="str">
            <v>株式会社ニッセーデリカ 湘南工場</v>
          </cell>
          <cell r="O31" t="str">
            <v>〒259-0157　神奈川県足柄上郡中井町境818</v>
          </cell>
          <cell r="P31" t="str">
            <v>0465-81-2011</v>
          </cell>
          <cell r="Q31" t="str">
            <v>製造3課　トッピング工程　うどんライン</v>
          </cell>
          <cell r="R31" t="str">
            <v>課長　平野　大介</v>
          </cell>
          <cell r="S31" t="str">
            <v>工場長　中村　厚志</v>
          </cell>
          <cell r="T31" t="str">
            <v>副工場長　二階堂　信夫</v>
          </cell>
          <cell r="U31" t="str">
            <v>製造1課　課長　菊地　賢二</v>
          </cell>
          <cell r="W31" t="str">
            <v>課長代理　　吉木斯</v>
          </cell>
          <cell r="X31" t="str">
            <v>03-3255-1149</v>
          </cell>
          <cell r="Y31" t="str">
            <v>無期雇用</v>
          </cell>
          <cell r="AA31" t="str">
            <v>有</v>
          </cell>
          <cell r="AB31">
            <v>45383</v>
          </cell>
          <cell r="AC31">
            <v>45565</v>
          </cell>
          <cell r="AD31">
            <v>45566</v>
          </cell>
          <cell r="AF31" t="str">
            <v>前月に提示するシフトによる勤務</v>
          </cell>
          <cell r="AG31" t="str">
            <v>週4日または5日</v>
          </cell>
          <cell r="AH31" t="str">
            <v>19：00　〜　4：00</v>
          </cell>
          <cell r="AI31" t="str">
            <v>23：00　〜　0：00</v>
          </cell>
          <cell r="AJ31">
            <v>1210</v>
          </cell>
          <cell r="AK31" t="str">
            <v>職名　　副工場長　　氏名　　二階堂　信夫</v>
          </cell>
          <cell r="AL31" t="str">
            <v>職名　　課長代理　　氏名　　吉木斯</v>
          </cell>
          <cell r="AM31" t="str">
            <v>有</v>
          </cell>
          <cell r="AN31" t="str">
            <v>有</v>
          </cell>
          <cell r="AO31" t="str">
            <v>有</v>
          </cell>
          <cell r="AP31">
            <v>45380</v>
          </cell>
        </row>
        <row r="32">
          <cell r="A32">
            <v>31</v>
          </cell>
          <cell r="B32" t="str">
            <v>ﾗﾓﾚｽ ﾊｲﾃﾞｨ ｱﾄﾞﾖ</v>
          </cell>
          <cell r="C32" t="str">
            <v>☑協定対象ではない</v>
          </cell>
          <cell r="E32" t="str">
            <v>年</v>
          </cell>
          <cell r="G32" t="str">
            <v>月</v>
          </cell>
          <cell r="I32" t="str">
            <v>日</v>
          </cell>
          <cell r="J32" t="str">
            <v>製造3課　トッピング工程　うどんライン業務</v>
          </cell>
          <cell r="K32" t="str">
            <v>株式会社ニッセーデリカ 湘南工場</v>
          </cell>
          <cell r="L32" t="str">
            <v>〒259-0157　神奈川県足柄上郡中井町境818</v>
          </cell>
          <cell r="M32" t="str">
            <v>0465-81-2011</v>
          </cell>
          <cell r="N32" t="str">
            <v>株式会社ニッセーデリカ 湘南工場</v>
          </cell>
          <cell r="O32" t="str">
            <v>〒259-0157　神奈川県足柄上郡中井町境818</v>
          </cell>
          <cell r="P32" t="str">
            <v>0465-81-2011</v>
          </cell>
          <cell r="Q32" t="str">
            <v>製造3課　トッピング工程　うどんライン</v>
          </cell>
          <cell r="R32" t="str">
            <v>課長　平野　大介</v>
          </cell>
          <cell r="S32" t="str">
            <v>工場長　中村　厚志</v>
          </cell>
          <cell r="T32" t="str">
            <v>副工場長　二階堂　信夫</v>
          </cell>
          <cell r="U32" t="str">
            <v>製造1課　課長　菊地　賢二</v>
          </cell>
          <cell r="W32" t="str">
            <v>課長代理　　吉木斯</v>
          </cell>
          <cell r="X32" t="str">
            <v>03-3255-1149</v>
          </cell>
          <cell r="Y32" t="str">
            <v>無期雇用</v>
          </cell>
          <cell r="AA32" t="str">
            <v>有</v>
          </cell>
          <cell r="AB32">
            <v>45383</v>
          </cell>
          <cell r="AC32">
            <v>45565</v>
          </cell>
          <cell r="AD32">
            <v>45566</v>
          </cell>
          <cell r="AF32" t="str">
            <v>前月に提示するシフトによる勤務</v>
          </cell>
          <cell r="AG32" t="str">
            <v>週3日または4日</v>
          </cell>
          <cell r="AH32" t="str">
            <v>19：00　〜　4：00</v>
          </cell>
          <cell r="AI32" t="str">
            <v>23：00　〜　0：00</v>
          </cell>
          <cell r="AJ32">
            <v>1210</v>
          </cell>
          <cell r="AK32" t="str">
            <v>職名　　副工場長　　氏名　　二階堂　信夫</v>
          </cell>
          <cell r="AL32" t="str">
            <v>職名　　課長代理　　氏名　　吉木斯</v>
          </cell>
          <cell r="AM32" t="str">
            <v>有</v>
          </cell>
          <cell r="AN32" t="str">
            <v>有</v>
          </cell>
          <cell r="AO32" t="str">
            <v>有</v>
          </cell>
          <cell r="AP32">
            <v>45380</v>
          </cell>
        </row>
        <row r="33">
          <cell r="A33">
            <v>32</v>
          </cell>
          <cell r="B33" t="str">
            <v>ﾊﾞｻﾞﾝ ｼﾞｮﾝ ﾌﾗﾝｼｽ</v>
          </cell>
          <cell r="C33" t="str">
            <v>☑協定対象ではない</v>
          </cell>
          <cell r="E33" t="str">
            <v>年</v>
          </cell>
          <cell r="G33" t="str">
            <v>月</v>
          </cell>
          <cell r="I33" t="str">
            <v>日</v>
          </cell>
          <cell r="J33" t="str">
            <v>製造3課　トッピング工程　うどんライン業務</v>
          </cell>
          <cell r="K33" t="str">
            <v>株式会社ニッセーデリカ 湘南工場</v>
          </cell>
          <cell r="L33" t="str">
            <v>〒259-0157　神奈川県足柄上郡中井町境818</v>
          </cell>
          <cell r="M33" t="str">
            <v>0465-81-2011</v>
          </cell>
          <cell r="N33" t="str">
            <v>株式会社ニッセーデリカ 湘南工場</v>
          </cell>
          <cell r="O33" t="str">
            <v>〒259-0157　神奈川県足柄上郡中井町境818</v>
          </cell>
          <cell r="P33" t="str">
            <v>0465-81-2011</v>
          </cell>
          <cell r="Q33" t="str">
            <v>製造3課　トッピング工程　うどんライン</v>
          </cell>
          <cell r="R33" t="str">
            <v>課長　平野　大介</v>
          </cell>
          <cell r="S33" t="str">
            <v>工場長　中村　厚志</v>
          </cell>
          <cell r="T33" t="str">
            <v>副工場長　二階堂　信夫</v>
          </cell>
          <cell r="U33" t="str">
            <v>製造1課　課長　菊地　賢二</v>
          </cell>
          <cell r="W33" t="str">
            <v>課長代理　　吉木斯</v>
          </cell>
          <cell r="X33" t="str">
            <v>03-3255-1149</v>
          </cell>
          <cell r="Y33" t="str">
            <v>無期雇用</v>
          </cell>
          <cell r="AA33" t="str">
            <v>有</v>
          </cell>
          <cell r="AB33">
            <v>45383</v>
          </cell>
          <cell r="AC33">
            <v>45565</v>
          </cell>
          <cell r="AD33">
            <v>45566</v>
          </cell>
          <cell r="AF33" t="str">
            <v>前月に提示するシフトによる勤務</v>
          </cell>
          <cell r="AG33" t="str">
            <v>週4日または5日</v>
          </cell>
          <cell r="AH33" t="str">
            <v>19：00　〜　4：00</v>
          </cell>
          <cell r="AI33" t="str">
            <v>23：00　〜　0：00</v>
          </cell>
          <cell r="AJ33">
            <v>1210</v>
          </cell>
          <cell r="AK33" t="str">
            <v>職名　　副工場長　　氏名　　二階堂　信夫</v>
          </cell>
          <cell r="AL33" t="str">
            <v>職名　　課長代理　　氏名　　吉木斯</v>
          </cell>
          <cell r="AM33" t="str">
            <v>有</v>
          </cell>
          <cell r="AN33" t="str">
            <v>有</v>
          </cell>
          <cell r="AO33" t="str">
            <v>有</v>
          </cell>
          <cell r="AP33">
            <v>45380</v>
          </cell>
        </row>
        <row r="34">
          <cell r="A34">
            <v>33</v>
          </cell>
          <cell r="B34" t="str">
            <v>山川 ﾃﾞｨﾅ ﾎﾞﾘｻｲ</v>
          </cell>
          <cell r="C34" t="str">
            <v>☑協定対象ではない</v>
          </cell>
          <cell r="E34" t="str">
            <v>年</v>
          </cell>
          <cell r="G34" t="str">
            <v>月</v>
          </cell>
          <cell r="I34" t="str">
            <v>日</v>
          </cell>
          <cell r="J34" t="str">
            <v>製造3課　トッピング工程　うどんライン業務</v>
          </cell>
          <cell r="K34" t="str">
            <v>株式会社ニッセーデリカ 湘南工場</v>
          </cell>
          <cell r="L34" t="str">
            <v>〒259-0157　神奈川県足柄上郡中井町境818</v>
          </cell>
          <cell r="M34" t="str">
            <v>0465-81-2011</v>
          </cell>
          <cell r="N34" t="str">
            <v>株式会社ニッセーデリカ 湘南工場</v>
          </cell>
          <cell r="O34" t="str">
            <v>〒259-0157　神奈川県足柄上郡中井町境818</v>
          </cell>
          <cell r="P34" t="str">
            <v>0465-81-2011</v>
          </cell>
          <cell r="Q34" t="str">
            <v>製造3課　トッピング工程　うどんライン</v>
          </cell>
          <cell r="R34" t="str">
            <v>課長　平野　大介</v>
          </cell>
          <cell r="S34" t="str">
            <v>工場長　中村　厚志</v>
          </cell>
          <cell r="T34" t="str">
            <v>副工場長　二階堂　信夫</v>
          </cell>
          <cell r="U34" t="str">
            <v>製造1課　課長　菊地　賢二</v>
          </cell>
          <cell r="W34" t="str">
            <v>課長代理　　吉木斯</v>
          </cell>
          <cell r="X34" t="str">
            <v>03-3255-1149</v>
          </cell>
          <cell r="Y34" t="str">
            <v>無期雇用</v>
          </cell>
          <cell r="AA34" t="str">
            <v>有</v>
          </cell>
          <cell r="AB34">
            <v>45383</v>
          </cell>
          <cell r="AC34">
            <v>45565</v>
          </cell>
          <cell r="AD34">
            <v>45566</v>
          </cell>
          <cell r="AF34" t="str">
            <v>前月に提示するシフトによる勤務</v>
          </cell>
          <cell r="AG34" t="str">
            <v>週1日または2日</v>
          </cell>
          <cell r="AH34" t="str">
            <v>19：00　〜　4：00</v>
          </cell>
          <cell r="AI34" t="str">
            <v>23：00　〜　0：00</v>
          </cell>
          <cell r="AJ34">
            <v>1200</v>
          </cell>
          <cell r="AK34" t="str">
            <v>職名　　副工場長　　氏名　　二階堂　信夫</v>
          </cell>
          <cell r="AL34" t="str">
            <v>職名　　課長代理　　氏名　　吉木斯</v>
          </cell>
          <cell r="AM34" t="str">
            <v>無</v>
          </cell>
          <cell r="AN34" t="str">
            <v>無</v>
          </cell>
          <cell r="AO34" t="str">
            <v>無</v>
          </cell>
          <cell r="AP34">
            <v>45380</v>
          </cell>
        </row>
        <row r="35">
          <cell r="A35">
            <v>34</v>
          </cell>
          <cell r="B35" t="str">
            <v>辻村 ｱﾆｰ ｶﾞﾊﾞｲｰ</v>
          </cell>
          <cell r="C35" t="str">
            <v>☑協定対象ではない</v>
          </cell>
          <cell r="E35" t="str">
            <v>年</v>
          </cell>
          <cell r="G35" t="str">
            <v>月</v>
          </cell>
          <cell r="I35" t="str">
            <v>日</v>
          </cell>
          <cell r="J35" t="str">
            <v>製造3課　トッピング工程　うどんライン業務</v>
          </cell>
          <cell r="K35" t="str">
            <v>株式会社ニッセーデリカ 湘南工場</v>
          </cell>
          <cell r="L35" t="str">
            <v>〒259-0157　神奈川県足柄上郡中井町境818</v>
          </cell>
          <cell r="M35" t="str">
            <v>0465-81-2011</v>
          </cell>
          <cell r="N35" t="str">
            <v>株式会社ニッセーデリカ 湘南工場</v>
          </cell>
          <cell r="O35" t="str">
            <v>〒259-0157　神奈川県足柄上郡中井町境818</v>
          </cell>
          <cell r="P35" t="str">
            <v>0465-81-2011</v>
          </cell>
          <cell r="Q35" t="str">
            <v>製造3課　トッピング工程　うどんライン</v>
          </cell>
          <cell r="R35" t="str">
            <v>課長　平野　大介</v>
          </cell>
          <cell r="S35" t="str">
            <v>工場長　中村　厚志</v>
          </cell>
          <cell r="T35" t="str">
            <v>副工場長　二階堂　信夫</v>
          </cell>
          <cell r="U35" t="str">
            <v>製造1課　課長　菊地　賢二</v>
          </cell>
          <cell r="W35" t="str">
            <v>課長代理　　吉木斯</v>
          </cell>
          <cell r="X35" t="str">
            <v>03-3255-1149</v>
          </cell>
          <cell r="Y35" t="str">
            <v>無期雇用</v>
          </cell>
          <cell r="AA35" t="str">
            <v>有</v>
          </cell>
          <cell r="AB35">
            <v>45383</v>
          </cell>
          <cell r="AC35">
            <v>45565</v>
          </cell>
          <cell r="AD35">
            <v>45566</v>
          </cell>
          <cell r="AF35" t="str">
            <v>前月に提示するシフトによる勤務</v>
          </cell>
          <cell r="AG35" t="str">
            <v>週1日または2日</v>
          </cell>
          <cell r="AH35" t="str">
            <v>19：00　〜　4：00</v>
          </cell>
          <cell r="AI35" t="str">
            <v>23：00　〜　0：00</v>
          </cell>
          <cell r="AJ35">
            <v>1200</v>
          </cell>
          <cell r="AK35" t="str">
            <v>職名　　副工場長　　氏名　　二階堂　信夫</v>
          </cell>
          <cell r="AL35" t="str">
            <v>職名　　課長代理　　氏名　　吉木斯</v>
          </cell>
          <cell r="AM35" t="str">
            <v>無</v>
          </cell>
          <cell r="AN35" t="str">
            <v>無</v>
          </cell>
          <cell r="AO35" t="str">
            <v>無</v>
          </cell>
          <cell r="AP35">
            <v>45380</v>
          </cell>
        </row>
        <row r="36">
          <cell r="A36">
            <v>35</v>
          </cell>
          <cell r="B36" t="str">
            <v>ｱﾄﾞﾖ ｱﾝﾄﾈｯﾃ</v>
          </cell>
          <cell r="C36" t="str">
            <v>☑協定対象ではない</v>
          </cell>
          <cell r="E36" t="str">
            <v>年</v>
          </cell>
          <cell r="G36" t="str">
            <v>月</v>
          </cell>
          <cell r="I36" t="str">
            <v>日</v>
          </cell>
          <cell r="J36" t="str">
            <v>製造3課　トッピング工程　うどんライン業務</v>
          </cell>
          <cell r="K36" t="str">
            <v>株式会社ニッセーデリカ 湘南工場</v>
          </cell>
          <cell r="L36" t="str">
            <v>〒259-0157　神奈川県足柄上郡中井町境818</v>
          </cell>
          <cell r="M36" t="str">
            <v>0465-81-2011</v>
          </cell>
          <cell r="N36" t="str">
            <v>株式会社ニッセーデリカ 湘南工場</v>
          </cell>
          <cell r="O36" t="str">
            <v>〒259-0157　神奈川県足柄上郡中井町境818</v>
          </cell>
          <cell r="P36" t="str">
            <v>0465-81-2011</v>
          </cell>
          <cell r="Q36" t="str">
            <v>製造3課　トッピング工程　うどんライン</v>
          </cell>
          <cell r="R36" t="str">
            <v>課長　平野　大介</v>
          </cell>
          <cell r="S36" t="str">
            <v>工場長　中村　厚志</v>
          </cell>
          <cell r="T36" t="str">
            <v>副工場長　二階堂　信夫</v>
          </cell>
          <cell r="U36" t="str">
            <v>製造1課　課長　菊地　賢二</v>
          </cell>
          <cell r="W36" t="str">
            <v>課長代理　　吉木斯</v>
          </cell>
          <cell r="X36" t="str">
            <v>03-3255-1149</v>
          </cell>
          <cell r="Y36" t="str">
            <v>無期雇用</v>
          </cell>
          <cell r="AA36" t="str">
            <v>有</v>
          </cell>
          <cell r="AB36">
            <v>45383</v>
          </cell>
          <cell r="AC36">
            <v>45565</v>
          </cell>
          <cell r="AD36">
            <v>45566</v>
          </cell>
          <cell r="AF36" t="str">
            <v>前月に提示するシフトによる勤務</v>
          </cell>
          <cell r="AG36" t="str">
            <v>週4日または5日</v>
          </cell>
          <cell r="AH36" t="str">
            <v>21：00　〜　6：00</v>
          </cell>
          <cell r="AI36" t="str">
            <v>1：00　〜　2：00</v>
          </cell>
          <cell r="AJ36">
            <v>1200</v>
          </cell>
          <cell r="AK36" t="str">
            <v>職名　　副工場長　　氏名　　二階堂　信夫</v>
          </cell>
          <cell r="AL36" t="str">
            <v>職名　　課長代理　　氏名　　吉木斯</v>
          </cell>
          <cell r="AM36" t="str">
            <v>有</v>
          </cell>
          <cell r="AN36" t="str">
            <v>有</v>
          </cell>
          <cell r="AO36" t="str">
            <v>有</v>
          </cell>
          <cell r="AP36">
            <v>45380</v>
          </cell>
        </row>
        <row r="37">
          <cell r="A37">
            <v>36</v>
          </cell>
          <cell r="B37" t="str">
            <v>ﾏｷﾘﾝ ﾏﾘﾙ ﾀﾞﾗｽ</v>
          </cell>
          <cell r="C37" t="str">
            <v>☑協定対象ではない</v>
          </cell>
          <cell r="E37" t="str">
            <v>年</v>
          </cell>
          <cell r="G37" t="str">
            <v>月</v>
          </cell>
          <cell r="I37" t="str">
            <v>日</v>
          </cell>
          <cell r="J37" t="str">
            <v>製造3課　トッピング工程　うどんライン業務</v>
          </cell>
          <cell r="K37" t="str">
            <v>株式会社ニッセーデリカ 湘南工場</v>
          </cell>
          <cell r="L37" t="str">
            <v>〒259-0157　神奈川県足柄上郡中井町境818</v>
          </cell>
          <cell r="M37" t="str">
            <v>0465-81-2011</v>
          </cell>
          <cell r="N37" t="str">
            <v>株式会社ニッセーデリカ 湘南工場</v>
          </cell>
          <cell r="O37" t="str">
            <v>〒259-0157　神奈川県足柄上郡中井町境818</v>
          </cell>
          <cell r="P37" t="str">
            <v>0465-81-2011</v>
          </cell>
          <cell r="Q37" t="str">
            <v>製造3課　トッピング工程　うどんライン</v>
          </cell>
          <cell r="R37" t="str">
            <v>課長　平野　大介</v>
          </cell>
          <cell r="S37" t="str">
            <v>工場長　中村　厚志</v>
          </cell>
          <cell r="T37" t="str">
            <v>副工場長　二階堂　信夫</v>
          </cell>
          <cell r="U37" t="str">
            <v>製造1課　課長　菊地　賢二</v>
          </cell>
          <cell r="W37" t="str">
            <v>課長代理　　吉木斯</v>
          </cell>
          <cell r="X37" t="str">
            <v>03-3255-1149</v>
          </cell>
          <cell r="Y37" t="str">
            <v>無期雇用</v>
          </cell>
          <cell r="AA37" t="str">
            <v>有</v>
          </cell>
          <cell r="AB37">
            <v>45383</v>
          </cell>
          <cell r="AC37">
            <v>45565</v>
          </cell>
          <cell r="AD37">
            <v>45566</v>
          </cell>
          <cell r="AF37" t="str">
            <v>前月に提示するシフトによる勤務</v>
          </cell>
          <cell r="AG37" t="str">
            <v>週4日または5日</v>
          </cell>
          <cell r="AH37" t="str">
            <v>21：00　〜　6：00</v>
          </cell>
          <cell r="AI37" t="str">
            <v>1：00　〜　2：00</v>
          </cell>
          <cell r="AJ37">
            <v>1200</v>
          </cell>
          <cell r="AK37" t="str">
            <v>職名　　副工場長　　氏名　　二階堂　信夫</v>
          </cell>
          <cell r="AL37" t="str">
            <v>職名　　課長代理　　氏名　　吉木斯</v>
          </cell>
          <cell r="AM37" t="str">
            <v>有</v>
          </cell>
          <cell r="AN37" t="str">
            <v>有</v>
          </cell>
          <cell r="AO37" t="str">
            <v>有</v>
          </cell>
          <cell r="AP37">
            <v>45380</v>
          </cell>
        </row>
        <row r="38">
          <cell r="A38">
            <v>37</v>
          </cell>
          <cell r="B38" t="str">
            <v>ﾅｶﾔ ﾋﾞﾙﾏ ｸﾎﾞﾙ</v>
          </cell>
          <cell r="C38" t="str">
            <v>☑協定対象ではない</v>
          </cell>
          <cell r="E38" t="str">
            <v>年</v>
          </cell>
          <cell r="G38" t="str">
            <v>月</v>
          </cell>
          <cell r="I38" t="str">
            <v>日</v>
          </cell>
          <cell r="J38" t="str">
            <v>製造3課　トッピング工程　うどんライン業務</v>
          </cell>
          <cell r="K38" t="str">
            <v>株式会社ニッセーデリカ 湘南工場</v>
          </cell>
          <cell r="L38" t="str">
            <v>〒259-0157　神奈川県足柄上郡中井町境818</v>
          </cell>
          <cell r="M38" t="str">
            <v>0465-81-2011</v>
          </cell>
          <cell r="N38" t="str">
            <v>株式会社ニッセーデリカ 湘南工場</v>
          </cell>
          <cell r="O38" t="str">
            <v>〒259-0157　神奈川県足柄上郡中井町境818</v>
          </cell>
          <cell r="P38" t="str">
            <v>0465-81-2011</v>
          </cell>
          <cell r="Q38" t="str">
            <v>製造3課　トッピング工程　うどんライン</v>
          </cell>
          <cell r="R38" t="str">
            <v>課長　平野　大介</v>
          </cell>
          <cell r="S38" t="str">
            <v>工場長　中村　厚志</v>
          </cell>
          <cell r="T38" t="str">
            <v>副工場長　二階堂　信夫</v>
          </cell>
          <cell r="U38" t="str">
            <v>製造1課　課長　菊地　賢二</v>
          </cell>
          <cell r="W38" t="str">
            <v>課長代理　　吉木斯</v>
          </cell>
          <cell r="X38" t="str">
            <v>03-3255-1149</v>
          </cell>
          <cell r="Y38" t="str">
            <v>無期雇用</v>
          </cell>
          <cell r="AA38" t="str">
            <v>有</v>
          </cell>
          <cell r="AB38">
            <v>45383</v>
          </cell>
          <cell r="AC38">
            <v>45565</v>
          </cell>
          <cell r="AD38">
            <v>45566</v>
          </cell>
          <cell r="AF38" t="str">
            <v>前月に提示するシフトによる勤務</v>
          </cell>
          <cell r="AG38" t="str">
            <v>週1日または2日</v>
          </cell>
          <cell r="AH38" t="str">
            <v>21：00　〜　6：00</v>
          </cell>
          <cell r="AI38" t="str">
            <v>1：00　〜　2：00</v>
          </cell>
          <cell r="AJ38">
            <v>1200</v>
          </cell>
          <cell r="AK38" t="str">
            <v>職名　　副工場長　　氏名　　二階堂　信夫</v>
          </cell>
          <cell r="AL38" t="str">
            <v>職名　　課長代理　　氏名　　吉木斯</v>
          </cell>
          <cell r="AM38" t="str">
            <v>無</v>
          </cell>
          <cell r="AN38" t="str">
            <v>無</v>
          </cell>
          <cell r="AO38" t="str">
            <v>無</v>
          </cell>
          <cell r="AP38">
            <v>45380</v>
          </cell>
        </row>
        <row r="39">
          <cell r="A39">
            <v>38</v>
          </cell>
          <cell r="B39" t="str">
            <v>ﾗﾑ ﾁｬﾝ ﾊｲ</v>
          </cell>
          <cell r="C39" t="str">
            <v>☑協定対象ではない</v>
          </cell>
          <cell r="E39" t="str">
            <v>年</v>
          </cell>
          <cell r="G39" t="str">
            <v>月</v>
          </cell>
          <cell r="I39" t="str">
            <v>日</v>
          </cell>
          <cell r="J39" t="str">
            <v>製造3課　トッピング工程　うどんライン業務</v>
          </cell>
          <cell r="K39" t="str">
            <v>株式会社ニッセーデリカ 湘南工場</v>
          </cell>
          <cell r="L39" t="str">
            <v>〒259-0157　神奈川県足柄上郡中井町境818</v>
          </cell>
          <cell r="M39" t="str">
            <v>0465-81-2011</v>
          </cell>
          <cell r="N39" t="str">
            <v>株式会社ニッセーデリカ 湘南工場</v>
          </cell>
          <cell r="O39" t="str">
            <v>〒259-0157　神奈川県足柄上郡中井町境818</v>
          </cell>
          <cell r="P39" t="str">
            <v>0465-81-2011</v>
          </cell>
          <cell r="Q39" t="str">
            <v>製造3課　トッピング工程　うどんライン</v>
          </cell>
          <cell r="R39" t="str">
            <v>課長　平野　大介</v>
          </cell>
          <cell r="S39" t="str">
            <v>工場長　中村　厚志</v>
          </cell>
          <cell r="T39" t="str">
            <v>副工場長　二階堂　信夫</v>
          </cell>
          <cell r="U39" t="str">
            <v>製造1課　課長　菊地　賢二</v>
          </cell>
          <cell r="W39" t="str">
            <v>課長代理　　吉木斯</v>
          </cell>
          <cell r="X39" t="str">
            <v>03-3255-1149</v>
          </cell>
          <cell r="Y39" t="str">
            <v>無期雇用</v>
          </cell>
          <cell r="AA39" t="str">
            <v>有</v>
          </cell>
          <cell r="AB39">
            <v>45383</v>
          </cell>
          <cell r="AC39">
            <v>45565</v>
          </cell>
          <cell r="AD39">
            <v>45566</v>
          </cell>
          <cell r="AF39" t="str">
            <v>前月に提示するシフトによる勤務</v>
          </cell>
          <cell r="AG39" t="str">
            <v>週1日または2日</v>
          </cell>
          <cell r="AH39" t="str">
            <v>21：00　〜　6：00</v>
          </cell>
          <cell r="AI39" t="str">
            <v>1：00　〜　2：00</v>
          </cell>
          <cell r="AJ39">
            <v>1200</v>
          </cell>
          <cell r="AK39" t="str">
            <v>職名　　副工場長　　氏名　　二階堂　信夫</v>
          </cell>
          <cell r="AL39" t="str">
            <v>職名　　課長代理　　氏名　　吉木斯</v>
          </cell>
          <cell r="AM39" t="str">
            <v>無</v>
          </cell>
          <cell r="AN39" t="str">
            <v>無</v>
          </cell>
          <cell r="AO39" t="str">
            <v>無</v>
          </cell>
          <cell r="AP39">
            <v>45380</v>
          </cell>
        </row>
        <row r="40">
          <cell r="A40">
            <v>39</v>
          </cell>
          <cell r="B40" t="str">
            <v>ﾗﾓﾚｽ ﾏﾘｱ ｲｻﾍﾞﾙ ﾗ</v>
          </cell>
          <cell r="C40" t="str">
            <v>☑協定対象ではない</v>
          </cell>
          <cell r="E40" t="str">
            <v>年</v>
          </cell>
          <cell r="G40" t="str">
            <v>月</v>
          </cell>
          <cell r="I40" t="str">
            <v>日</v>
          </cell>
          <cell r="J40" t="str">
            <v>製造3課　トッピング工程　うどんライン業務</v>
          </cell>
          <cell r="K40" t="str">
            <v>株式会社ニッセーデリカ 湘南工場</v>
          </cell>
          <cell r="L40" t="str">
            <v>〒259-0157　神奈川県足柄上郡中井町境818</v>
          </cell>
          <cell r="M40" t="str">
            <v>0465-81-2011</v>
          </cell>
          <cell r="N40" t="str">
            <v>株式会社ニッセーデリカ 湘南工場</v>
          </cell>
          <cell r="O40" t="str">
            <v>〒259-0157　神奈川県足柄上郡中井町境818</v>
          </cell>
          <cell r="P40" t="str">
            <v>0465-81-2011</v>
          </cell>
          <cell r="Q40" t="str">
            <v>製造3課　トッピング工程　うどんライン</v>
          </cell>
          <cell r="R40" t="str">
            <v>課長　平野　大介</v>
          </cell>
          <cell r="S40" t="str">
            <v>工場長　中村　厚志</v>
          </cell>
          <cell r="T40" t="str">
            <v>副工場長　二階堂　信夫</v>
          </cell>
          <cell r="U40" t="str">
            <v>製造1課　課長　菊地　賢二</v>
          </cell>
          <cell r="W40" t="str">
            <v>課長代理　　吉木斯</v>
          </cell>
          <cell r="X40" t="str">
            <v>03-3255-1149</v>
          </cell>
          <cell r="Y40" t="str">
            <v>有期雇用</v>
          </cell>
          <cell r="Z40" t="str">
            <v>2024年4月1日から2024年9月30日</v>
          </cell>
          <cell r="AA40" t="str">
            <v>有</v>
          </cell>
          <cell r="AB40">
            <v>45383</v>
          </cell>
          <cell r="AC40">
            <v>45565</v>
          </cell>
          <cell r="AD40">
            <v>45566</v>
          </cell>
          <cell r="AE40">
            <v>45725</v>
          </cell>
          <cell r="AF40" t="str">
            <v>前月に提示するシフトによる勤務</v>
          </cell>
          <cell r="AG40" t="str">
            <v>週4日または5日</v>
          </cell>
          <cell r="AH40" t="str">
            <v>21：00　〜　6：00</v>
          </cell>
          <cell r="AI40" t="str">
            <v>1：00　〜　2：00</v>
          </cell>
          <cell r="AJ40">
            <v>1200</v>
          </cell>
          <cell r="AK40" t="str">
            <v>職名　　副工場長　　氏名　　二階堂　信夫</v>
          </cell>
          <cell r="AL40" t="str">
            <v>職名　　課長代理　　氏名　　吉木斯</v>
          </cell>
          <cell r="AM40" t="str">
            <v>有</v>
          </cell>
          <cell r="AN40" t="str">
            <v>有</v>
          </cell>
          <cell r="AO40" t="str">
            <v>有</v>
          </cell>
          <cell r="AP40">
            <v>45380</v>
          </cell>
        </row>
        <row r="41">
          <cell r="A41">
            <v>40</v>
          </cell>
          <cell r="B41" t="str">
            <v>Kｶﾄﾞｶ ﾃﾞｨﾊﾟ</v>
          </cell>
          <cell r="C41" t="str">
            <v>☑協定対象ではない</v>
          </cell>
          <cell r="E41" t="str">
            <v>年</v>
          </cell>
          <cell r="G41" t="str">
            <v>月</v>
          </cell>
          <cell r="I41" t="str">
            <v>日</v>
          </cell>
          <cell r="J41" t="str">
            <v>製造3課　トッピング工程　うどんライン業務</v>
          </cell>
          <cell r="K41" t="str">
            <v>株式会社ニッセーデリカ 湘南工場</v>
          </cell>
          <cell r="L41" t="str">
            <v>〒259-0157　神奈川県足柄上郡中井町境818</v>
          </cell>
          <cell r="M41" t="str">
            <v>0465-81-2011</v>
          </cell>
          <cell r="N41" t="str">
            <v>株式会社ニッセーデリカ 湘南工場</v>
          </cell>
          <cell r="O41" t="str">
            <v>〒259-0157　神奈川県足柄上郡中井町境818</v>
          </cell>
          <cell r="P41" t="str">
            <v>0465-81-2011</v>
          </cell>
          <cell r="Q41" t="str">
            <v>製造3課　トッピング工程　うどんライン</v>
          </cell>
          <cell r="R41" t="str">
            <v>課長　平野　大介</v>
          </cell>
          <cell r="S41" t="str">
            <v>工場長　中村　厚志</v>
          </cell>
          <cell r="T41" t="str">
            <v>副工場長　二階堂　信夫</v>
          </cell>
          <cell r="U41" t="str">
            <v>製造1課　課長　菊地　賢二</v>
          </cell>
          <cell r="W41" t="str">
            <v>課長代理　　吉木斯</v>
          </cell>
          <cell r="X41" t="str">
            <v>03-3255-1149</v>
          </cell>
          <cell r="Y41" t="str">
            <v>有期雇用</v>
          </cell>
          <cell r="Z41" t="str">
            <v>2024年4月1日から2024年9月30日</v>
          </cell>
          <cell r="AA41" t="str">
            <v>有</v>
          </cell>
          <cell r="AB41">
            <v>45383</v>
          </cell>
          <cell r="AC41">
            <v>45565</v>
          </cell>
          <cell r="AD41">
            <v>45566</v>
          </cell>
          <cell r="AE41">
            <v>45763</v>
          </cell>
          <cell r="AF41" t="str">
            <v>前月に提示するシフトによる勤務</v>
          </cell>
          <cell r="AG41" t="str">
            <v>週1日または2日</v>
          </cell>
          <cell r="AH41" t="str">
            <v>21：00　〜　6：00</v>
          </cell>
          <cell r="AI41" t="str">
            <v>1：00　〜　2：00</v>
          </cell>
          <cell r="AJ41">
            <v>1200</v>
          </cell>
          <cell r="AK41" t="str">
            <v>職名　　副工場長　　氏名　　二階堂　信夫</v>
          </cell>
          <cell r="AL41" t="str">
            <v>職名　　課長代理　　氏名　　吉木斯</v>
          </cell>
          <cell r="AM41" t="str">
            <v>無</v>
          </cell>
          <cell r="AN41" t="str">
            <v>無</v>
          </cell>
          <cell r="AO41" t="str">
            <v>無</v>
          </cell>
          <cell r="AP41">
            <v>45380</v>
          </cell>
        </row>
        <row r="42">
          <cell r="A42">
            <v>41</v>
          </cell>
          <cell r="B42" t="str">
            <v>Kｶﾞﾙﾃｨ ﾏｶﾞﾙ ﾈﾊﾟｰ</v>
          </cell>
          <cell r="C42" t="str">
            <v>☑協定対象ではない</v>
          </cell>
          <cell r="E42" t="str">
            <v>年</v>
          </cell>
          <cell r="G42" t="str">
            <v>月</v>
          </cell>
          <cell r="I42" t="str">
            <v>日</v>
          </cell>
          <cell r="J42" t="str">
            <v>製造3課　トッピング工程　うどんライン業務</v>
          </cell>
          <cell r="K42" t="str">
            <v>株式会社ニッセーデリカ 湘南工場</v>
          </cell>
          <cell r="L42" t="str">
            <v>〒259-0157　神奈川県足柄上郡中井町境818</v>
          </cell>
          <cell r="M42" t="str">
            <v>0465-81-2011</v>
          </cell>
          <cell r="N42" t="str">
            <v>株式会社ニッセーデリカ 湘南工場</v>
          </cell>
          <cell r="O42" t="str">
            <v>〒259-0157　神奈川県足柄上郡中井町境818</v>
          </cell>
          <cell r="P42" t="str">
            <v>0465-81-2011</v>
          </cell>
          <cell r="Q42" t="str">
            <v>製造3課　トッピング工程　うどんライン</v>
          </cell>
          <cell r="R42" t="str">
            <v>課長　平野　大介</v>
          </cell>
          <cell r="S42" t="str">
            <v>工場長　中村　厚志</v>
          </cell>
          <cell r="T42" t="str">
            <v>副工場長　二階堂　信夫</v>
          </cell>
          <cell r="U42" t="str">
            <v>製造1課　課長　菊地　賢二</v>
          </cell>
          <cell r="W42" t="str">
            <v>課長代理　　吉木斯</v>
          </cell>
          <cell r="X42" t="str">
            <v>03-3255-1149</v>
          </cell>
          <cell r="Y42" t="str">
            <v>有期雇用</v>
          </cell>
          <cell r="Z42" t="str">
            <v>2024年4月1日から2024年9月30日</v>
          </cell>
          <cell r="AA42" t="str">
            <v>有</v>
          </cell>
          <cell r="AB42">
            <v>45383</v>
          </cell>
          <cell r="AC42">
            <v>45565</v>
          </cell>
          <cell r="AD42">
            <v>45566</v>
          </cell>
          <cell r="AE42">
            <v>45828</v>
          </cell>
          <cell r="AF42" t="str">
            <v>前月に提示するシフトによる勤務</v>
          </cell>
          <cell r="AG42" t="str">
            <v>週1日または2日</v>
          </cell>
          <cell r="AH42" t="str">
            <v>21：00　〜　6：00</v>
          </cell>
          <cell r="AI42" t="str">
            <v>1：00　〜　2：00</v>
          </cell>
          <cell r="AJ42">
            <v>1200</v>
          </cell>
          <cell r="AK42" t="str">
            <v>職名　　副工場長　　氏名　　二階堂　信夫</v>
          </cell>
          <cell r="AL42" t="str">
            <v>職名　　課長代理　　氏名　　吉木斯</v>
          </cell>
          <cell r="AM42" t="str">
            <v>無</v>
          </cell>
          <cell r="AN42" t="str">
            <v>無</v>
          </cell>
          <cell r="AO42" t="str">
            <v>無</v>
          </cell>
          <cell r="AP42">
            <v>45380</v>
          </cell>
        </row>
        <row r="43">
          <cell r="A43">
            <v>42</v>
          </cell>
          <cell r="B43" t="str">
            <v>松元 弘美</v>
          </cell>
          <cell r="C43" t="str">
            <v>☑協定対象ではない</v>
          </cell>
          <cell r="E43" t="str">
            <v>年</v>
          </cell>
          <cell r="G43" t="str">
            <v>月</v>
          </cell>
          <cell r="I43" t="str">
            <v>日</v>
          </cell>
          <cell r="J43" t="str">
            <v>製造3課　トッピング工程　うどんライン業務</v>
          </cell>
          <cell r="K43" t="str">
            <v>株式会社ニッセーデリカ 湘南工場</v>
          </cell>
          <cell r="L43" t="str">
            <v>〒259-0157　神奈川県足柄上郡中井町境818</v>
          </cell>
          <cell r="M43" t="str">
            <v>0465-81-2011</v>
          </cell>
          <cell r="N43" t="str">
            <v>株式会社ニッセーデリカ 湘南工場</v>
          </cell>
          <cell r="O43" t="str">
            <v>〒259-0157　神奈川県足柄上郡中井町境818</v>
          </cell>
          <cell r="P43" t="str">
            <v>0465-81-2011</v>
          </cell>
          <cell r="Q43" t="str">
            <v>製造3課　トッピング工程　うどんライン</v>
          </cell>
          <cell r="R43" t="str">
            <v>課長　平野　大介</v>
          </cell>
          <cell r="S43" t="str">
            <v>工場長　中村　厚志</v>
          </cell>
          <cell r="T43" t="str">
            <v>副工場長　二階堂　信夫</v>
          </cell>
          <cell r="U43" t="str">
            <v>製造1課　課長　菊地　賢二</v>
          </cell>
          <cell r="W43" t="str">
            <v>課長代理　　吉木斯</v>
          </cell>
          <cell r="X43" t="str">
            <v>03-3255-1149</v>
          </cell>
          <cell r="Y43" t="str">
            <v>有期雇用</v>
          </cell>
          <cell r="Z43" t="str">
            <v>2024年4月1日から2024年9月30日</v>
          </cell>
          <cell r="AA43" t="str">
            <v>有</v>
          </cell>
          <cell r="AB43">
            <v>45383</v>
          </cell>
          <cell r="AC43">
            <v>45565</v>
          </cell>
          <cell r="AD43">
            <v>45566</v>
          </cell>
          <cell r="AE43">
            <v>45830</v>
          </cell>
          <cell r="AF43" t="str">
            <v>前月に提示するシフトによる勤務</v>
          </cell>
          <cell r="AG43" t="str">
            <v>週1日または2日</v>
          </cell>
          <cell r="AH43" t="str">
            <v>21：00　〜　6：00</v>
          </cell>
          <cell r="AI43" t="str">
            <v>1：00　〜　2：00</v>
          </cell>
          <cell r="AJ43">
            <v>1200</v>
          </cell>
          <cell r="AK43" t="str">
            <v>職名　　副工場長　　氏名　　二階堂　信夫</v>
          </cell>
          <cell r="AL43" t="str">
            <v>職名　　課長代理　　氏名　　吉木斯</v>
          </cell>
          <cell r="AM43" t="str">
            <v>無</v>
          </cell>
          <cell r="AN43" t="str">
            <v>無</v>
          </cell>
          <cell r="AO43" t="str">
            <v>無</v>
          </cell>
          <cell r="AP43">
            <v>45380</v>
          </cell>
        </row>
        <row r="44">
          <cell r="A44">
            <v>43</v>
          </cell>
          <cell r="B44" t="str">
            <v>Kｶﾄﾞｶ ﾗｸｼｭﾐ</v>
          </cell>
          <cell r="C44" t="str">
            <v>☑協定対象ではない</v>
          </cell>
          <cell r="E44" t="str">
            <v>年</v>
          </cell>
          <cell r="G44" t="str">
            <v>月</v>
          </cell>
          <cell r="I44" t="str">
            <v>日</v>
          </cell>
          <cell r="J44" t="str">
            <v>製造3課　トッピング工程　うどんライン業務</v>
          </cell>
          <cell r="K44" t="str">
            <v>株式会社ニッセーデリカ 湘南工場</v>
          </cell>
          <cell r="L44" t="str">
            <v>〒259-0157　神奈川県足柄上郡中井町境818</v>
          </cell>
          <cell r="M44" t="str">
            <v>0465-81-2011</v>
          </cell>
          <cell r="N44" t="str">
            <v>株式会社ニッセーデリカ 湘南工場</v>
          </cell>
          <cell r="O44" t="str">
            <v>〒259-0157　神奈川県足柄上郡中井町境818</v>
          </cell>
          <cell r="P44" t="str">
            <v>0465-81-2011</v>
          </cell>
          <cell r="Q44" t="str">
            <v>製造3課　トッピング工程　うどんライン</v>
          </cell>
          <cell r="R44" t="str">
            <v>課長　平野　大介</v>
          </cell>
          <cell r="S44" t="str">
            <v>工場長　中村　厚志</v>
          </cell>
          <cell r="T44" t="str">
            <v>副工場長　二階堂　信夫</v>
          </cell>
          <cell r="U44" t="str">
            <v>製造1課　課長　菊地　賢二</v>
          </cell>
          <cell r="W44" t="str">
            <v>課長代理　　吉木斯</v>
          </cell>
          <cell r="X44" t="str">
            <v>03-3255-1149</v>
          </cell>
          <cell r="Y44" t="str">
            <v>有期雇用</v>
          </cell>
          <cell r="Z44" t="str">
            <v>2024年4月1日から2024年9月30日</v>
          </cell>
          <cell r="AA44" t="str">
            <v>有</v>
          </cell>
          <cell r="AB44">
            <v>45383</v>
          </cell>
          <cell r="AC44">
            <v>45565</v>
          </cell>
          <cell r="AD44">
            <v>45566</v>
          </cell>
          <cell r="AE44">
            <v>45827</v>
          </cell>
          <cell r="AF44" t="str">
            <v>前月に提示するシフトによる勤務</v>
          </cell>
          <cell r="AG44" t="str">
            <v>週1日または2日</v>
          </cell>
          <cell r="AH44" t="str">
            <v>21：00　〜　6：00</v>
          </cell>
          <cell r="AI44" t="str">
            <v>1：00　〜　2：00</v>
          </cell>
          <cell r="AJ44">
            <v>1200</v>
          </cell>
          <cell r="AK44" t="str">
            <v>職名　　副工場長　　氏名　　二階堂　信夫</v>
          </cell>
          <cell r="AL44" t="str">
            <v>職名　　課長代理　　氏名　　吉木斯</v>
          </cell>
          <cell r="AM44" t="str">
            <v>無</v>
          </cell>
          <cell r="AN44" t="str">
            <v>無</v>
          </cell>
          <cell r="AO44" t="str">
            <v>無</v>
          </cell>
          <cell r="AP44">
            <v>45380</v>
          </cell>
        </row>
        <row r="45">
          <cell r="A45">
            <v>44</v>
          </cell>
          <cell r="B45" t="str">
            <v>ﾏﾗﾋﾞﾚｽ ﾈﾘｵ ｶﾗｶﾞﾝ</v>
          </cell>
          <cell r="C45" t="str">
            <v>☑協定対象ではない</v>
          </cell>
          <cell r="E45" t="str">
            <v>年</v>
          </cell>
          <cell r="G45" t="str">
            <v>月</v>
          </cell>
          <cell r="I45" t="str">
            <v>日</v>
          </cell>
          <cell r="J45" t="str">
            <v>製造3課　トッピング工程　うどんライン業務</v>
          </cell>
          <cell r="K45" t="str">
            <v>株式会社ニッセーデリカ 湘南工場</v>
          </cell>
          <cell r="L45" t="str">
            <v>〒259-0157　神奈川県足柄上郡中井町境818</v>
          </cell>
          <cell r="M45" t="str">
            <v>0465-81-2011</v>
          </cell>
          <cell r="N45" t="str">
            <v>株式会社ニッセーデリカ 湘南工場</v>
          </cell>
          <cell r="O45" t="str">
            <v>〒259-0157　神奈川県足柄上郡中井町境818</v>
          </cell>
          <cell r="P45" t="str">
            <v>0465-81-2011</v>
          </cell>
          <cell r="Q45" t="str">
            <v>製造3課　トッピング工程　うどんライン</v>
          </cell>
          <cell r="R45" t="str">
            <v>課長　平野　大介</v>
          </cell>
          <cell r="S45" t="str">
            <v>工場長　中村　厚志</v>
          </cell>
          <cell r="T45" t="str">
            <v>副工場長　二階堂　信夫</v>
          </cell>
          <cell r="U45" t="str">
            <v>製造1課　課長　菊地　賢二</v>
          </cell>
          <cell r="W45" t="str">
            <v>課長代理　　吉木斯</v>
          </cell>
          <cell r="X45" t="str">
            <v>03-3255-1149</v>
          </cell>
          <cell r="Y45" t="str">
            <v>有期雇用</v>
          </cell>
          <cell r="Z45" t="str">
            <v>2024年4月1日から2024年9月30日</v>
          </cell>
          <cell r="AA45" t="str">
            <v>有</v>
          </cell>
          <cell r="AB45">
            <v>45383</v>
          </cell>
          <cell r="AC45">
            <v>45565</v>
          </cell>
          <cell r="AD45">
            <v>45566</v>
          </cell>
          <cell r="AE45">
            <v>45878</v>
          </cell>
          <cell r="AF45" t="str">
            <v>前月に提示するシフトによる勤務</v>
          </cell>
          <cell r="AG45" t="str">
            <v>週4日または5日</v>
          </cell>
          <cell r="AH45" t="str">
            <v>21：00　〜　6：00</v>
          </cell>
          <cell r="AI45" t="str">
            <v>1：00　〜　2：00</v>
          </cell>
          <cell r="AJ45">
            <v>1200</v>
          </cell>
          <cell r="AK45" t="str">
            <v>職名　　副工場長　　氏名　　二階堂　信夫</v>
          </cell>
          <cell r="AL45" t="str">
            <v>職名　　課長代理　　氏名　　吉木斯</v>
          </cell>
          <cell r="AM45" t="str">
            <v>有</v>
          </cell>
          <cell r="AN45" t="str">
            <v>有</v>
          </cell>
          <cell r="AO45" t="str">
            <v>有</v>
          </cell>
          <cell r="AP45">
            <v>45380</v>
          </cell>
        </row>
        <row r="46">
          <cell r="A46">
            <v>45</v>
          </cell>
          <cell r="B46" t="str">
            <v>ﾓﾝﾃﾍﾞｰﾄ ｲｱﾝ ﾐﾔﾀ</v>
          </cell>
          <cell r="C46" t="str">
            <v>☑協定対象ではない</v>
          </cell>
          <cell r="E46" t="str">
            <v>年</v>
          </cell>
          <cell r="G46" t="str">
            <v>月</v>
          </cell>
          <cell r="I46" t="str">
            <v>日</v>
          </cell>
          <cell r="J46" t="str">
            <v>製造3課　トッピング工程　うどんライン業務</v>
          </cell>
          <cell r="K46" t="str">
            <v>株式会社ニッセーデリカ 湘南工場</v>
          </cell>
          <cell r="L46" t="str">
            <v>〒259-0157　神奈川県足柄上郡中井町境818</v>
          </cell>
          <cell r="M46" t="str">
            <v>0465-81-2011</v>
          </cell>
          <cell r="N46" t="str">
            <v>株式会社ニッセーデリカ 湘南工場</v>
          </cell>
          <cell r="O46" t="str">
            <v>〒259-0157　神奈川県足柄上郡中井町境818</v>
          </cell>
          <cell r="P46" t="str">
            <v>0465-81-2011</v>
          </cell>
          <cell r="Q46" t="str">
            <v>製造3課　トッピング工程　うどんライン</v>
          </cell>
          <cell r="R46" t="str">
            <v>課長　平野　大介</v>
          </cell>
          <cell r="S46" t="str">
            <v>工場長　中村　厚志</v>
          </cell>
          <cell r="T46" t="str">
            <v>副工場長　二階堂　信夫</v>
          </cell>
          <cell r="U46" t="str">
            <v>製造1課　課長　菊地　賢二</v>
          </cell>
          <cell r="W46" t="str">
            <v>課長代理　　吉木斯</v>
          </cell>
          <cell r="X46" t="str">
            <v>03-3255-1149</v>
          </cell>
          <cell r="Y46" t="str">
            <v>有期雇用</v>
          </cell>
          <cell r="Z46" t="str">
            <v>2024年4月1日から2024年9月30日</v>
          </cell>
          <cell r="AA46" t="str">
            <v>有</v>
          </cell>
          <cell r="AB46">
            <v>45383</v>
          </cell>
          <cell r="AC46">
            <v>45565</v>
          </cell>
          <cell r="AD46">
            <v>45566</v>
          </cell>
          <cell r="AE46">
            <v>45879</v>
          </cell>
          <cell r="AF46" t="str">
            <v>前月に提示するシフトによる勤務</v>
          </cell>
          <cell r="AG46" t="str">
            <v>週4日または5日</v>
          </cell>
          <cell r="AH46" t="str">
            <v>21：00　〜　6：00</v>
          </cell>
          <cell r="AI46" t="str">
            <v>1：00　〜　2：00</v>
          </cell>
          <cell r="AJ46">
            <v>1200</v>
          </cell>
          <cell r="AK46" t="str">
            <v>職名　　副工場長　　氏名　　二階堂　信夫</v>
          </cell>
          <cell r="AL46" t="str">
            <v>職名　　課長代理　　氏名　　吉木斯</v>
          </cell>
          <cell r="AM46" t="str">
            <v>有</v>
          </cell>
          <cell r="AN46" t="str">
            <v>有</v>
          </cell>
          <cell r="AO46" t="str">
            <v>有</v>
          </cell>
          <cell r="AP46">
            <v>45380</v>
          </cell>
        </row>
        <row r="47">
          <cell r="A47">
            <v>46</v>
          </cell>
          <cell r="B47" t="str">
            <v>Kﾊﾞｼｱﾙ ｻﾙﾏ ｻｰﾐﾗ</v>
          </cell>
          <cell r="C47" t="str">
            <v>☑協定対象ではない</v>
          </cell>
          <cell r="E47" t="str">
            <v>年</v>
          </cell>
          <cell r="G47" t="str">
            <v>月</v>
          </cell>
          <cell r="I47" t="str">
            <v>日</v>
          </cell>
          <cell r="J47" t="str">
            <v>製造3課　トッピング工程　うどんライン業務</v>
          </cell>
          <cell r="K47" t="str">
            <v>株式会社ニッセーデリカ 湘南工場</v>
          </cell>
          <cell r="L47" t="str">
            <v>〒259-0157　神奈川県足柄上郡中井町境818</v>
          </cell>
          <cell r="M47" t="str">
            <v>0465-81-2011</v>
          </cell>
          <cell r="N47" t="str">
            <v>株式会社ニッセーデリカ 湘南工場</v>
          </cell>
          <cell r="O47" t="str">
            <v>〒259-0157　神奈川県足柄上郡中井町境818</v>
          </cell>
          <cell r="P47" t="str">
            <v>0465-81-2011</v>
          </cell>
          <cell r="Q47" t="str">
            <v>製造3課　トッピング工程　うどんライン</v>
          </cell>
          <cell r="R47" t="str">
            <v>課長　平野　大介</v>
          </cell>
          <cell r="S47" t="str">
            <v>工場長　中村　厚志</v>
          </cell>
          <cell r="T47" t="str">
            <v>副工場長　二階堂　信夫</v>
          </cell>
          <cell r="U47" t="str">
            <v>製造1課　課長　菊地　賢二</v>
          </cell>
          <cell r="W47" t="str">
            <v>課長代理　　吉木斯</v>
          </cell>
          <cell r="X47" t="str">
            <v>03-3255-1149</v>
          </cell>
          <cell r="Y47" t="str">
            <v>有期雇用</v>
          </cell>
          <cell r="Z47" t="str">
            <v>2024年4月1日から2024年9月30日</v>
          </cell>
          <cell r="AA47" t="str">
            <v>有</v>
          </cell>
          <cell r="AB47">
            <v>45383</v>
          </cell>
          <cell r="AC47">
            <v>45565</v>
          </cell>
          <cell r="AD47">
            <v>45566</v>
          </cell>
          <cell r="AE47">
            <v>46210</v>
          </cell>
          <cell r="AF47" t="str">
            <v>前月に提示するシフトによる勤務</v>
          </cell>
          <cell r="AG47" t="str">
            <v>週1日または2日</v>
          </cell>
          <cell r="AH47" t="str">
            <v>21：00　〜　6：00</v>
          </cell>
          <cell r="AI47" t="str">
            <v>1：00　〜　2：00</v>
          </cell>
          <cell r="AJ47">
            <v>1200</v>
          </cell>
          <cell r="AK47" t="str">
            <v>職名　　副工場長　　氏名　　二階堂　信夫</v>
          </cell>
          <cell r="AL47" t="str">
            <v>職名　　課長代理　　氏名　　吉木斯</v>
          </cell>
          <cell r="AM47" t="str">
            <v>無</v>
          </cell>
          <cell r="AN47" t="str">
            <v>無</v>
          </cell>
          <cell r="AO47" t="str">
            <v>無</v>
          </cell>
          <cell r="AP47">
            <v>45380</v>
          </cell>
        </row>
        <row r="48">
          <cell r="A48">
            <v>47</v>
          </cell>
          <cell r="B48" t="str">
            <v>Kﾀﾞｶﾙ ｱｽﾐﾀ</v>
          </cell>
          <cell r="C48" t="str">
            <v>☑協定対象ではない</v>
          </cell>
          <cell r="E48" t="str">
            <v>年</v>
          </cell>
          <cell r="G48" t="str">
            <v>月</v>
          </cell>
          <cell r="I48" t="str">
            <v>日</v>
          </cell>
          <cell r="J48" t="str">
            <v>製造3課　トッピング工程　うどんライン業務</v>
          </cell>
          <cell r="K48" t="str">
            <v>株式会社ニッセーデリカ 湘南工場</v>
          </cell>
          <cell r="L48" t="str">
            <v>〒259-0157　神奈川県足柄上郡中井町境818</v>
          </cell>
          <cell r="M48" t="str">
            <v>0465-81-2011</v>
          </cell>
          <cell r="N48" t="str">
            <v>株式会社ニッセーデリカ 湘南工場</v>
          </cell>
          <cell r="O48" t="str">
            <v>〒259-0157　神奈川県足柄上郡中井町境818</v>
          </cell>
          <cell r="P48" t="str">
            <v>0465-81-2011</v>
          </cell>
          <cell r="Q48" t="str">
            <v>製造3課　トッピング工程　うどんライン</v>
          </cell>
          <cell r="R48" t="str">
            <v>課長　平野　大介</v>
          </cell>
          <cell r="S48" t="str">
            <v>工場長　中村　厚志</v>
          </cell>
          <cell r="T48" t="str">
            <v>副工場長　二階堂　信夫</v>
          </cell>
          <cell r="U48" t="str">
            <v>製造1課　課長　菊地　賢二</v>
          </cell>
          <cell r="W48" t="str">
            <v>課長代理　　吉木斯</v>
          </cell>
          <cell r="X48" t="str">
            <v>03-3255-1149</v>
          </cell>
          <cell r="Y48" t="str">
            <v>有期雇用</v>
          </cell>
          <cell r="Z48" t="str">
            <v>2024年4月1日から2024年9月30日</v>
          </cell>
          <cell r="AA48" t="str">
            <v>有</v>
          </cell>
          <cell r="AB48">
            <v>45383</v>
          </cell>
          <cell r="AC48">
            <v>45565</v>
          </cell>
          <cell r="AD48">
            <v>45566</v>
          </cell>
          <cell r="AE48">
            <v>46152</v>
          </cell>
          <cell r="AF48" t="str">
            <v>前月に提示するシフトによる勤務</v>
          </cell>
          <cell r="AG48" t="str">
            <v>週1日または2日</v>
          </cell>
          <cell r="AH48" t="str">
            <v>21：00　〜　6：00</v>
          </cell>
          <cell r="AI48" t="str">
            <v>1：00　〜　2：00</v>
          </cell>
          <cell r="AJ48">
            <v>1200</v>
          </cell>
          <cell r="AK48" t="str">
            <v>職名　　副工場長　　氏名　　二階堂　信夫</v>
          </cell>
          <cell r="AL48" t="str">
            <v>職名　　課長代理　　氏名　　吉木斯</v>
          </cell>
          <cell r="AM48" t="str">
            <v>無</v>
          </cell>
          <cell r="AN48" t="str">
            <v>無</v>
          </cell>
          <cell r="AO48" t="str">
            <v>無</v>
          </cell>
          <cell r="AP48">
            <v>45380</v>
          </cell>
        </row>
        <row r="49">
          <cell r="A49">
            <v>48</v>
          </cell>
          <cell r="B49" t="str">
            <v>Kｻﾋ ﾍﾏﾝﾃｨ ｸﾏﾘ</v>
          </cell>
          <cell r="C49" t="str">
            <v>☑協定対象ではない</v>
          </cell>
          <cell r="E49" t="str">
            <v>年</v>
          </cell>
          <cell r="G49" t="str">
            <v>月</v>
          </cell>
          <cell r="I49" t="str">
            <v>日</v>
          </cell>
          <cell r="J49" t="str">
            <v>製造3課　トッピング工程　うどんライン業務</v>
          </cell>
          <cell r="K49" t="str">
            <v>株式会社ニッセーデリカ 湘南工場</v>
          </cell>
          <cell r="L49" t="str">
            <v>〒259-0157　神奈川県足柄上郡中井町境818</v>
          </cell>
          <cell r="M49" t="str">
            <v>0465-81-2011</v>
          </cell>
          <cell r="N49" t="str">
            <v>株式会社ニッセーデリカ 湘南工場</v>
          </cell>
          <cell r="O49" t="str">
            <v>〒259-0157　神奈川県足柄上郡中井町境818</v>
          </cell>
          <cell r="P49" t="str">
            <v>0465-81-2011</v>
          </cell>
          <cell r="Q49" t="str">
            <v>製造3課　トッピング工程　うどんライン</v>
          </cell>
          <cell r="R49" t="str">
            <v>課長　平野　大介</v>
          </cell>
          <cell r="S49" t="str">
            <v>工場長　中村　厚志</v>
          </cell>
          <cell r="T49" t="str">
            <v>副工場長　二階堂　信夫</v>
          </cell>
          <cell r="U49" t="str">
            <v>製造1課　課長　菊地　賢二</v>
          </cell>
          <cell r="W49" t="str">
            <v>課長代理　　吉木斯</v>
          </cell>
          <cell r="X49" t="str">
            <v>03-3255-1149</v>
          </cell>
          <cell r="Y49" t="str">
            <v>有期雇用</v>
          </cell>
          <cell r="Z49" t="str">
            <v>2024年4月1日から2024年9月30日</v>
          </cell>
          <cell r="AA49" t="str">
            <v>有</v>
          </cell>
          <cell r="AB49">
            <v>45383</v>
          </cell>
          <cell r="AC49">
            <v>45565</v>
          </cell>
          <cell r="AD49">
            <v>45566</v>
          </cell>
          <cell r="AE49">
            <v>46154</v>
          </cell>
          <cell r="AF49" t="str">
            <v>前月に提示するシフトによる勤務</v>
          </cell>
          <cell r="AG49" t="str">
            <v>週1日または2日</v>
          </cell>
          <cell r="AH49" t="str">
            <v>21：00　〜　6：00</v>
          </cell>
          <cell r="AI49" t="str">
            <v>1：00　〜　2：00</v>
          </cell>
          <cell r="AJ49">
            <v>1200</v>
          </cell>
          <cell r="AK49" t="str">
            <v>職名　　副工場長　　氏名　　二階堂　信夫</v>
          </cell>
          <cell r="AL49" t="str">
            <v>職名　　課長代理　　氏名　　吉木斯</v>
          </cell>
          <cell r="AM49" t="str">
            <v>無</v>
          </cell>
          <cell r="AN49" t="str">
            <v>無</v>
          </cell>
          <cell r="AO49" t="str">
            <v>無</v>
          </cell>
          <cell r="AP49">
            <v>45380</v>
          </cell>
        </row>
        <row r="50">
          <cell r="A50">
            <v>49</v>
          </cell>
          <cell r="B50" t="str">
            <v>Kｶﾄﾞｶ ｶﾄﾘ ｻﾗｿﾃｲ</v>
          </cell>
          <cell r="C50" t="str">
            <v>☑協定対象ではない</v>
          </cell>
          <cell r="E50" t="str">
            <v>年</v>
          </cell>
          <cell r="G50" t="str">
            <v>月</v>
          </cell>
          <cell r="I50" t="str">
            <v>日</v>
          </cell>
          <cell r="J50" t="str">
            <v>製造3課　トッピング工程　うどんライン業務</v>
          </cell>
          <cell r="K50" t="str">
            <v>株式会社ニッセーデリカ 湘南工場</v>
          </cell>
          <cell r="L50" t="str">
            <v>〒259-0157　神奈川県足柄上郡中井町境818</v>
          </cell>
          <cell r="M50" t="str">
            <v>0465-81-2011</v>
          </cell>
          <cell r="N50" t="str">
            <v>株式会社ニッセーデリカ 湘南工場</v>
          </cell>
          <cell r="O50" t="str">
            <v>〒259-0157　神奈川県足柄上郡中井町境818</v>
          </cell>
          <cell r="P50" t="str">
            <v>0465-81-2011</v>
          </cell>
          <cell r="Q50" t="str">
            <v>製造3課　トッピング工程　うどんライン</v>
          </cell>
          <cell r="R50" t="str">
            <v>課長　平野　大介</v>
          </cell>
          <cell r="S50" t="str">
            <v>工場長　中村　厚志</v>
          </cell>
          <cell r="T50" t="str">
            <v>副工場長　二階堂　信夫</v>
          </cell>
          <cell r="U50" t="str">
            <v>製造1課　課長　菊地　賢二</v>
          </cell>
          <cell r="W50" t="str">
            <v>課長代理　　吉木斯</v>
          </cell>
          <cell r="X50" t="str">
            <v>03-3255-1149</v>
          </cell>
          <cell r="Y50" t="str">
            <v>有期雇用</v>
          </cell>
          <cell r="Z50" t="str">
            <v>2024年4月1日から2024年9月30日</v>
          </cell>
          <cell r="AA50" t="str">
            <v>有</v>
          </cell>
          <cell r="AB50">
            <v>45383</v>
          </cell>
          <cell r="AC50">
            <v>45565</v>
          </cell>
          <cell r="AD50">
            <v>45566</v>
          </cell>
          <cell r="AE50">
            <v>46158</v>
          </cell>
          <cell r="AF50" t="str">
            <v>前月に提示するシフトによる勤務</v>
          </cell>
          <cell r="AG50" t="str">
            <v>週1日または2日</v>
          </cell>
          <cell r="AH50" t="str">
            <v>21：00　〜　6：00</v>
          </cell>
          <cell r="AI50" t="str">
            <v>1：00　〜　2：00</v>
          </cell>
          <cell r="AJ50">
            <v>1200</v>
          </cell>
          <cell r="AK50" t="str">
            <v>職名　　副工場長　　氏名　　二階堂　信夫</v>
          </cell>
          <cell r="AL50" t="str">
            <v>職名　　課長代理　　氏名　　吉木斯</v>
          </cell>
          <cell r="AM50" t="str">
            <v>無</v>
          </cell>
          <cell r="AN50" t="str">
            <v>無</v>
          </cell>
          <cell r="AO50" t="str">
            <v>無</v>
          </cell>
          <cell r="AP50">
            <v>45380</v>
          </cell>
        </row>
        <row r="51">
          <cell r="A51">
            <v>50</v>
          </cell>
          <cell r="B51" t="str">
            <v>ﾀﾞ ｼﾙﾊﾞ ﾖﾀﾞ ｿﾆｱ</v>
          </cell>
          <cell r="C51" t="str">
            <v>☑協定対象ではない</v>
          </cell>
          <cell r="E51" t="str">
            <v>年</v>
          </cell>
          <cell r="G51" t="str">
            <v>月</v>
          </cell>
          <cell r="I51" t="str">
            <v>日</v>
          </cell>
          <cell r="J51" t="str">
            <v>製造3課　トッピング工程　うどんライン業務</v>
          </cell>
          <cell r="K51" t="str">
            <v>株式会社ニッセーデリカ 湘南工場</v>
          </cell>
          <cell r="L51" t="str">
            <v>〒259-0157　神奈川県足柄上郡中井町境818</v>
          </cell>
          <cell r="M51" t="str">
            <v>0465-81-2011</v>
          </cell>
          <cell r="N51" t="str">
            <v>株式会社ニッセーデリカ 湘南工場</v>
          </cell>
          <cell r="O51" t="str">
            <v>〒259-0157　神奈川県足柄上郡中井町境818</v>
          </cell>
          <cell r="P51" t="str">
            <v>0465-81-2011</v>
          </cell>
          <cell r="Q51" t="str">
            <v>製造3課　トッピング工程　うどんライン</v>
          </cell>
          <cell r="R51" t="str">
            <v>課長　平野　大介</v>
          </cell>
          <cell r="S51" t="str">
            <v>工場長　中村　厚志</v>
          </cell>
          <cell r="T51" t="str">
            <v>副工場長　二階堂　信夫</v>
          </cell>
          <cell r="U51" t="str">
            <v>製造1課　課長　菊地　賢二</v>
          </cell>
          <cell r="W51" t="str">
            <v>課長代理　　吉木斯</v>
          </cell>
          <cell r="X51" t="str">
            <v>03-3255-1149</v>
          </cell>
          <cell r="Y51" t="str">
            <v>有期雇用</v>
          </cell>
          <cell r="Z51" t="str">
            <v>2024年4月1日から2024年9月30日</v>
          </cell>
          <cell r="AA51" t="str">
            <v>有</v>
          </cell>
          <cell r="AB51">
            <v>45383</v>
          </cell>
          <cell r="AC51">
            <v>45565</v>
          </cell>
          <cell r="AD51">
            <v>45566</v>
          </cell>
          <cell r="AE51">
            <v>46164</v>
          </cell>
          <cell r="AF51" t="str">
            <v>前月に提示するシフトによる勤務</v>
          </cell>
          <cell r="AG51" t="str">
            <v>週1日または2日</v>
          </cell>
          <cell r="AH51" t="str">
            <v>21：00　〜　6：00</v>
          </cell>
          <cell r="AI51" t="str">
            <v>1：00　〜　2：00</v>
          </cell>
          <cell r="AJ51">
            <v>1200</v>
          </cell>
          <cell r="AK51" t="str">
            <v>職名　　副工場長　　氏名　　二階堂　信夫</v>
          </cell>
          <cell r="AL51" t="str">
            <v>職名　　課長代理　　氏名　　吉木斯</v>
          </cell>
          <cell r="AM51" t="str">
            <v>無</v>
          </cell>
          <cell r="AN51" t="str">
            <v>無</v>
          </cell>
          <cell r="AO51" t="str">
            <v>無</v>
          </cell>
          <cell r="AP51">
            <v>45380</v>
          </cell>
        </row>
        <row r="52">
          <cell r="A52">
            <v>51</v>
          </cell>
          <cell r="B52" t="str">
            <v>Kｶﾄﾞｶ ﾋﾞﾚﾝﾄﾞﾗ</v>
          </cell>
          <cell r="C52" t="str">
            <v>☑協定対象ではない</v>
          </cell>
          <cell r="E52" t="str">
            <v>年</v>
          </cell>
          <cell r="G52" t="str">
            <v>月</v>
          </cell>
          <cell r="I52" t="str">
            <v>日</v>
          </cell>
          <cell r="J52" t="str">
            <v>製造3課　トッピング工程　うどんライン業務</v>
          </cell>
          <cell r="K52" t="str">
            <v>株式会社ニッセーデリカ 湘南工場</v>
          </cell>
          <cell r="L52" t="str">
            <v>〒259-0157　神奈川県足柄上郡中井町境818</v>
          </cell>
          <cell r="M52" t="str">
            <v>0465-81-2011</v>
          </cell>
          <cell r="N52" t="str">
            <v>株式会社ニッセーデリカ 湘南工場</v>
          </cell>
          <cell r="O52" t="str">
            <v>〒259-0157　神奈川県足柄上郡中井町境818</v>
          </cell>
          <cell r="P52" t="str">
            <v>0465-81-2011</v>
          </cell>
          <cell r="Q52" t="str">
            <v>製造3課　トッピング工程　うどんライン</v>
          </cell>
          <cell r="R52" t="str">
            <v>課長　平野　大介</v>
          </cell>
          <cell r="S52" t="str">
            <v>工場長　中村　厚志</v>
          </cell>
          <cell r="T52" t="str">
            <v>副工場長　二階堂　信夫</v>
          </cell>
          <cell r="U52" t="str">
            <v>製造1課　課長　菊地　賢二</v>
          </cell>
          <cell r="W52" t="str">
            <v>課長代理　　吉木斯</v>
          </cell>
          <cell r="X52" t="str">
            <v>03-3255-1149</v>
          </cell>
          <cell r="Y52" t="str">
            <v>有期雇用</v>
          </cell>
          <cell r="Z52" t="str">
            <v>2024年4月1日から2024年9月30日</v>
          </cell>
          <cell r="AA52" t="str">
            <v>有</v>
          </cell>
          <cell r="AB52">
            <v>45383</v>
          </cell>
          <cell r="AC52">
            <v>45565</v>
          </cell>
          <cell r="AD52">
            <v>45566</v>
          </cell>
          <cell r="AE52">
            <v>46193</v>
          </cell>
          <cell r="AF52" t="str">
            <v>前月に提示するシフトによる勤務</v>
          </cell>
          <cell r="AG52" t="str">
            <v>週1日または2日</v>
          </cell>
          <cell r="AH52" t="str">
            <v>21：00　〜　6：00</v>
          </cell>
          <cell r="AI52" t="str">
            <v>1：00　〜　2：00</v>
          </cell>
          <cell r="AJ52">
            <v>1200</v>
          </cell>
          <cell r="AK52" t="str">
            <v>職名　　副工場長　　氏名　　二階堂　信夫</v>
          </cell>
          <cell r="AL52" t="str">
            <v>職名　　課長代理　　氏名　　吉木斯</v>
          </cell>
          <cell r="AM52" t="str">
            <v>無</v>
          </cell>
          <cell r="AN52" t="str">
            <v>無</v>
          </cell>
          <cell r="AO52" t="str">
            <v>無</v>
          </cell>
          <cell r="AP52">
            <v>45380</v>
          </cell>
        </row>
        <row r="53">
          <cell r="A53">
            <v>52</v>
          </cell>
          <cell r="B53" t="str">
            <v>Kﾊﾞｽﾈｯﾄ ﾗﾋﾞ</v>
          </cell>
          <cell r="C53" t="str">
            <v>☑協定対象ではない</v>
          </cell>
          <cell r="E53" t="str">
            <v>年</v>
          </cell>
          <cell r="G53" t="str">
            <v>月</v>
          </cell>
          <cell r="I53" t="str">
            <v>日</v>
          </cell>
          <cell r="J53" t="str">
            <v>製造3課　トッピング工程　うどんライン業務</v>
          </cell>
          <cell r="K53" t="str">
            <v>株式会社ニッセーデリカ 湘南工場</v>
          </cell>
          <cell r="L53" t="str">
            <v>〒259-0157　神奈川県足柄上郡中井町境818</v>
          </cell>
          <cell r="M53" t="str">
            <v>0465-81-2011</v>
          </cell>
          <cell r="N53" t="str">
            <v>株式会社ニッセーデリカ 湘南工場</v>
          </cell>
          <cell r="O53" t="str">
            <v>〒259-0157　神奈川県足柄上郡中井町境818</v>
          </cell>
          <cell r="P53" t="str">
            <v>0465-81-2011</v>
          </cell>
          <cell r="Q53" t="str">
            <v>製造3課　トッピング工程　うどんライン</v>
          </cell>
          <cell r="R53" t="str">
            <v>課長　平野　大介</v>
          </cell>
          <cell r="S53" t="str">
            <v>工場長　中村　厚志</v>
          </cell>
          <cell r="T53" t="str">
            <v>副工場長　二階堂　信夫</v>
          </cell>
          <cell r="U53" t="str">
            <v>製造1課　課長　菊地　賢二</v>
          </cell>
          <cell r="W53" t="str">
            <v>課長代理　　吉木斯</v>
          </cell>
          <cell r="X53" t="str">
            <v>03-3255-1149</v>
          </cell>
          <cell r="Y53" t="str">
            <v>有期雇用</v>
          </cell>
          <cell r="Z53" t="str">
            <v>2024年4月1日から2024年9月30日</v>
          </cell>
          <cell r="AA53" t="str">
            <v>有</v>
          </cell>
          <cell r="AB53">
            <v>45383</v>
          </cell>
          <cell r="AC53">
            <v>45565</v>
          </cell>
          <cell r="AD53">
            <v>45566</v>
          </cell>
          <cell r="AE53">
            <v>46220</v>
          </cell>
          <cell r="AF53" t="str">
            <v>前月に提示するシフトによる勤務</v>
          </cell>
          <cell r="AG53" t="str">
            <v>週1日または2日</v>
          </cell>
          <cell r="AH53" t="str">
            <v>21：00　〜　6：00</v>
          </cell>
          <cell r="AI53" t="str">
            <v>1：00　〜　2：00</v>
          </cell>
          <cell r="AJ53">
            <v>1200</v>
          </cell>
          <cell r="AK53" t="str">
            <v>職名　　副工場長　　氏名　　二階堂　信夫</v>
          </cell>
          <cell r="AL53" t="str">
            <v>職名　　課長代理　　氏名　　吉木斯</v>
          </cell>
          <cell r="AM53" t="str">
            <v>無</v>
          </cell>
          <cell r="AN53" t="str">
            <v>無</v>
          </cell>
          <cell r="AO53" t="str">
            <v>無</v>
          </cell>
          <cell r="AP53">
            <v>45380</v>
          </cell>
        </row>
        <row r="54">
          <cell r="A54">
            <v>53</v>
          </cell>
          <cell r="B54" t="str">
            <v>Kﾀﾊﾟ ﾗﾅ ｻﾋﾞﾅ</v>
          </cell>
          <cell r="C54" t="str">
            <v>☑協定対象ではない</v>
          </cell>
          <cell r="E54" t="str">
            <v>年</v>
          </cell>
          <cell r="G54" t="str">
            <v>月</v>
          </cell>
          <cell r="I54" t="str">
            <v>日</v>
          </cell>
          <cell r="J54" t="str">
            <v>製造3課　トッピング工程　うどんライン業務</v>
          </cell>
          <cell r="K54" t="str">
            <v>株式会社ニッセーデリカ 湘南工場</v>
          </cell>
          <cell r="L54" t="str">
            <v>〒259-0157　神奈川県足柄上郡中井町境818</v>
          </cell>
          <cell r="M54" t="str">
            <v>0465-81-2011</v>
          </cell>
          <cell r="N54" t="str">
            <v>株式会社ニッセーデリカ 湘南工場</v>
          </cell>
          <cell r="O54" t="str">
            <v>〒259-0157　神奈川県足柄上郡中井町境818</v>
          </cell>
          <cell r="P54" t="str">
            <v>0465-81-2011</v>
          </cell>
          <cell r="Q54" t="str">
            <v>製造3課　トッピング工程　うどんライン</v>
          </cell>
          <cell r="R54" t="str">
            <v>課長　平野　大介</v>
          </cell>
          <cell r="S54" t="str">
            <v>工場長　中村　厚志</v>
          </cell>
          <cell r="T54" t="str">
            <v>副工場長　二階堂　信夫</v>
          </cell>
          <cell r="U54" t="str">
            <v>製造1課　課長　菊地　賢二</v>
          </cell>
          <cell r="W54" t="str">
            <v>課長代理　　吉木斯</v>
          </cell>
          <cell r="X54" t="str">
            <v>03-3255-1149</v>
          </cell>
          <cell r="Y54" t="str">
            <v>有期雇用</v>
          </cell>
          <cell r="Z54" t="str">
            <v>2024年4月1日から2024年9月30日</v>
          </cell>
          <cell r="AA54" t="str">
            <v>有</v>
          </cell>
          <cell r="AB54">
            <v>45383</v>
          </cell>
          <cell r="AC54">
            <v>45565</v>
          </cell>
          <cell r="AD54">
            <v>45566</v>
          </cell>
          <cell r="AE54">
            <v>46228</v>
          </cell>
          <cell r="AF54" t="str">
            <v>前月に提示するシフトによる勤務</v>
          </cell>
          <cell r="AG54" t="str">
            <v>週1日または2日</v>
          </cell>
          <cell r="AH54" t="str">
            <v>21：00　〜　6：00</v>
          </cell>
          <cell r="AI54" t="str">
            <v>1：00　〜　2：00</v>
          </cell>
          <cell r="AJ54">
            <v>1200</v>
          </cell>
          <cell r="AK54" t="str">
            <v>職名　　副工場長　　氏名　　二階堂　信夫</v>
          </cell>
          <cell r="AL54" t="str">
            <v>職名　　課長代理　　氏名　　吉木斯</v>
          </cell>
          <cell r="AM54" t="str">
            <v>無</v>
          </cell>
          <cell r="AN54" t="str">
            <v>無</v>
          </cell>
          <cell r="AO54" t="str">
            <v>無</v>
          </cell>
          <cell r="AP54">
            <v>45380</v>
          </cell>
        </row>
        <row r="55">
          <cell r="A55">
            <v>54</v>
          </cell>
          <cell r="B55" t="str">
            <v>Kﾊﾞﾀﾞﾙ ﾋﾞﾍﾞｸ</v>
          </cell>
          <cell r="C55" t="str">
            <v>☑協定対象ではない</v>
          </cell>
          <cell r="E55" t="str">
            <v>年</v>
          </cell>
          <cell r="G55" t="str">
            <v>月</v>
          </cell>
          <cell r="I55" t="str">
            <v>日</v>
          </cell>
          <cell r="J55" t="str">
            <v>製造3課　トッピング工程　うどんライン業務</v>
          </cell>
          <cell r="K55" t="str">
            <v>株式会社ニッセーデリカ 湘南工場</v>
          </cell>
          <cell r="L55" t="str">
            <v>〒259-0157　神奈川県足柄上郡中井町境818</v>
          </cell>
          <cell r="M55" t="str">
            <v>0465-81-2011</v>
          </cell>
          <cell r="N55" t="str">
            <v>株式会社ニッセーデリカ 湘南工場</v>
          </cell>
          <cell r="O55" t="str">
            <v>〒259-0157　神奈川県足柄上郡中井町境818</v>
          </cell>
          <cell r="P55" t="str">
            <v>0465-81-2011</v>
          </cell>
          <cell r="Q55" t="str">
            <v>製造3課　トッピング工程　うどんライン</v>
          </cell>
          <cell r="R55" t="str">
            <v>課長　平野　大介</v>
          </cell>
          <cell r="S55" t="str">
            <v>工場長　中村　厚志</v>
          </cell>
          <cell r="T55" t="str">
            <v>副工場長　二階堂　信夫</v>
          </cell>
          <cell r="U55" t="str">
            <v>製造1課　課長　菊地　賢二</v>
          </cell>
          <cell r="W55" t="str">
            <v>課長代理　　吉木斯</v>
          </cell>
          <cell r="X55" t="str">
            <v>03-3255-1149</v>
          </cell>
          <cell r="Y55" t="str">
            <v>有期雇用</v>
          </cell>
          <cell r="Z55" t="str">
            <v>2024年4月1日から2024年9月30日</v>
          </cell>
          <cell r="AA55" t="str">
            <v>有</v>
          </cell>
          <cell r="AB55">
            <v>45383</v>
          </cell>
          <cell r="AC55">
            <v>45565</v>
          </cell>
          <cell r="AD55">
            <v>45566</v>
          </cell>
          <cell r="AE55">
            <v>46237</v>
          </cell>
          <cell r="AF55" t="str">
            <v>前月に提示するシフトによる勤務</v>
          </cell>
          <cell r="AG55" t="str">
            <v>週1日または2日</v>
          </cell>
          <cell r="AH55" t="str">
            <v>21：00　〜　6：00</v>
          </cell>
          <cell r="AI55" t="str">
            <v>1：00　〜　2：00</v>
          </cell>
          <cell r="AJ55">
            <v>1200</v>
          </cell>
          <cell r="AK55" t="str">
            <v>職名　　副工場長　　氏名　　二階堂　信夫</v>
          </cell>
          <cell r="AL55" t="str">
            <v>職名　　課長代理　　氏名　　吉木斯</v>
          </cell>
          <cell r="AM55" t="str">
            <v>無</v>
          </cell>
          <cell r="AN55" t="str">
            <v>無</v>
          </cell>
          <cell r="AO55" t="str">
            <v>無</v>
          </cell>
          <cell r="AP55">
            <v>45380</v>
          </cell>
        </row>
        <row r="56">
          <cell r="A56">
            <v>55</v>
          </cell>
          <cell r="B56" t="str">
            <v>Kﾗﾏ ｽﾑﾘﾃｨ</v>
          </cell>
          <cell r="C56" t="str">
            <v>☑協定対象ではない</v>
          </cell>
          <cell r="E56" t="str">
            <v>年</v>
          </cell>
          <cell r="G56" t="str">
            <v>月</v>
          </cell>
          <cell r="I56" t="str">
            <v>日</v>
          </cell>
          <cell r="J56" t="str">
            <v>製造3課　トッピング工程　うどんライン業務</v>
          </cell>
          <cell r="K56" t="str">
            <v>株式会社ニッセーデリカ 湘南工場</v>
          </cell>
          <cell r="L56" t="str">
            <v>〒259-0157　神奈川県足柄上郡中井町境818</v>
          </cell>
          <cell r="M56" t="str">
            <v>0465-81-2011</v>
          </cell>
          <cell r="N56" t="str">
            <v>株式会社ニッセーデリカ 湘南工場</v>
          </cell>
          <cell r="O56" t="str">
            <v>〒259-0157　神奈川県足柄上郡中井町境818</v>
          </cell>
          <cell r="P56" t="str">
            <v>0465-81-2011</v>
          </cell>
          <cell r="Q56" t="str">
            <v>製造3課　トッピング工程　うどんライン</v>
          </cell>
          <cell r="R56" t="str">
            <v>課長　平野　大介</v>
          </cell>
          <cell r="S56" t="str">
            <v>工場長　中村　厚志</v>
          </cell>
          <cell r="T56" t="str">
            <v>副工場長　二階堂　信夫</v>
          </cell>
          <cell r="U56" t="str">
            <v>製造1課　課長　菊地　賢二</v>
          </cell>
          <cell r="W56" t="str">
            <v>課長代理　　吉木斯</v>
          </cell>
          <cell r="X56" t="str">
            <v>03-3255-1149</v>
          </cell>
          <cell r="Y56" t="str">
            <v>有期雇用</v>
          </cell>
          <cell r="Z56" t="str">
            <v>2024年4月1日から2024年9月30日</v>
          </cell>
          <cell r="AA56" t="str">
            <v>有</v>
          </cell>
          <cell r="AB56">
            <v>45383</v>
          </cell>
          <cell r="AC56">
            <v>45565</v>
          </cell>
          <cell r="AD56">
            <v>45566</v>
          </cell>
          <cell r="AE56">
            <v>46237</v>
          </cell>
          <cell r="AF56" t="str">
            <v>前月に提示するシフトによる勤務</v>
          </cell>
          <cell r="AG56" t="str">
            <v>週1日または2日</v>
          </cell>
          <cell r="AH56" t="str">
            <v>21：00　〜　6：00</v>
          </cell>
          <cell r="AI56" t="str">
            <v>1：00　〜　2：00</v>
          </cell>
          <cell r="AJ56">
            <v>1200</v>
          </cell>
          <cell r="AK56" t="str">
            <v>職名　　副工場長　　氏名　　二階堂　信夫</v>
          </cell>
          <cell r="AL56" t="str">
            <v>職名　　課長代理　　氏名　　吉木斯</v>
          </cell>
          <cell r="AM56" t="str">
            <v>無</v>
          </cell>
          <cell r="AN56" t="str">
            <v>無</v>
          </cell>
          <cell r="AO56" t="str">
            <v>無</v>
          </cell>
          <cell r="AP56">
            <v>45380</v>
          </cell>
        </row>
        <row r="57">
          <cell r="A57">
            <v>56</v>
          </cell>
          <cell r="B57" t="str">
            <v>ﾛｻﾚｽ ｸﾞﾗﾃﾞﾏｰ　ﾐﾔﾀ</v>
          </cell>
          <cell r="C57" t="str">
            <v>☑協定対象ではない</v>
          </cell>
          <cell r="E57" t="str">
            <v>年</v>
          </cell>
          <cell r="G57" t="str">
            <v>月</v>
          </cell>
          <cell r="I57" t="str">
            <v>日</v>
          </cell>
          <cell r="J57" t="str">
            <v>製造3課　トッピング工程　うどんライン業務</v>
          </cell>
          <cell r="K57" t="str">
            <v>株式会社ニッセーデリカ 湘南工場</v>
          </cell>
          <cell r="L57" t="str">
            <v>〒259-0157　神奈川県足柄上郡中井町境818</v>
          </cell>
          <cell r="M57" t="str">
            <v>0465-81-2011</v>
          </cell>
          <cell r="N57" t="str">
            <v>株式会社ニッセーデリカ 湘南工場</v>
          </cell>
          <cell r="O57" t="str">
            <v>〒259-0157　神奈川県足柄上郡中井町境818</v>
          </cell>
          <cell r="P57" t="str">
            <v>0465-81-2011</v>
          </cell>
          <cell r="Q57" t="str">
            <v>製造3課　トッピング工程　うどんライン</v>
          </cell>
          <cell r="R57" t="str">
            <v>課長　平野　大介</v>
          </cell>
          <cell r="S57" t="str">
            <v>工場長　中村　厚志</v>
          </cell>
          <cell r="T57" t="str">
            <v>副工場長　二階堂　信夫</v>
          </cell>
          <cell r="U57" t="str">
            <v>製造1課　課長　菊地　賢二</v>
          </cell>
          <cell r="W57" t="str">
            <v>課長代理　　吉木斯</v>
          </cell>
          <cell r="X57" t="str">
            <v>03-3255-1149</v>
          </cell>
          <cell r="Y57" t="str">
            <v>有期雇用</v>
          </cell>
          <cell r="Z57" t="str">
            <v>2024年4月9日から2024年5月31日</v>
          </cell>
          <cell r="AA57" t="str">
            <v>有</v>
          </cell>
          <cell r="AB57">
            <v>45391</v>
          </cell>
          <cell r="AC57">
            <v>45443</v>
          </cell>
          <cell r="AD57">
            <v>45566</v>
          </cell>
          <cell r="AE57">
            <v>46486</v>
          </cell>
          <cell r="AF57" t="str">
            <v>前月に提示するシフトによる勤務</v>
          </cell>
          <cell r="AG57" t="str">
            <v>週4日または5日</v>
          </cell>
          <cell r="AH57" t="str">
            <v>21：00　〜　6：00</v>
          </cell>
          <cell r="AI57" t="str">
            <v>1：00　〜　2：00</v>
          </cell>
          <cell r="AJ57">
            <v>1200</v>
          </cell>
          <cell r="AK57" t="str">
            <v>職名　　副工場長　　氏名　　二階堂　信夫</v>
          </cell>
          <cell r="AL57" t="str">
            <v>職名　　課長代理　　氏名　　吉木斯</v>
          </cell>
          <cell r="AM57" t="str">
            <v>有</v>
          </cell>
          <cell r="AN57" t="str">
            <v>有</v>
          </cell>
          <cell r="AO57" t="str">
            <v>有</v>
          </cell>
          <cell r="AP57">
            <v>45390</v>
          </cell>
        </row>
        <row r="58">
          <cell r="A58">
            <v>57</v>
          </cell>
          <cell r="B58" t="str">
            <v>ｸﾞｴﾝ　ﾃｲ　ﾁﾝ</v>
          </cell>
          <cell r="C58" t="str">
            <v>☑協定対象ではない</v>
          </cell>
          <cell r="E58" t="str">
            <v>年</v>
          </cell>
          <cell r="G58" t="str">
            <v>月</v>
          </cell>
          <cell r="I58" t="str">
            <v>日</v>
          </cell>
          <cell r="J58" t="str">
            <v>製造3課　トッピング工程　うどんライン業務</v>
          </cell>
          <cell r="K58" t="str">
            <v>株式会社ニッセーデリカ 湘南工場</v>
          </cell>
          <cell r="L58" t="str">
            <v>〒259-0157　神奈川県足柄上郡中井町境818</v>
          </cell>
          <cell r="M58" t="str">
            <v>0465-81-2011</v>
          </cell>
          <cell r="N58" t="str">
            <v>株式会社ニッセーデリカ 湘南工場</v>
          </cell>
          <cell r="O58" t="str">
            <v>〒259-0157　神奈川県足柄上郡中井町境818</v>
          </cell>
          <cell r="P58" t="str">
            <v>0465-81-2011</v>
          </cell>
          <cell r="Q58" t="str">
            <v>製造3課　トッピング工程　うどんライン</v>
          </cell>
          <cell r="R58" t="str">
            <v>課長　平野　大介</v>
          </cell>
          <cell r="S58" t="str">
            <v>工場長　中村　厚志</v>
          </cell>
          <cell r="T58" t="str">
            <v>副工場長　二階堂　信夫</v>
          </cell>
          <cell r="U58" t="str">
            <v>製造1課　課長　菊地　賢二</v>
          </cell>
          <cell r="W58" t="str">
            <v>課長代理　　吉木斯</v>
          </cell>
          <cell r="X58" t="str">
            <v>03-3255-1149</v>
          </cell>
          <cell r="Y58" t="str">
            <v>有期雇用</v>
          </cell>
          <cell r="Z58" t="str">
            <v>2024年4月9日から2024年5月31日</v>
          </cell>
          <cell r="AA58" t="str">
            <v>有</v>
          </cell>
          <cell r="AB58">
            <v>45391</v>
          </cell>
          <cell r="AC58">
            <v>45443</v>
          </cell>
          <cell r="AD58">
            <v>45566</v>
          </cell>
          <cell r="AE58">
            <v>46486</v>
          </cell>
          <cell r="AF58" t="str">
            <v>前月に提示するシフトによる勤務</v>
          </cell>
          <cell r="AG58" t="str">
            <v>週4日または5日</v>
          </cell>
          <cell r="AH58" t="str">
            <v>21：00　〜　6：00</v>
          </cell>
          <cell r="AI58" t="str">
            <v>1：00　〜　2：00</v>
          </cell>
          <cell r="AJ58">
            <v>1200</v>
          </cell>
          <cell r="AK58" t="str">
            <v>職名　　副工場長　　氏名　　二階堂　信夫</v>
          </cell>
          <cell r="AL58" t="str">
            <v>職名　　課長代理　　氏名　　吉木斯</v>
          </cell>
          <cell r="AM58" t="str">
            <v>有</v>
          </cell>
          <cell r="AN58" t="str">
            <v>有</v>
          </cell>
          <cell r="AO58" t="str">
            <v>有</v>
          </cell>
          <cell r="AP58">
            <v>45390</v>
          </cell>
        </row>
        <row r="59">
          <cell r="A59">
            <v>58</v>
          </cell>
          <cell r="B59" t="str">
            <v>Rﾊﾞﾔﾗｰ　ｻｲﾝｼﾞｬﾗｶﾞﾙ</v>
          </cell>
          <cell r="C59" t="str">
            <v>☑協定対象ではない</v>
          </cell>
          <cell r="E59" t="str">
            <v>年</v>
          </cell>
          <cell r="G59" t="str">
            <v>月</v>
          </cell>
          <cell r="I59" t="str">
            <v>日</v>
          </cell>
          <cell r="J59" t="str">
            <v>製造3課　トッピング工程　うどんライン業務</v>
          </cell>
          <cell r="K59" t="str">
            <v>株式会社ニッセーデリカ 湘南工場</v>
          </cell>
          <cell r="L59" t="str">
            <v>〒259-0157　神奈川県足柄上郡中井町境818</v>
          </cell>
          <cell r="M59" t="str">
            <v>0465-81-2011</v>
          </cell>
          <cell r="N59" t="str">
            <v>株式会社ニッセーデリカ 湘南工場</v>
          </cell>
          <cell r="O59" t="str">
            <v>〒259-0157　神奈川県足柄上郡中井町境818</v>
          </cell>
          <cell r="P59" t="str">
            <v>0465-81-2011</v>
          </cell>
          <cell r="Q59" t="str">
            <v>製造3課　トッピング工程　うどんライン</v>
          </cell>
          <cell r="R59" t="str">
            <v>課長　平野　大介</v>
          </cell>
          <cell r="S59" t="str">
            <v>工場長　中村　厚志</v>
          </cell>
          <cell r="T59" t="str">
            <v>副工場長　二階堂　信夫</v>
          </cell>
          <cell r="U59" t="str">
            <v>製造1課　課長　菊地　賢二</v>
          </cell>
          <cell r="W59" t="str">
            <v>課長代理　　吉木斯</v>
          </cell>
          <cell r="X59" t="str">
            <v>03-3255-1149</v>
          </cell>
          <cell r="Y59" t="str">
            <v>有期雇用</v>
          </cell>
          <cell r="Z59" t="str">
            <v>2024年5月4日から2024年6月30日</v>
          </cell>
          <cell r="AA59" t="str">
            <v>有</v>
          </cell>
          <cell r="AB59">
            <v>45416</v>
          </cell>
          <cell r="AC59">
            <v>45473</v>
          </cell>
          <cell r="AD59">
            <v>45566</v>
          </cell>
          <cell r="AE59">
            <v>46511</v>
          </cell>
          <cell r="AF59" t="str">
            <v>前月に提示するシフトによる勤務</v>
          </cell>
          <cell r="AG59" t="str">
            <v>週1日または2日</v>
          </cell>
          <cell r="AH59" t="str">
            <v>21：00　〜　6：00</v>
          </cell>
          <cell r="AI59" t="str">
            <v>1：00　〜　2：00</v>
          </cell>
          <cell r="AJ59">
            <v>1200</v>
          </cell>
          <cell r="AK59" t="str">
            <v>職名　　副工場長　　氏名　　二階堂　信夫</v>
          </cell>
          <cell r="AL59" t="str">
            <v>職名　　課長代理　　氏名　　吉木斯</v>
          </cell>
          <cell r="AM59" t="str">
            <v>無</v>
          </cell>
          <cell r="AN59" t="str">
            <v>無</v>
          </cell>
          <cell r="AO59" t="str">
            <v>無</v>
          </cell>
          <cell r="AP59">
            <v>45415</v>
          </cell>
        </row>
        <row r="60">
          <cell r="A60">
            <v>59</v>
          </cell>
          <cell r="B60" t="str">
            <v>Rｴﾝﾌﾊﾞｰﾀﾙ　ﾅﾗﾝﾂｧﾂｧﾗﾙﾀ</v>
          </cell>
          <cell r="C60" t="str">
            <v>☑協定対象ではない</v>
          </cell>
          <cell r="E60" t="str">
            <v>年</v>
          </cell>
          <cell r="G60" t="str">
            <v>月</v>
          </cell>
          <cell r="I60" t="str">
            <v>日</v>
          </cell>
          <cell r="J60" t="str">
            <v>製造3課　トッピング工程　うどんライン業務</v>
          </cell>
          <cell r="K60" t="str">
            <v>株式会社ニッセーデリカ 湘南工場</v>
          </cell>
          <cell r="L60" t="str">
            <v>〒259-0157　神奈川県足柄上郡中井町境818</v>
          </cell>
          <cell r="M60" t="str">
            <v>0465-81-2011</v>
          </cell>
          <cell r="N60" t="str">
            <v>株式会社ニッセーデリカ 湘南工場</v>
          </cell>
          <cell r="O60" t="str">
            <v>〒259-0157　神奈川県足柄上郡中井町境818</v>
          </cell>
          <cell r="P60" t="str">
            <v>0465-81-2011</v>
          </cell>
          <cell r="Q60" t="str">
            <v>製造3課　トッピング工程　うどんライン</v>
          </cell>
          <cell r="R60" t="str">
            <v>課長　平野　大介</v>
          </cell>
          <cell r="S60" t="str">
            <v>工場長　中村　厚志</v>
          </cell>
          <cell r="T60" t="str">
            <v>副工場長　二階堂　信夫</v>
          </cell>
          <cell r="U60" t="str">
            <v>製造1課　課長　菊地　賢二</v>
          </cell>
          <cell r="W60" t="str">
            <v>課長代理　　吉木斯</v>
          </cell>
          <cell r="X60" t="str">
            <v>03-3255-1149</v>
          </cell>
          <cell r="Y60" t="str">
            <v>有期雇用</v>
          </cell>
          <cell r="Z60" t="str">
            <v>2024年5月4日から2024年6月30日</v>
          </cell>
          <cell r="AA60" t="str">
            <v>有</v>
          </cell>
          <cell r="AB60">
            <v>45416</v>
          </cell>
          <cell r="AC60">
            <v>45473</v>
          </cell>
          <cell r="AD60">
            <v>45566</v>
          </cell>
          <cell r="AE60">
            <v>46511</v>
          </cell>
          <cell r="AF60" t="str">
            <v>前月に提示するシフトによる勤務</v>
          </cell>
          <cell r="AG60" t="str">
            <v>週1日または2日</v>
          </cell>
          <cell r="AH60" t="str">
            <v>21：00　〜　6：00</v>
          </cell>
          <cell r="AI60" t="str">
            <v>1：00　〜　2：00</v>
          </cell>
          <cell r="AJ60">
            <v>1200</v>
          </cell>
          <cell r="AK60" t="str">
            <v>職名　　副工場長　　氏名　　二階堂　信夫</v>
          </cell>
          <cell r="AL60" t="str">
            <v>職名　　課長代理　　氏名　　吉木斯</v>
          </cell>
          <cell r="AM60" t="str">
            <v>無</v>
          </cell>
          <cell r="AN60" t="str">
            <v>無</v>
          </cell>
          <cell r="AO60" t="str">
            <v>無</v>
          </cell>
          <cell r="AP60">
            <v>45415</v>
          </cell>
        </row>
        <row r="61">
          <cell r="A61">
            <v>60</v>
          </cell>
          <cell r="B61" t="str">
            <v>Rｱﾚ　ﾏｶﾞﾙ　ｱｰﾁｬﾙ</v>
          </cell>
          <cell r="C61" t="str">
            <v>☑協定対象ではない</v>
          </cell>
          <cell r="E61" t="str">
            <v>年</v>
          </cell>
          <cell r="G61" t="str">
            <v>月</v>
          </cell>
          <cell r="I61" t="str">
            <v>日</v>
          </cell>
          <cell r="J61" t="str">
            <v>製造3課　トッピング工程　うどんライン業務</v>
          </cell>
          <cell r="K61" t="str">
            <v>株式会社ニッセーデリカ 湘南工場</v>
          </cell>
          <cell r="L61" t="str">
            <v>〒259-0157　神奈川県足柄上郡中井町境818</v>
          </cell>
          <cell r="M61" t="str">
            <v>0465-81-2011</v>
          </cell>
          <cell r="N61" t="str">
            <v>株式会社ニッセーデリカ 湘南工場</v>
          </cell>
          <cell r="O61" t="str">
            <v>〒259-0157　神奈川県足柄上郡中井町境818</v>
          </cell>
          <cell r="P61" t="str">
            <v>0465-81-2011</v>
          </cell>
          <cell r="Q61" t="str">
            <v>製造3課　トッピング工程　うどんライン</v>
          </cell>
          <cell r="R61" t="str">
            <v>課長　平野　大介</v>
          </cell>
          <cell r="S61" t="str">
            <v>工場長　中村　厚志</v>
          </cell>
          <cell r="T61" t="str">
            <v>副工場長　二階堂　信夫</v>
          </cell>
          <cell r="U61" t="str">
            <v>製造1課　課長　菊地　賢二</v>
          </cell>
          <cell r="W61" t="str">
            <v>課長代理　　吉木斯</v>
          </cell>
          <cell r="X61" t="str">
            <v>03-3255-1149</v>
          </cell>
          <cell r="Y61" t="str">
            <v>有期雇用</v>
          </cell>
          <cell r="Z61" t="str">
            <v>2024年5月4日から2024年6月30日</v>
          </cell>
          <cell r="AA61" t="str">
            <v>有</v>
          </cell>
          <cell r="AB61">
            <v>45416</v>
          </cell>
          <cell r="AC61">
            <v>45473</v>
          </cell>
          <cell r="AD61">
            <v>45566</v>
          </cell>
          <cell r="AE61">
            <v>46511</v>
          </cell>
          <cell r="AF61" t="str">
            <v>前月に提示するシフトによる勤務</v>
          </cell>
          <cell r="AG61" t="str">
            <v>週1日または2日</v>
          </cell>
          <cell r="AH61" t="str">
            <v>21：00　〜　6：00</v>
          </cell>
          <cell r="AI61" t="str">
            <v>1：00　〜　2：00</v>
          </cell>
          <cell r="AJ61">
            <v>1200</v>
          </cell>
          <cell r="AK61" t="str">
            <v>職名　　副工場長　　氏名　　二階堂　信夫</v>
          </cell>
          <cell r="AL61" t="str">
            <v>職名　　課長代理　　氏名　　吉木斯</v>
          </cell>
          <cell r="AM61" t="str">
            <v>無</v>
          </cell>
          <cell r="AN61" t="str">
            <v>無</v>
          </cell>
          <cell r="AO61" t="str">
            <v>無</v>
          </cell>
          <cell r="AP61">
            <v>45415</v>
          </cell>
        </row>
        <row r="62">
          <cell r="A62">
            <v>61</v>
          </cell>
          <cell r="C62" t="str">
            <v>☑協定対象ではない</v>
          </cell>
          <cell r="E62" t="str">
            <v>年</v>
          </cell>
          <cell r="G62" t="str">
            <v>月</v>
          </cell>
          <cell r="I62" t="str">
            <v>日</v>
          </cell>
        </row>
        <row r="63">
          <cell r="A63">
            <v>62</v>
          </cell>
          <cell r="C63" t="str">
            <v>☑協定対象ではない</v>
          </cell>
          <cell r="E63" t="str">
            <v>年</v>
          </cell>
          <cell r="G63" t="str">
            <v>月</v>
          </cell>
          <cell r="I63" t="str">
            <v>日</v>
          </cell>
        </row>
        <row r="64">
          <cell r="A64">
            <v>63</v>
          </cell>
          <cell r="C64" t="str">
            <v>☑協定対象ではない</v>
          </cell>
          <cell r="E64" t="str">
            <v>年</v>
          </cell>
          <cell r="G64" t="str">
            <v>月</v>
          </cell>
          <cell r="I64" t="str">
            <v>日</v>
          </cell>
        </row>
        <row r="65">
          <cell r="A65">
            <v>64</v>
          </cell>
          <cell r="C65" t="str">
            <v>☑協定対象ではない</v>
          </cell>
          <cell r="E65" t="str">
            <v>年</v>
          </cell>
          <cell r="G65" t="str">
            <v>月</v>
          </cell>
          <cell r="I65" t="str">
            <v>日</v>
          </cell>
        </row>
        <row r="66">
          <cell r="A66">
            <v>65</v>
          </cell>
          <cell r="C66" t="str">
            <v>☑協定対象ではない</v>
          </cell>
          <cell r="E66" t="str">
            <v>年</v>
          </cell>
          <cell r="G66" t="str">
            <v>月</v>
          </cell>
          <cell r="I66" t="str">
            <v>日</v>
          </cell>
        </row>
        <row r="67">
          <cell r="A67">
            <v>66</v>
          </cell>
          <cell r="C67" t="str">
            <v>☑協定対象ではない</v>
          </cell>
          <cell r="E67" t="str">
            <v>年</v>
          </cell>
          <cell r="G67" t="str">
            <v>月</v>
          </cell>
          <cell r="I67" t="str">
            <v>日</v>
          </cell>
        </row>
        <row r="68">
          <cell r="A68">
            <v>67</v>
          </cell>
          <cell r="C68" t="str">
            <v>☑協定対象ではない</v>
          </cell>
          <cell r="E68" t="str">
            <v>年</v>
          </cell>
          <cell r="G68" t="str">
            <v>月</v>
          </cell>
          <cell r="I68" t="str">
            <v>日</v>
          </cell>
        </row>
        <row r="69">
          <cell r="A69">
            <v>68</v>
          </cell>
          <cell r="C69" t="str">
            <v>☑協定対象ではない</v>
          </cell>
          <cell r="E69" t="str">
            <v>年</v>
          </cell>
          <cell r="G69" t="str">
            <v>月</v>
          </cell>
          <cell r="I69" t="str">
            <v>日</v>
          </cell>
        </row>
        <row r="70">
          <cell r="A70">
            <v>69</v>
          </cell>
          <cell r="C70" t="str">
            <v>☑協定対象ではない</v>
          </cell>
          <cell r="E70" t="str">
            <v>年</v>
          </cell>
          <cell r="G70" t="str">
            <v>月</v>
          </cell>
          <cell r="I70" t="str">
            <v>日</v>
          </cell>
        </row>
        <row r="71">
          <cell r="A71">
            <v>70</v>
          </cell>
          <cell r="C71" t="str">
            <v>☑協定対象ではない</v>
          </cell>
          <cell r="E71" t="str">
            <v>年</v>
          </cell>
          <cell r="G71" t="str">
            <v>月</v>
          </cell>
          <cell r="I71" t="str">
            <v>日</v>
          </cell>
        </row>
        <row r="72">
          <cell r="A72">
            <v>71</v>
          </cell>
          <cell r="C72" t="str">
            <v>☑協定対象ではない</v>
          </cell>
          <cell r="E72" t="str">
            <v>年</v>
          </cell>
          <cell r="G72" t="str">
            <v>月</v>
          </cell>
          <cell r="I72" t="str">
            <v>日</v>
          </cell>
        </row>
        <row r="73">
          <cell r="A73">
            <v>72</v>
          </cell>
          <cell r="C73" t="str">
            <v>☑協定対象ではない</v>
          </cell>
          <cell r="E73" t="str">
            <v>年</v>
          </cell>
          <cell r="G73" t="str">
            <v>月</v>
          </cell>
          <cell r="I73" t="str">
            <v>日</v>
          </cell>
        </row>
        <row r="74">
          <cell r="A74">
            <v>73</v>
          </cell>
          <cell r="C74" t="str">
            <v>☑協定対象ではない</v>
          </cell>
          <cell r="E74" t="str">
            <v>年</v>
          </cell>
          <cell r="G74" t="str">
            <v>月</v>
          </cell>
          <cell r="I74" t="str">
            <v>日</v>
          </cell>
        </row>
        <row r="75">
          <cell r="A75">
            <v>74</v>
          </cell>
          <cell r="C75" t="str">
            <v>☑協定対象ではない</v>
          </cell>
          <cell r="E75" t="str">
            <v>年</v>
          </cell>
          <cell r="G75" t="str">
            <v>月</v>
          </cell>
          <cell r="I75" t="str">
            <v>日</v>
          </cell>
        </row>
        <row r="76">
          <cell r="A76">
            <v>75</v>
          </cell>
          <cell r="C76" t="str">
            <v>☑協定対象ではない</v>
          </cell>
          <cell r="E76" t="str">
            <v>年</v>
          </cell>
          <cell r="G76" t="str">
            <v>月</v>
          </cell>
          <cell r="I76" t="str">
            <v>日</v>
          </cell>
        </row>
        <row r="77">
          <cell r="A77">
            <v>76</v>
          </cell>
          <cell r="C77" t="str">
            <v>☑協定対象ではない</v>
          </cell>
          <cell r="E77" t="str">
            <v>年</v>
          </cell>
          <cell r="G77" t="str">
            <v>月</v>
          </cell>
          <cell r="I77" t="str">
            <v>日</v>
          </cell>
        </row>
        <row r="78">
          <cell r="A78">
            <v>77</v>
          </cell>
          <cell r="C78" t="str">
            <v>☑協定対象ではない</v>
          </cell>
          <cell r="E78" t="str">
            <v>年</v>
          </cell>
          <cell r="G78" t="str">
            <v>月</v>
          </cell>
          <cell r="I78" t="str">
            <v>日</v>
          </cell>
        </row>
        <row r="79">
          <cell r="A79">
            <v>78</v>
          </cell>
          <cell r="C79" t="str">
            <v>☑協定対象ではない</v>
          </cell>
          <cell r="E79" t="str">
            <v>年</v>
          </cell>
          <cell r="G79" t="str">
            <v>月</v>
          </cell>
          <cell r="I79" t="str">
            <v>日</v>
          </cell>
        </row>
        <row r="80">
          <cell r="A80">
            <v>79</v>
          </cell>
          <cell r="C80" t="str">
            <v>☑協定対象ではない</v>
          </cell>
          <cell r="E80" t="str">
            <v>年</v>
          </cell>
          <cell r="G80" t="str">
            <v>月</v>
          </cell>
          <cell r="I80" t="str">
            <v>日</v>
          </cell>
        </row>
        <row r="81">
          <cell r="A81">
            <v>80</v>
          </cell>
          <cell r="C81" t="str">
            <v>☑協定対象ではない</v>
          </cell>
          <cell r="E81" t="str">
            <v>年</v>
          </cell>
          <cell r="G81" t="str">
            <v>月</v>
          </cell>
          <cell r="I81" t="str">
            <v>日</v>
          </cell>
        </row>
        <row r="82">
          <cell r="A82">
            <v>81</v>
          </cell>
          <cell r="C82" t="str">
            <v>☑協定対象ではない</v>
          </cell>
          <cell r="E82" t="str">
            <v>年</v>
          </cell>
          <cell r="G82" t="str">
            <v>月</v>
          </cell>
          <cell r="I82" t="str">
            <v>日</v>
          </cell>
        </row>
        <row r="83">
          <cell r="A83">
            <v>82</v>
          </cell>
          <cell r="C83" t="str">
            <v>☑協定対象ではない</v>
          </cell>
          <cell r="E83" t="str">
            <v>年</v>
          </cell>
          <cell r="G83" t="str">
            <v>月</v>
          </cell>
          <cell r="I83" t="str">
            <v>日</v>
          </cell>
        </row>
        <row r="84">
          <cell r="A84">
            <v>83</v>
          </cell>
          <cell r="C84" t="str">
            <v>☑協定対象ではない</v>
          </cell>
          <cell r="E84" t="str">
            <v>年</v>
          </cell>
          <cell r="G84" t="str">
            <v>月</v>
          </cell>
          <cell r="I84" t="str">
            <v>日</v>
          </cell>
        </row>
        <row r="85">
          <cell r="A85">
            <v>84</v>
          </cell>
          <cell r="C85" t="str">
            <v>☑協定対象ではない</v>
          </cell>
          <cell r="E85" t="str">
            <v>年</v>
          </cell>
          <cell r="G85" t="str">
            <v>月</v>
          </cell>
          <cell r="I85" t="str">
            <v>日</v>
          </cell>
        </row>
        <row r="86">
          <cell r="A86">
            <v>85</v>
          </cell>
          <cell r="C86" t="str">
            <v>☑協定対象ではない</v>
          </cell>
          <cell r="E86" t="str">
            <v>年</v>
          </cell>
          <cell r="G86" t="str">
            <v>月</v>
          </cell>
          <cell r="I86" t="str">
            <v>日</v>
          </cell>
        </row>
        <row r="87">
          <cell r="A87">
            <v>86</v>
          </cell>
          <cell r="C87" t="str">
            <v>☑協定対象ではない</v>
          </cell>
          <cell r="E87" t="str">
            <v>年</v>
          </cell>
          <cell r="G87" t="str">
            <v>月</v>
          </cell>
          <cell r="I87" t="str">
            <v>日</v>
          </cell>
        </row>
        <row r="88">
          <cell r="A88">
            <v>87</v>
          </cell>
          <cell r="C88" t="str">
            <v>☑協定対象ではない</v>
          </cell>
          <cell r="E88" t="str">
            <v>年</v>
          </cell>
          <cell r="G88" t="str">
            <v>月</v>
          </cell>
          <cell r="I88" t="str">
            <v>日</v>
          </cell>
        </row>
        <row r="89">
          <cell r="A89">
            <v>88</v>
          </cell>
          <cell r="C89" t="str">
            <v>☑協定対象ではない</v>
          </cell>
          <cell r="E89" t="str">
            <v>年</v>
          </cell>
          <cell r="G89" t="str">
            <v>月</v>
          </cell>
          <cell r="I89" t="str">
            <v>日</v>
          </cell>
        </row>
        <row r="90">
          <cell r="A90">
            <v>89</v>
          </cell>
          <cell r="C90" t="str">
            <v>☑協定対象ではない</v>
          </cell>
          <cell r="E90" t="str">
            <v>年</v>
          </cell>
          <cell r="G90" t="str">
            <v>月</v>
          </cell>
          <cell r="I90" t="str">
            <v>日</v>
          </cell>
        </row>
        <row r="91">
          <cell r="A91">
            <v>90</v>
          </cell>
          <cell r="C91" t="str">
            <v>☑協定対象ではない</v>
          </cell>
          <cell r="E91" t="str">
            <v>年</v>
          </cell>
          <cell r="G91" t="str">
            <v>月</v>
          </cell>
          <cell r="I91" t="str">
            <v>日</v>
          </cell>
        </row>
        <row r="92">
          <cell r="A92">
            <v>91</v>
          </cell>
          <cell r="C92" t="str">
            <v>☑協定対象ではない</v>
          </cell>
          <cell r="E92" t="str">
            <v>年</v>
          </cell>
          <cell r="G92" t="str">
            <v>月</v>
          </cell>
          <cell r="I92" t="str">
            <v>日</v>
          </cell>
        </row>
        <row r="93">
          <cell r="A93">
            <v>92</v>
          </cell>
          <cell r="C93" t="str">
            <v>☑協定対象ではない</v>
          </cell>
          <cell r="E93" t="str">
            <v>年</v>
          </cell>
          <cell r="G93" t="str">
            <v>月</v>
          </cell>
          <cell r="I93" t="str">
            <v>日</v>
          </cell>
        </row>
        <row r="94">
          <cell r="A94">
            <v>93</v>
          </cell>
          <cell r="C94" t="str">
            <v>☑協定対象ではない</v>
          </cell>
          <cell r="E94" t="str">
            <v>年</v>
          </cell>
          <cell r="G94" t="str">
            <v>月</v>
          </cell>
          <cell r="I94" t="str">
            <v>日</v>
          </cell>
        </row>
        <row r="95">
          <cell r="A95">
            <v>94</v>
          </cell>
          <cell r="C95" t="str">
            <v>☑協定対象ではない</v>
          </cell>
          <cell r="E95" t="str">
            <v>年</v>
          </cell>
          <cell r="G95" t="str">
            <v>月</v>
          </cell>
          <cell r="I95" t="str">
            <v>日</v>
          </cell>
        </row>
        <row r="96">
          <cell r="A96">
            <v>95</v>
          </cell>
          <cell r="C96" t="str">
            <v>☑協定対象ではない</v>
          </cell>
          <cell r="E96" t="str">
            <v>年</v>
          </cell>
          <cell r="G96" t="str">
            <v>月</v>
          </cell>
          <cell r="I96" t="str">
            <v>日</v>
          </cell>
        </row>
        <row r="97">
          <cell r="A97">
            <v>96</v>
          </cell>
          <cell r="C97" t="str">
            <v>☑協定対象ではない</v>
          </cell>
          <cell r="E97" t="str">
            <v>年</v>
          </cell>
          <cell r="G97" t="str">
            <v>月</v>
          </cell>
          <cell r="I97" t="str">
            <v>日</v>
          </cell>
        </row>
        <row r="98">
          <cell r="A98">
            <v>97</v>
          </cell>
          <cell r="C98" t="str">
            <v>☑協定対象ではない</v>
          </cell>
          <cell r="E98" t="str">
            <v>年</v>
          </cell>
          <cell r="G98" t="str">
            <v>月</v>
          </cell>
          <cell r="I98" t="str">
            <v>日</v>
          </cell>
        </row>
        <row r="99">
          <cell r="A99">
            <v>98</v>
          </cell>
          <cell r="C99" t="str">
            <v>☑協定対象ではない</v>
          </cell>
          <cell r="E99" t="str">
            <v>年</v>
          </cell>
          <cell r="G99" t="str">
            <v>月</v>
          </cell>
          <cell r="I99" t="str">
            <v>日</v>
          </cell>
        </row>
        <row r="100">
          <cell r="A100">
            <v>99</v>
          </cell>
          <cell r="C100" t="str">
            <v>☑協定対象ではない</v>
          </cell>
          <cell r="E100" t="str">
            <v>年</v>
          </cell>
          <cell r="G100" t="str">
            <v>月</v>
          </cell>
          <cell r="I100" t="str">
            <v>日</v>
          </cell>
        </row>
        <row r="101">
          <cell r="A101">
            <v>100</v>
          </cell>
          <cell r="C101" t="str">
            <v>☑協定対象ではない</v>
          </cell>
          <cell r="E101" t="str">
            <v>年</v>
          </cell>
          <cell r="G101" t="str">
            <v>月</v>
          </cell>
          <cell r="I101" t="str">
            <v>日</v>
          </cell>
        </row>
        <row r="102">
          <cell r="A102">
            <v>101</v>
          </cell>
          <cell r="C102" t="str">
            <v>☑協定対象ではない</v>
          </cell>
          <cell r="E102" t="str">
            <v>年</v>
          </cell>
          <cell r="G102" t="str">
            <v>月</v>
          </cell>
          <cell r="I102" t="str">
            <v>日</v>
          </cell>
        </row>
        <row r="103">
          <cell r="A103">
            <v>102</v>
          </cell>
          <cell r="C103" t="str">
            <v>☑協定対象ではない</v>
          </cell>
          <cell r="E103" t="str">
            <v>年</v>
          </cell>
          <cell r="G103" t="str">
            <v>月</v>
          </cell>
          <cell r="I103" t="str">
            <v>日</v>
          </cell>
        </row>
        <row r="104">
          <cell r="A104">
            <v>103</v>
          </cell>
          <cell r="C104" t="str">
            <v>☑協定対象ではない</v>
          </cell>
          <cell r="E104" t="str">
            <v>年</v>
          </cell>
          <cell r="G104" t="str">
            <v>月</v>
          </cell>
          <cell r="I104" t="str">
            <v>日</v>
          </cell>
        </row>
        <row r="105">
          <cell r="A105">
            <v>104</v>
          </cell>
          <cell r="C105" t="str">
            <v>☑協定対象ではない</v>
          </cell>
          <cell r="E105" t="str">
            <v>年</v>
          </cell>
          <cell r="G105" t="str">
            <v>月</v>
          </cell>
          <cell r="I105" t="str">
            <v>日</v>
          </cell>
        </row>
        <row r="106">
          <cell r="A106">
            <v>105</v>
          </cell>
          <cell r="C106" t="str">
            <v>☑協定対象ではない</v>
          </cell>
          <cell r="E106" t="str">
            <v>年</v>
          </cell>
          <cell r="G106" t="str">
            <v>月</v>
          </cell>
          <cell r="I106" t="str">
            <v>日</v>
          </cell>
        </row>
        <row r="107">
          <cell r="A107">
            <v>106</v>
          </cell>
          <cell r="C107" t="str">
            <v>☑協定対象ではない</v>
          </cell>
          <cell r="E107" t="str">
            <v>年</v>
          </cell>
          <cell r="G107" t="str">
            <v>月</v>
          </cell>
          <cell r="I107" t="str">
            <v>日</v>
          </cell>
        </row>
        <row r="108">
          <cell r="A108">
            <v>107</v>
          </cell>
          <cell r="C108" t="str">
            <v>☑協定対象ではない</v>
          </cell>
          <cell r="E108" t="str">
            <v>年</v>
          </cell>
          <cell r="G108" t="str">
            <v>月</v>
          </cell>
          <cell r="I108" t="str">
            <v>日</v>
          </cell>
        </row>
        <row r="109">
          <cell r="A109">
            <v>108</v>
          </cell>
          <cell r="C109" t="str">
            <v>☑協定対象ではない</v>
          </cell>
          <cell r="E109" t="str">
            <v>年</v>
          </cell>
          <cell r="G109" t="str">
            <v>月</v>
          </cell>
          <cell r="I109" t="str">
            <v>日</v>
          </cell>
        </row>
        <row r="110">
          <cell r="A110">
            <v>109</v>
          </cell>
          <cell r="C110" t="str">
            <v>☑協定対象ではない</v>
          </cell>
          <cell r="E110" t="str">
            <v>年</v>
          </cell>
          <cell r="G110" t="str">
            <v>月</v>
          </cell>
          <cell r="I110" t="str">
            <v>日</v>
          </cell>
        </row>
        <row r="111">
          <cell r="A111">
            <v>110</v>
          </cell>
          <cell r="C111" t="str">
            <v>☑協定対象ではない</v>
          </cell>
          <cell r="E111" t="str">
            <v>年</v>
          </cell>
          <cell r="G111" t="str">
            <v>月</v>
          </cell>
          <cell r="I111" t="str">
            <v>日</v>
          </cell>
        </row>
        <row r="112">
          <cell r="A112">
            <v>111</v>
          </cell>
          <cell r="C112" t="str">
            <v>☑協定対象ではない</v>
          </cell>
          <cell r="E112" t="str">
            <v>年</v>
          </cell>
          <cell r="G112" t="str">
            <v>月</v>
          </cell>
          <cell r="I112" t="str">
            <v>日</v>
          </cell>
        </row>
        <row r="113">
          <cell r="A113">
            <v>112</v>
          </cell>
          <cell r="C113" t="str">
            <v>☑協定対象ではない</v>
          </cell>
          <cell r="E113" t="str">
            <v>年</v>
          </cell>
          <cell r="G113" t="str">
            <v>月</v>
          </cell>
          <cell r="I113" t="str">
            <v>日</v>
          </cell>
        </row>
        <row r="114">
          <cell r="A114">
            <v>113</v>
          </cell>
          <cell r="C114" t="str">
            <v>☑協定対象ではない</v>
          </cell>
          <cell r="E114" t="str">
            <v>年</v>
          </cell>
          <cell r="G114" t="str">
            <v>月</v>
          </cell>
          <cell r="I114" t="str">
            <v>日</v>
          </cell>
        </row>
        <row r="115">
          <cell r="A115">
            <v>114</v>
          </cell>
          <cell r="C115" t="str">
            <v>☑協定対象ではない</v>
          </cell>
          <cell r="E115" t="str">
            <v>年</v>
          </cell>
          <cell r="G115" t="str">
            <v>月</v>
          </cell>
          <cell r="I115" t="str">
            <v>日</v>
          </cell>
        </row>
        <row r="116">
          <cell r="A116">
            <v>115</v>
          </cell>
          <cell r="C116" t="str">
            <v>☑協定対象ではない</v>
          </cell>
          <cell r="E116" t="str">
            <v>年</v>
          </cell>
          <cell r="G116" t="str">
            <v>月</v>
          </cell>
          <cell r="I116" t="str">
            <v>日</v>
          </cell>
        </row>
        <row r="117">
          <cell r="A117">
            <v>116</v>
          </cell>
          <cell r="C117" t="str">
            <v>☑協定対象ではない</v>
          </cell>
          <cell r="E117" t="str">
            <v>年</v>
          </cell>
          <cell r="G117" t="str">
            <v>月</v>
          </cell>
          <cell r="I117" t="str">
            <v>日</v>
          </cell>
        </row>
        <row r="118">
          <cell r="A118">
            <v>117</v>
          </cell>
          <cell r="C118" t="str">
            <v>☑協定対象ではない</v>
          </cell>
          <cell r="E118" t="str">
            <v>年</v>
          </cell>
          <cell r="G118" t="str">
            <v>月</v>
          </cell>
          <cell r="I118" t="str">
            <v>日</v>
          </cell>
        </row>
        <row r="119">
          <cell r="A119">
            <v>118</v>
          </cell>
          <cell r="C119" t="str">
            <v>☑協定対象ではない</v>
          </cell>
          <cell r="E119" t="str">
            <v>年</v>
          </cell>
          <cell r="G119" t="str">
            <v>月</v>
          </cell>
          <cell r="I119" t="str">
            <v>日</v>
          </cell>
        </row>
        <row r="120">
          <cell r="A120">
            <v>119</v>
          </cell>
          <cell r="C120" t="str">
            <v>☑協定対象ではない</v>
          </cell>
          <cell r="E120" t="str">
            <v>年</v>
          </cell>
          <cell r="G120" t="str">
            <v>月</v>
          </cell>
          <cell r="I120" t="str">
            <v>日</v>
          </cell>
        </row>
        <row r="121">
          <cell r="A121">
            <v>120</v>
          </cell>
          <cell r="C121" t="str">
            <v>☑協定対象ではない</v>
          </cell>
          <cell r="E121" t="str">
            <v>年</v>
          </cell>
          <cell r="G121" t="str">
            <v>月</v>
          </cell>
          <cell r="I121" t="str">
            <v>日</v>
          </cell>
        </row>
        <row r="122">
          <cell r="A122">
            <v>121</v>
          </cell>
          <cell r="C122" t="str">
            <v>☑協定対象ではない</v>
          </cell>
          <cell r="E122" t="str">
            <v>年</v>
          </cell>
          <cell r="G122" t="str">
            <v>月</v>
          </cell>
          <cell r="I122" t="str">
            <v>日</v>
          </cell>
        </row>
        <row r="123">
          <cell r="A123">
            <v>122</v>
          </cell>
          <cell r="C123" t="str">
            <v>☑協定対象ではない</v>
          </cell>
          <cell r="E123" t="str">
            <v>年</v>
          </cell>
          <cell r="G123" t="str">
            <v>月</v>
          </cell>
          <cell r="I123" t="str">
            <v>日</v>
          </cell>
        </row>
        <row r="124">
          <cell r="A124">
            <v>123</v>
          </cell>
          <cell r="C124" t="str">
            <v>☑協定対象ではない</v>
          </cell>
          <cell r="E124" t="str">
            <v>年</v>
          </cell>
          <cell r="G124" t="str">
            <v>月</v>
          </cell>
          <cell r="I124" t="str">
            <v>日</v>
          </cell>
        </row>
        <row r="125">
          <cell r="A125">
            <v>124</v>
          </cell>
          <cell r="C125" t="str">
            <v>☑協定対象ではない</v>
          </cell>
          <cell r="E125" t="str">
            <v>年</v>
          </cell>
          <cell r="G125" t="str">
            <v>月</v>
          </cell>
          <cell r="I125" t="str">
            <v>日</v>
          </cell>
        </row>
        <row r="126">
          <cell r="A126">
            <v>125</v>
          </cell>
          <cell r="C126" t="str">
            <v>☑協定対象ではない</v>
          </cell>
          <cell r="E126" t="str">
            <v>年</v>
          </cell>
          <cell r="G126" t="str">
            <v>月</v>
          </cell>
          <cell r="I126" t="str">
            <v>日</v>
          </cell>
        </row>
        <row r="127">
          <cell r="A127">
            <v>126</v>
          </cell>
          <cell r="C127" t="str">
            <v>☑協定対象ではない</v>
          </cell>
          <cell r="E127" t="str">
            <v>年</v>
          </cell>
          <cell r="G127" t="str">
            <v>月</v>
          </cell>
          <cell r="I127" t="str">
            <v>日</v>
          </cell>
        </row>
        <row r="128">
          <cell r="A128">
            <v>127</v>
          </cell>
          <cell r="C128" t="str">
            <v>☑協定対象ではない</v>
          </cell>
          <cell r="E128" t="str">
            <v>年</v>
          </cell>
          <cell r="G128" t="str">
            <v>月</v>
          </cell>
          <cell r="I128" t="str">
            <v>日</v>
          </cell>
        </row>
        <row r="129">
          <cell r="A129">
            <v>128</v>
          </cell>
          <cell r="C129" t="str">
            <v>☑協定対象ではない</v>
          </cell>
          <cell r="E129" t="str">
            <v>年</v>
          </cell>
          <cell r="G129" t="str">
            <v>月</v>
          </cell>
          <cell r="I129" t="str">
            <v>日</v>
          </cell>
        </row>
        <row r="130">
          <cell r="A130">
            <v>129</v>
          </cell>
          <cell r="C130" t="str">
            <v>☑協定対象ではない</v>
          </cell>
          <cell r="E130" t="str">
            <v>年</v>
          </cell>
          <cell r="G130" t="str">
            <v>月</v>
          </cell>
          <cell r="I130" t="str">
            <v>日</v>
          </cell>
        </row>
        <row r="131">
          <cell r="A131">
            <v>130</v>
          </cell>
          <cell r="C131" t="str">
            <v>☑協定対象ではない</v>
          </cell>
          <cell r="E131" t="str">
            <v>年</v>
          </cell>
          <cell r="G131" t="str">
            <v>月</v>
          </cell>
          <cell r="I131" t="str">
            <v>日</v>
          </cell>
        </row>
        <row r="132">
          <cell r="A132">
            <v>131</v>
          </cell>
          <cell r="C132" t="str">
            <v>☑協定対象ではない</v>
          </cell>
          <cell r="E132" t="str">
            <v>年</v>
          </cell>
          <cell r="G132" t="str">
            <v>月</v>
          </cell>
          <cell r="I132" t="str">
            <v>日</v>
          </cell>
        </row>
        <row r="133">
          <cell r="A133">
            <v>132</v>
          </cell>
          <cell r="C133" t="str">
            <v>☑協定対象ではない</v>
          </cell>
          <cell r="E133" t="str">
            <v>年</v>
          </cell>
          <cell r="G133" t="str">
            <v>月</v>
          </cell>
          <cell r="I133" t="str">
            <v>日</v>
          </cell>
        </row>
        <row r="134">
          <cell r="A134">
            <v>133</v>
          </cell>
          <cell r="C134" t="str">
            <v>☑協定対象ではない</v>
          </cell>
          <cell r="E134" t="str">
            <v>年</v>
          </cell>
          <cell r="G134" t="str">
            <v>月</v>
          </cell>
          <cell r="I134" t="str">
            <v>日</v>
          </cell>
        </row>
        <row r="135">
          <cell r="A135">
            <v>134</v>
          </cell>
          <cell r="C135" t="str">
            <v>☑協定対象ではない</v>
          </cell>
          <cell r="E135" t="str">
            <v>年</v>
          </cell>
          <cell r="G135" t="str">
            <v>月</v>
          </cell>
          <cell r="I135" t="str">
            <v>日</v>
          </cell>
        </row>
        <row r="136">
          <cell r="A136">
            <v>135</v>
          </cell>
          <cell r="C136" t="str">
            <v>☑協定対象ではない</v>
          </cell>
          <cell r="E136" t="str">
            <v>年</v>
          </cell>
          <cell r="G136" t="str">
            <v>月</v>
          </cell>
          <cell r="I136" t="str">
            <v>日</v>
          </cell>
        </row>
        <row r="137">
          <cell r="A137">
            <v>136</v>
          </cell>
          <cell r="C137" t="str">
            <v>☑協定対象ではない</v>
          </cell>
          <cell r="E137" t="str">
            <v>年</v>
          </cell>
          <cell r="G137" t="str">
            <v>月</v>
          </cell>
          <cell r="I137" t="str">
            <v>日</v>
          </cell>
        </row>
        <row r="138">
          <cell r="A138">
            <v>137</v>
          </cell>
          <cell r="C138" t="str">
            <v>☑協定対象ではない</v>
          </cell>
          <cell r="E138" t="str">
            <v>年</v>
          </cell>
          <cell r="G138" t="str">
            <v>月</v>
          </cell>
          <cell r="I138" t="str">
            <v>日</v>
          </cell>
        </row>
        <row r="139">
          <cell r="A139">
            <v>138</v>
          </cell>
          <cell r="C139" t="str">
            <v>☑協定対象ではない</v>
          </cell>
          <cell r="E139" t="str">
            <v>年</v>
          </cell>
          <cell r="G139" t="str">
            <v>月</v>
          </cell>
          <cell r="I139" t="str">
            <v>日</v>
          </cell>
        </row>
        <row r="140">
          <cell r="A140">
            <v>139</v>
          </cell>
          <cell r="C140" t="str">
            <v>☑協定対象ではない</v>
          </cell>
          <cell r="E140" t="str">
            <v>年</v>
          </cell>
          <cell r="G140" t="str">
            <v>月</v>
          </cell>
          <cell r="I140" t="str">
            <v>日</v>
          </cell>
        </row>
        <row r="141">
          <cell r="A141">
            <v>140</v>
          </cell>
          <cell r="C141" t="str">
            <v>☑協定対象ではない</v>
          </cell>
          <cell r="E141" t="str">
            <v>年</v>
          </cell>
          <cell r="G141" t="str">
            <v>月</v>
          </cell>
          <cell r="I141" t="str">
            <v>日</v>
          </cell>
        </row>
        <row r="142">
          <cell r="A142">
            <v>141</v>
          </cell>
          <cell r="C142" t="str">
            <v>☑協定対象ではない</v>
          </cell>
          <cell r="E142" t="str">
            <v>年</v>
          </cell>
          <cell r="G142" t="str">
            <v>月</v>
          </cell>
          <cell r="I142" t="str">
            <v>日</v>
          </cell>
        </row>
        <row r="143">
          <cell r="A143">
            <v>142</v>
          </cell>
          <cell r="C143" t="str">
            <v>☑協定対象ではない</v>
          </cell>
          <cell r="E143" t="str">
            <v>年</v>
          </cell>
          <cell r="G143" t="str">
            <v>月</v>
          </cell>
          <cell r="I143" t="str">
            <v>日</v>
          </cell>
        </row>
        <row r="144">
          <cell r="A144">
            <v>143</v>
          </cell>
          <cell r="C144" t="str">
            <v>☑協定対象ではない</v>
          </cell>
          <cell r="E144" t="str">
            <v>年</v>
          </cell>
          <cell r="G144" t="str">
            <v>月</v>
          </cell>
          <cell r="I144" t="str">
            <v>日</v>
          </cell>
        </row>
        <row r="145">
          <cell r="A145">
            <v>144</v>
          </cell>
          <cell r="C145" t="str">
            <v>☑協定対象ではない</v>
          </cell>
          <cell r="E145" t="str">
            <v>年</v>
          </cell>
          <cell r="G145" t="str">
            <v>月</v>
          </cell>
          <cell r="I145" t="str">
            <v>日</v>
          </cell>
        </row>
        <row r="146">
          <cell r="A146">
            <v>145</v>
          </cell>
          <cell r="C146" t="str">
            <v>☑協定対象ではない</v>
          </cell>
          <cell r="E146" t="str">
            <v>年</v>
          </cell>
          <cell r="G146" t="str">
            <v>月</v>
          </cell>
          <cell r="I146" t="str">
            <v>日</v>
          </cell>
        </row>
        <row r="147">
          <cell r="A147">
            <v>146</v>
          </cell>
          <cell r="C147" t="str">
            <v>☑協定対象ではない</v>
          </cell>
          <cell r="E147" t="str">
            <v>年</v>
          </cell>
          <cell r="G147" t="str">
            <v>月</v>
          </cell>
          <cell r="I147" t="str">
            <v>日</v>
          </cell>
        </row>
        <row r="148">
          <cell r="A148">
            <v>147</v>
          </cell>
          <cell r="C148" t="str">
            <v>☑協定対象ではない</v>
          </cell>
          <cell r="E148" t="str">
            <v>年</v>
          </cell>
          <cell r="G148" t="str">
            <v>月</v>
          </cell>
          <cell r="I148" t="str">
            <v>日</v>
          </cell>
        </row>
        <row r="149">
          <cell r="A149">
            <v>148</v>
          </cell>
          <cell r="C149" t="str">
            <v>☑協定対象ではない</v>
          </cell>
          <cell r="E149" t="str">
            <v>年</v>
          </cell>
          <cell r="G149" t="str">
            <v>月</v>
          </cell>
          <cell r="I149" t="str">
            <v>日</v>
          </cell>
        </row>
      </sheetData>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656976-CCA2-4243-A857-8F1819A8CD73}">
  <sheetPr codeName="Sheet1"/>
  <dimension ref="A1:AB18"/>
  <sheetViews>
    <sheetView workbookViewId="0">
      <selection activeCell="K1" sqref="K1:L2"/>
    </sheetView>
  </sheetViews>
  <sheetFormatPr defaultRowHeight="13.2"/>
  <cols>
    <col min="1" max="38" width="3" customWidth="1"/>
  </cols>
  <sheetData>
    <row r="1" spans="1:28">
      <c r="A1" s="173" t="s">
        <v>188</v>
      </c>
      <c r="K1" s="172" t="s">
        <v>182</v>
      </c>
      <c r="L1" t="s">
        <v>183</v>
      </c>
      <c r="X1" t="s">
        <v>184</v>
      </c>
      <c r="Z1" t="s">
        <v>185</v>
      </c>
      <c r="AB1" t="s">
        <v>187</v>
      </c>
    </row>
    <row r="2" spans="1:28">
      <c r="A2" s="173" t="s">
        <v>175</v>
      </c>
      <c r="K2" s="172" t="s">
        <v>176</v>
      </c>
      <c r="L2" t="s">
        <v>183</v>
      </c>
      <c r="X2" t="s">
        <v>184</v>
      </c>
      <c r="Z2" t="s">
        <v>185</v>
      </c>
      <c r="AB2" t="s">
        <v>187</v>
      </c>
    </row>
    <row r="3" spans="1:28">
      <c r="A3" s="172"/>
      <c r="K3" s="172"/>
    </row>
    <row r="4" spans="1:28">
      <c r="A4" s="172"/>
      <c r="K4" s="172"/>
    </row>
    <row r="5" spans="1:28">
      <c r="A5" s="172"/>
      <c r="K5" s="172"/>
    </row>
    <row r="6" spans="1:28">
      <c r="A6" s="172"/>
      <c r="K6" s="172"/>
    </row>
    <row r="7" spans="1:28">
      <c r="A7" s="172"/>
      <c r="K7" s="172"/>
    </row>
    <row r="8" spans="1:28">
      <c r="A8" s="172"/>
      <c r="K8" s="172"/>
    </row>
    <row r="9" spans="1:28">
      <c r="A9" s="172"/>
      <c r="B9" t="s">
        <v>181</v>
      </c>
      <c r="K9" s="172"/>
    </row>
    <row r="10" spans="1:28">
      <c r="A10" s="172"/>
      <c r="B10" t="s">
        <v>181</v>
      </c>
      <c r="K10" s="172"/>
    </row>
    <row r="11" spans="1:28">
      <c r="A11" s="172"/>
      <c r="K11" s="172"/>
    </row>
    <row r="16" spans="1:28">
      <c r="A16" t="s">
        <v>179</v>
      </c>
    </row>
    <row r="17" spans="1:1">
      <c r="A17" t="s">
        <v>178</v>
      </c>
    </row>
    <row r="18" spans="1:1">
      <c r="A18" t="s">
        <v>178</v>
      </c>
    </row>
  </sheetData>
  <phoneticPr fontId="2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A5337B-CA20-4BB0-975D-D43AFDF2E176}">
  <sheetPr codeName="Sheet2">
    <pageSetUpPr fitToPage="1"/>
  </sheetPr>
  <dimension ref="A1:AW251"/>
  <sheetViews>
    <sheetView zoomScaleNormal="100" workbookViewId="0">
      <pane xSplit="1" ySplit="1" topLeftCell="O2" activePane="bottomRight" state="frozen"/>
      <selection pane="topRight" activeCell="B1" sqref="B1"/>
      <selection pane="bottomLeft" activeCell="A2" sqref="A2"/>
      <selection pane="bottomRight" activeCell="AL2" sqref="AL2"/>
    </sheetView>
  </sheetViews>
  <sheetFormatPr defaultColWidth="9" defaultRowHeight="15"/>
  <cols>
    <col min="1" max="1" width="3.33203125" style="169" customWidth="1"/>
    <col min="2" max="2" width="23.21875" style="169" customWidth="1"/>
    <col min="3" max="3" width="18.77734375" style="169" customWidth="1"/>
    <col min="4" max="9" width="2.88671875" style="169" customWidth="1"/>
    <col min="10" max="10" width="32.44140625" style="169" customWidth="1"/>
    <col min="11" max="16" width="9" style="169" customWidth="1"/>
    <col min="17" max="17" width="33.88671875" style="185" customWidth="1"/>
    <col min="18" max="30" width="9" style="169" customWidth="1"/>
    <col min="31" max="31" width="11.21875" style="170" customWidth="1"/>
    <col min="32" max="33" width="9" style="169" customWidth="1"/>
    <col min="34" max="35" width="11" style="170" customWidth="1"/>
    <col min="36" max="36" width="9" style="211" customWidth="1"/>
    <col min="37" max="38" width="12.109375" style="169" customWidth="1"/>
    <col min="39" max="41" width="9" style="170" customWidth="1"/>
    <col min="42" max="43" width="9" style="169" customWidth="1"/>
    <col min="44" max="44" width="24.88671875" style="169" bestFit="1" customWidth="1"/>
    <col min="45" max="46" width="9" style="169"/>
    <col min="47" max="47" width="23.109375" style="169" customWidth="1"/>
    <col min="48" max="16384" width="9" style="169"/>
  </cols>
  <sheetData>
    <row r="1" spans="1:49" s="170" customFormat="1">
      <c r="B1" s="170" t="s">
        <v>141</v>
      </c>
      <c r="C1" s="184" t="s">
        <v>177</v>
      </c>
      <c r="D1" s="213" t="s">
        <v>180</v>
      </c>
      <c r="E1" s="213"/>
      <c r="F1" s="213"/>
      <c r="G1" s="213"/>
      <c r="H1" s="213"/>
      <c r="I1" s="213"/>
      <c r="J1" s="170" t="s">
        <v>7</v>
      </c>
      <c r="K1" s="170" t="s">
        <v>142</v>
      </c>
      <c r="L1" s="170" t="s">
        <v>143</v>
      </c>
      <c r="M1" s="170" t="s">
        <v>144</v>
      </c>
      <c r="N1" s="170" t="s">
        <v>145</v>
      </c>
      <c r="O1" s="170" t="s">
        <v>146</v>
      </c>
      <c r="P1" s="170" t="s">
        <v>147</v>
      </c>
      <c r="Q1" s="185" t="s">
        <v>148</v>
      </c>
      <c r="R1" s="170" t="s">
        <v>149</v>
      </c>
      <c r="S1" s="170" t="s">
        <v>150</v>
      </c>
      <c r="T1" s="170" t="s">
        <v>151</v>
      </c>
      <c r="U1" s="170" t="s">
        <v>152</v>
      </c>
      <c r="V1" s="170" t="s">
        <v>153</v>
      </c>
      <c r="W1" s="170" t="s">
        <v>173</v>
      </c>
      <c r="X1" s="170" t="s">
        <v>174</v>
      </c>
      <c r="Y1" s="170" t="s">
        <v>154</v>
      </c>
      <c r="Z1" s="170" t="s">
        <v>155</v>
      </c>
      <c r="AA1" s="170" t="s">
        <v>156</v>
      </c>
      <c r="AB1" s="170" t="s">
        <v>157</v>
      </c>
      <c r="AC1" s="170" t="s">
        <v>171</v>
      </c>
      <c r="AD1" s="170" t="s">
        <v>158</v>
      </c>
      <c r="AE1" s="170" t="s">
        <v>159</v>
      </c>
      <c r="AF1" s="170" t="s">
        <v>160</v>
      </c>
      <c r="AG1" s="170" t="s">
        <v>161</v>
      </c>
      <c r="AH1" s="170" t="s">
        <v>162</v>
      </c>
      <c r="AI1" s="170" t="s">
        <v>163</v>
      </c>
      <c r="AJ1" s="170" t="s">
        <v>164</v>
      </c>
      <c r="AK1" s="170" t="s">
        <v>165</v>
      </c>
      <c r="AL1" s="170" t="s">
        <v>166</v>
      </c>
      <c r="AM1" s="170" t="s">
        <v>167</v>
      </c>
      <c r="AN1" s="170" t="s">
        <v>168</v>
      </c>
      <c r="AO1" s="170" t="s">
        <v>169</v>
      </c>
      <c r="AP1" s="170" t="s">
        <v>170</v>
      </c>
      <c r="AQ1" s="170" t="s">
        <v>190</v>
      </c>
      <c r="AR1" s="170" t="s">
        <v>396</v>
      </c>
      <c r="AS1" s="170" t="s">
        <v>399</v>
      </c>
      <c r="AT1" s="170" t="s">
        <v>400</v>
      </c>
      <c r="AU1" s="170" t="s">
        <v>402</v>
      </c>
      <c r="AV1" s="170" t="s">
        <v>403</v>
      </c>
    </row>
    <row r="2" spans="1:49">
      <c r="A2" s="169">
        <v>1</v>
      </c>
      <c r="B2" s="172" t="s">
        <v>202</v>
      </c>
      <c r="C2" s="186" t="s">
        <v>188</v>
      </c>
      <c r="D2" s="186"/>
      <c r="E2" s="187" t="s">
        <v>184</v>
      </c>
      <c r="F2" s="187"/>
      <c r="G2" s="187" t="s">
        <v>185</v>
      </c>
      <c r="H2" s="187"/>
      <c r="I2" s="187" t="s">
        <v>186</v>
      </c>
      <c r="J2" s="188" t="s">
        <v>320</v>
      </c>
      <c r="K2" s="169" t="s">
        <v>321</v>
      </c>
      <c r="L2" s="169" t="s">
        <v>322</v>
      </c>
      <c r="M2" s="169" t="s">
        <v>323</v>
      </c>
      <c r="N2" s="169" t="s">
        <v>321</v>
      </c>
      <c r="O2" s="169" t="s">
        <v>322</v>
      </c>
      <c r="P2" s="169" t="s">
        <v>323</v>
      </c>
      <c r="Q2" s="188" t="s">
        <v>324</v>
      </c>
      <c r="R2" s="186" t="s">
        <v>331</v>
      </c>
      <c r="S2" s="186" t="s">
        <v>332</v>
      </c>
      <c r="T2" s="186" t="s">
        <v>333</v>
      </c>
      <c r="U2" s="187" t="s">
        <v>334</v>
      </c>
      <c r="V2" s="186"/>
      <c r="W2" s="169" t="s">
        <v>335</v>
      </c>
      <c r="X2" s="169" t="s">
        <v>193</v>
      </c>
      <c r="Y2" s="169" t="s">
        <v>336</v>
      </c>
      <c r="AA2" s="170" t="s">
        <v>55</v>
      </c>
      <c r="AB2" s="189">
        <v>45383</v>
      </c>
      <c r="AC2" s="189">
        <v>45565</v>
      </c>
      <c r="AD2" s="190">
        <v>45566</v>
      </c>
      <c r="AE2" s="191"/>
      <c r="AF2" s="169" t="s">
        <v>194</v>
      </c>
      <c r="AG2" s="169" t="s">
        <v>195</v>
      </c>
      <c r="AH2" s="170" t="s">
        <v>341</v>
      </c>
      <c r="AI2" s="170" t="s">
        <v>342</v>
      </c>
      <c r="AJ2" s="515"/>
      <c r="AK2" s="169" t="s">
        <v>347</v>
      </c>
      <c r="AL2" s="169" t="s">
        <v>348</v>
      </c>
      <c r="AM2" s="187" t="s">
        <v>200</v>
      </c>
      <c r="AN2" s="187" t="s">
        <v>200</v>
      </c>
      <c r="AO2" s="187" t="s">
        <v>200</v>
      </c>
      <c r="AP2" s="192">
        <v>45380</v>
      </c>
      <c r="AQ2" s="192" t="s">
        <v>191</v>
      </c>
      <c r="AR2" s="481" t="str">
        <f>IF(Y2="有期雇用","（派遣労働者用；常用、有期雇用型）","（無期転換後の労働条件）")</f>
        <v>（無期転換後の労働条件）</v>
      </c>
      <c r="AS2" s="169" t="s">
        <v>409</v>
      </c>
      <c r="AT2" s="169" t="s">
        <v>193</v>
      </c>
      <c r="AU2" s="169" t="s">
        <v>404</v>
      </c>
      <c r="AV2" s="169" t="s">
        <v>405</v>
      </c>
      <c r="AW2" s="190"/>
    </row>
    <row r="3" spans="1:49">
      <c r="A3" s="169">
        <v>2</v>
      </c>
      <c r="B3" s="172" t="s">
        <v>203</v>
      </c>
      <c r="C3" s="186" t="s">
        <v>188</v>
      </c>
      <c r="D3" s="186"/>
      <c r="E3" s="187" t="s">
        <v>184</v>
      </c>
      <c r="F3" s="187"/>
      <c r="G3" s="187" t="s">
        <v>185</v>
      </c>
      <c r="H3" s="187"/>
      <c r="I3" s="187" t="s">
        <v>186</v>
      </c>
      <c r="J3" s="188" t="s">
        <v>325</v>
      </c>
      <c r="K3" s="169" t="s">
        <v>321</v>
      </c>
      <c r="L3" s="169" t="s">
        <v>322</v>
      </c>
      <c r="M3" s="169" t="s">
        <v>323</v>
      </c>
      <c r="N3" s="169" t="s">
        <v>321</v>
      </c>
      <c r="O3" s="169" t="s">
        <v>322</v>
      </c>
      <c r="P3" s="169" t="s">
        <v>323</v>
      </c>
      <c r="Q3" s="188" t="s">
        <v>326</v>
      </c>
      <c r="R3" s="186" t="s">
        <v>337</v>
      </c>
      <c r="S3" s="186" t="s">
        <v>332</v>
      </c>
      <c r="T3" s="186" t="s">
        <v>333</v>
      </c>
      <c r="U3" s="187" t="s">
        <v>334</v>
      </c>
      <c r="V3" s="186"/>
      <c r="W3" s="169" t="s">
        <v>335</v>
      </c>
      <c r="X3" s="169" t="s">
        <v>193</v>
      </c>
      <c r="Y3" s="169" t="s">
        <v>336</v>
      </c>
      <c r="AA3" s="170" t="s">
        <v>55</v>
      </c>
      <c r="AB3" s="189">
        <v>45383</v>
      </c>
      <c r="AC3" s="189">
        <v>45565</v>
      </c>
      <c r="AD3" s="190">
        <v>45566</v>
      </c>
      <c r="AE3" s="191"/>
      <c r="AF3" s="169" t="s">
        <v>194</v>
      </c>
      <c r="AG3" s="169" t="s">
        <v>195</v>
      </c>
      <c r="AH3" s="170" t="s">
        <v>343</v>
      </c>
      <c r="AI3" s="170" t="s">
        <v>344</v>
      </c>
      <c r="AJ3" s="515"/>
      <c r="AK3" s="169" t="s">
        <v>347</v>
      </c>
      <c r="AL3" s="169" t="s">
        <v>348</v>
      </c>
      <c r="AM3" s="187" t="s">
        <v>200</v>
      </c>
      <c r="AN3" s="187" t="s">
        <v>200</v>
      </c>
      <c r="AO3" s="187" t="s">
        <v>200</v>
      </c>
      <c r="AP3" s="192">
        <v>45380</v>
      </c>
      <c r="AQ3" s="192" t="s">
        <v>191</v>
      </c>
      <c r="AR3" s="481" t="str">
        <f t="shared" ref="AR3:AR66" si="0">IF(Y3="有期雇用","（派遣労働者用；常用、有期雇用型）","（無期転換後の労働条件）")</f>
        <v>（無期転換後の労働条件）</v>
      </c>
      <c r="AS3" s="169" t="s">
        <v>409</v>
      </c>
      <c r="AT3" s="169" t="s">
        <v>193</v>
      </c>
      <c r="AU3" s="169" t="s">
        <v>404</v>
      </c>
      <c r="AV3" s="169" t="s">
        <v>405</v>
      </c>
    </row>
    <row r="4" spans="1:49">
      <c r="A4" s="169">
        <v>3</v>
      </c>
      <c r="B4" s="172" t="s">
        <v>204</v>
      </c>
      <c r="C4" s="186" t="s">
        <v>188</v>
      </c>
      <c r="D4" s="186"/>
      <c r="E4" s="187" t="s">
        <v>184</v>
      </c>
      <c r="F4" s="187"/>
      <c r="G4" s="187" t="s">
        <v>185</v>
      </c>
      <c r="H4" s="187"/>
      <c r="I4" s="187" t="s">
        <v>186</v>
      </c>
      <c r="J4" s="193" t="s">
        <v>327</v>
      </c>
      <c r="K4" s="169" t="s">
        <v>321</v>
      </c>
      <c r="L4" s="169" t="s">
        <v>322</v>
      </c>
      <c r="M4" s="169" t="s">
        <v>323</v>
      </c>
      <c r="N4" s="169" t="s">
        <v>321</v>
      </c>
      <c r="O4" s="169" t="s">
        <v>322</v>
      </c>
      <c r="P4" s="169" t="s">
        <v>323</v>
      </c>
      <c r="Q4" s="188" t="s">
        <v>328</v>
      </c>
      <c r="R4" s="186" t="s">
        <v>338</v>
      </c>
      <c r="S4" s="186" t="s">
        <v>332</v>
      </c>
      <c r="T4" s="186" t="s">
        <v>333</v>
      </c>
      <c r="U4" s="187" t="s">
        <v>334</v>
      </c>
      <c r="V4" s="186"/>
      <c r="W4" s="169" t="s">
        <v>335</v>
      </c>
      <c r="X4" s="169" t="s">
        <v>193</v>
      </c>
      <c r="Y4" s="169" t="s">
        <v>336</v>
      </c>
      <c r="AA4" s="170" t="s">
        <v>55</v>
      </c>
      <c r="AB4" s="189">
        <v>45383</v>
      </c>
      <c r="AC4" s="189">
        <v>45565</v>
      </c>
      <c r="AD4" s="190">
        <v>45566</v>
      </c>
      <c r="AE4" s="191"/>
      <c r="AF4" s="169" t="s">
        <v>194</v>
      </c>
      <c r="AG4" s="169" t="s">
        <v>196</v>
      </c>
      <c r="AH4" s="170" t="s">
        <v>353</v>
      </c>
      <c r="AI4" s="170" t="s">
        <v>354</v>
      </c>
      <c r="AJ4" s="515"/>
      <c r="AK4" s="169" t="s">
        <v>347</v>
      </c>
      <c r="AL4" s="169" t="s">
        <v>348</v>
      </c>
      <c r="AM4" s="187" t="s">
        <v>200</v>
      </c>
      <c r="AN4" s="187" t="s">
        <v>200</v>
      </c>
      <c r="AO4" s="187" t="s">
        <v>200</v>
      </c>
      <c r="AP4" s="192">
        <v>45380</v>
      </c>
      <c r="AQ4" s="192" t="s">
        <v>191</v>
      </c>
      <c r="AR4" s="481" t="str">
        <f t="shared" si="0"/>
        <v>（無期転換後の労働条件）</v>
      </c>
      <c r="AS4" s="169" t="s">
        <v>409</v>
      </c>
      <c r="AT4" s="169" t="s">
        <v>193</v>
      </c>
      <c r="AU4" s="169" t="s">
        <v>404</v>
      </c>
      <c r="AV4" s="169" t="s">
        <v>405</v>
      </c>
    </row>
    <row r="5" spans="1:49">
      <c r="A5" s="169">
        <v>4</v>
      </c>
      <c r="B5" s="172" t="s">
        <v>205</v>
      </c>
      <c r="C5" s="186" t="s">
        <v>188</v>
      </c>
      <c r="D5" s="186"/>
      <c r="E5" s="187" t="s">
        <v>184</v>
      </c>
      <c r="F5" s="187"/>
      <c r="G5" s="187" t="s">
        <v>185</v>
      </c>
      <c r="H5" s="187"/>
      <c r="I5" s="187" t="s">
        <v>186</v>
      </c>
      <c r="J5" s="193" t="s">
        <v>327</v>
      </c>
      <c r="K5" s="169" t="s">
        <v>321</v>
      </c>
      <c r="L5" s="169" t="s">
        <v>322</v>
      </c>
      <c r="M5" s="169" t="s">
        <v>323</v>
      </c>
      <c r="N5" s="169" t="s">
        <v>321</v>
      </c>
      <c r="O5" s="169" t="s">
        <v>322</v>
      </c>
      <c r="P5" s="169" t="s">
        <v>323</v>
      </c>
      <c r="Q5" s="188" t="s">
        <v>328</v>
      </c>
      <c r="R5" s="186" t="s">
        <v>338</v>
      </c>
      <c r="S5" s="186" t="s">
        <v>332</v>
      </c>
      <c r="T5" s="186" t="s">
        <v>333</v>
      </c>
      <c r="U5" s="187" t="s">
        <v>334</v>
      </c>
      <c r="V5" s="186"/>
      <c r="W5" s="169" t="s">
        <v>335</v>
      </c>
      <c r="X5" s="169" t="s">
        <v>193</v>
      </c>
      <c r="Y5" s="169" t="s">
        <v>336</v>
      </c>
      <c r="AA5" s="170" t="s">
        <v>55</v>
      </c>
      <c r="AB5" s="189">
        <v>45383</v>
      </c>
      <c r="AC5" s="189">
        <v>45565</v>
      </c>
      <c r="AD5" s="190">
        <v>45566</v>
      </c>
      <c r="AE5" s="191"/>
      <c r="AF5" s="169" t="s">
        <v>194</v>
      </c>
      <c r="AG5" s="169" t="s">
        <v>195</v>
      </c>
      <c r="AH5" s="170" t="s">
        <v>345</v>
      </c>
      <c r="AI5" s="170" t="s">
        <v>346</v>
      </c>
      <c r="AJ5" s="515"/>
      <c r="AK5" s="169" t="s">
        <v>347</v>
      </c>
      <c r="AL5" s="169" t="s">
        <v>348</v>
      </c>
      <c r="AM5" s="187" t="s">
        <v>200</v>
      </c>
      <c r="AN5" s="187" t="s">
        <v>200</v>
      </c>
      <c r="AO5" s="187" t="s">
        <v>200</v>
      </c>
      <c r="AP5" s="192">
        <v>45380</v>
      </c>
      <c r="AQ5" s="192" t="s">
        <v>191</v>
      </c>
      <c r="AR5" s="481" t="str">
        <f t="shared" si="0"/>
        <v>（無期転換後の労働条件）</v>
      </c>
      <c r="AS5" s="169" t="s">
        <v>409</v>
      </c>
      <c r="AT5" s="169" t="s">
        <v>193</v>
      </c>
      <c r="AU5" s="169" t="s">
        <v>404</v>
      </c>
      <c r="AV5" s="169" t="s">
        <v>405</v>
      </c>
    </row>
    <row r="6" spans="1:49">
      <c r="A6" s="169">
        <v>5</v>
      </c>
      <c r="B6" s="172" t="s">
        <v>206</v>
      </c>
      <c r="C6" s="186" t="s">
        <v>188</v>
      </c>
      <c r="D6" s="186"/>
      <c r="E6" s="187" t="s">
        <v>184</v>
      </c>
      <c r="F6" s="187"/>
      <c r="G6" s="187" t="s">
        <v>185</v>
      </c>
      <c r="H6" s="187"/>
      <c r="I6" s="187" t="s">
        <v>186</v>
      </c>
      <c r="J6" s="193" t="s">
        <v>327</v>
      </c>
      <c r="K6" s="169" t="s">
        <v>321</v>
      </c>
      <c r="L6" s="169" t="s">
        <v>322</v>
      </c>
      <c r="M6" s="169" t="s">
        <v>323</v>
      </c>
      <c r="N6" s="169" t="s">
        <v>321</v>
      </c>
      <c r="O6" s="169" t="s">
        <v>322</v>
      </c>
      <c r="P6" s="169" t="s">
        <v>323</v>
      </c>
      <c r="Q6" s="188" t="s">
        <v>328</v>
      </c>
      <c r="R6" s="186" t="s">
        <v>338</v>
      </c>
      <c r="S6" s="186" t="s">
        <v>332</v>
      </c>
      <c r="T6" s="186" t="s">
        <v>333</v>
      </c>
      <c r="U6" s="187" t="s">
        <v>334</v>
      </c>
      <c r="V6" s="186"/>
      <c r="W6" s="169" t="s">
        <v>335</v>
      </c>
      <c r="X6" s="169" t="s">
        <v>193</v>
      </c>
      <c r="Y6" s="169" t="s">
        <v>336</v>
      </c>
      <c r="AA6" s="170" t="s">
        <v>55</v>
      </c>
      <c r="AB6" s="189">
        <v>45383</v>
      </c>
      <c r="AC6" s="189">
        <v>45565</v>
      </c>
      <c r="AD6" s="190">
        <v>45566</v>
      </c>
      <c r="AE6" s="191"/>
      <c r="AF6" s="169" t="s">
        <v>194</v>
      </c>
      <c r="AG6" s="169" t="s">
        <v>195</v>
      </c>
      <c r="AH6" s="170" t="s">
        <v>353</v>
      </c>
      <c r="AI6" s="170" t="s">
        <v>354</v>
      </c>
      <c r="AJ6" s="515"/>
      <c r="AK6" s="169" t="s">
        <v>347</v>
      </c>
      <c r="AL6" s="169" t="s">
        <v>348</v>
      </c>
      <c r="AM6" s="187" t="s">
        <v>200</v>
      </c>
      <c r="AN6" s="187" t="s">
        <v>200</v>
      </c>
      <c r="AO6" s="187" t="s">
        <v>200</v>
      </c>
      <c r="AP6" s="192">
        <v>45380</v>
      </c>
      <c r="AQ6" s="192" t="s">
        <v>191</v>
      </c>
      <c r="AR6" s="481" t="str">
        <f t="shared" si="0"/>
        <v>（無期転換後の労働条件）</v>
      </c>
      <c r="AS6" s="169" t="s">
        <v>409</v>
      </c>
      <c r="AT6" s="169" t="s">
        <v>193</v>
      </c>
      <c r="AU6" s="169" t="s">
        <v>404</v>
      </c>
      <c r="AV6" s="169" t="s">
        <v>405</v>
      </c>
    </row>
    <row r="7" spans="1:49">
      <c r="A7" s="169">
        <v>6</v>
      </c>
      <c r="B7" s="172" t="s">
        <v>207</v>
      </c>
      <c r="C7" s="186" t="s">
        <v>188</v>
      </c>
      <c r="D7" s="186"/>
      <c r="E7" s="187" t="s">
        <v>184</v>
      </c>
      <c r="F7" s="187"/>
      <c r="G7" s="187" t="s">
        <v>185</v>
      </c>
      <c r="H7" s="187"/>
      <c r="I7" s="187" t="s">
        <v>186</v>
      </c>
      <c r="J7" s="193" t="s">
        <v>327</v>
      </c>
      <c r="K7" s="169" t="s">
        <v>321</v>
      </c>
      <c r="L7" s="169" t="s">
        <v>322</v>
      </c>
      <c r="M7" s="169" t="s">
        <v>323</v>
      </c>
      <c r="N7" s="169" t="s">
        <v>321</v>
      </c>
      <c r="O7" s="169" t="s">
        <v>322</v>
      </c>
      <c r="P7" s="169" t="s">
        <v>323</v>
      </c>
      <c r="Q7" s="188" t="s">
        <v>328</v>
      </c>
      <c r="R7" s="186" t="s">
        <v>338</v>
      </c>
      <c r="S7" s="186" t="s">
        <v>332</v>
      </c>
      <c r="T7" s="186" t="s">
        <v>333</v>
      </c>
      <c r="U7" s="187" t="s">
        <v>334</v>
      </c>
      <c r="V7" s="186"/>
      <c r="W7" s="169" t="s">
        <v>335</v>
      </c>
      <c r="X7" s="169" t="s">
        <v>193</v>
      </c>
      <c r="Y7" s="169" t="s">
        <v>336</v>
      </c>
      <c r="AA7" s="170" t="s">
        <v>55</v>
      </c>
      <c r="AB7" s="189">
        <v>45383</v>
      </c>
      <c r="AC7" s="189">
        <v>45565</v>
      </c>
      <c r="AD7" s="190">
        <v>45566</v>
      </c>
      <c r="AE7" s="194"/>
      <c r="AF7" s="169" t="s">
        <v>194</v>
      </c>
      <c r="AG7" s="169" t="s">
        <v>196</v>
      </c>
      <c r="AH7" s="170" t="s">
        <v>353</v>
      </c>
      <c r="AI7" s="170" t="s">
        <v>354</v>
      </c>
      <c r="AJ7" s="515"/>
      <c r="AK7" s="169" t="s">
        <v>347</v>
      </c>
      <c r="AL7" s="169" t="s">
        <v>348</v>
      </c>
      <c r="AM7" s="187" t="s">
        <v>200</v>
      </c>
      <c r="AN7" s="187" t="s">
        <v>200</v>
      </c>
      <c r="AO7" s="187" t="s">
        <v>200</v>
      </c>
      <c r="AP7" s="192">
        <v>45380</v>
      </c>
      <c r="AQ7" s="192" t="s">
        <v>191</v>
      </c>
      <c r="AR7" s="481" t="str">
        <f t="shared" si="0"/>
        <v>（無期転換後の労働条件）</v>
      </c>
      <c r="AS7" s="169" t="s">
        <v>409</v>
      </c>
      <c r="AT7" s="169" t="s">
        <v>193</v>
      </c>
      <c r="AU7" s="169" t="s">
        <v>404</v>
      </c>
      <c r="AV7" s="169" t="s">
        <v>405</v>
      </c>
    </row>
    <row r="8" spans="1:49">
      <c r="A8" s="169">
        <v>7</v>
      </c>
      <c r="B8" s="172" t="s">
        <v>208</v>
      </c>
      <c r="C8" s="186" t="s">
        <v>188</v>
      </c>
      <c r="D8" s="186"/>
      <c r="E8" s="187" t="s">
        <v>184</v>
      </c>
      <c r="F8" s="187"/>
      <c r="G8" s="187" t="s">
        <v>185</v>
      </c>
      <c r="H8" s="187"/>
      <c r="I8" s="187" t="s">
        <v>186</v>
      </c>
      <c r="J8" s="193" t="s">
        <v>327</v>
      </c>
      <c r="K8" s="169" t="s">
        <v>321</v>
      </c>
      <c r="L8" s="169" t="s">
        <v>322</v>
      </c>
      <c r="M8" s="169" t="s">
        <v>323</v>
      </c>
      <c r="N8" s="169" t="s">
        <v>321</v>
      </c>
      <c r="O8" s="169" t="s">
        <v>322</v>
      </c>
      <c r="P8" s="169" t="s">
        <v>323</v>
      </c>
      <c r="Q8" s="188" t="s">
        <v>328</v>
      </c>
      <c r="R8" s="186" t="s">
        <v>338</v>
      </c>
      <c r="S8" s="186" t="s">
        <v>332</v>
      </c>
      <c r="T8" s="186" t="s">
        <v>333</v>
      </c>
      <c r="U8" s="187" t="s">
        <v>334</v>
      </c>
      <c r="V8" s="186"/>
      <c r="W8" s="169" t="s">
        <v>335</v>
      </c>
      <c r="X8" s="169" t="s">
        <v>193</v>
      </c>
      <c r="Y8" s="169" t="s">
        <v>336</v>
      </c>
      <c r="AA8" s="170" t="s">
        <v>55</v>
      </c>
      <c r="AB8" s="189">
        <v>45383</v>
      </c>
      <c r="AC8" s="189">
        <v>45565</v>
      </c>
      <c r="AD8" s="190">
        <v>45566</v>
      </c>
      <c r="AE8" s="191"/>
      <c r="AF8" s="169" t="s">
        <v>194</v>
      </c>
      <c r="AG8" s="169" t="s">
        <v>195</v>
      </c>
      <c r="AH8" s="170" t="s">
        <v>353</v>
      </c>
      <c r="AI8" s="170" t="s">
        <v>354</v>
      </c>
      <c r="AJ8" s="515"/>
      <c r="AK8" s="169" t="s">
        <v>347</v>
      </c>
      <c r="AL8" s="169" t="s">
        <v>348</v>
      </c>
      <c r="AM8" s="187" t="s">
        <v>200</v>
      </c>
      <c r="AN8" s="187" t="s">
        <v>200</v>
      </c>
      <c r="AO8" s="187" t="s">
        <v>200</v>
      </c>
      <c r="AP8" s="192">
        <v>45380</v>
      </c>
      <c r="AQ8" s="192" t="s">
        <v>191</v>
      </c>
      <c r="AR8" s="481" t="str">
        <f t="shared" si="0"/>
        <v>（無期転換後の労働条件）</v>
      </c>
      <c r="AS8" s="169" t="s">
        <v>409</v>
      </c>
      <c r="AT8" s="169" t="s">
        <v>193</v>
      </c>
      <c r="AU8" s="169" t="s">
        <v>404</v>
      </c>
      <c r="AV8" s="169" t="s">
        <v>405</v>
      </c>
    </row>
    <row r="9" spans="1:49">
      <c r="A9" s="169">
        <v>8</v>
      </c>
      <c r="B9" s="172" t="s">
        <v>209</v>
      </c>
      <c r="C9" s="186" t="s">
        <v>188</v>
      </c>
      <c r="D9" s="186"/>
      <c r="E9" s="187" t="s">
        <v>184</v>
      </c>
      <c r="F9" s="187"/>
      <c r="G9" s="187" t="s">
        <v>185</v>
      </c>
      <c r="H9" s="187"/>
      <c r="I9" s="187" t="s">
        <v>186</v>
      </c>
      <c r="J9" s="193" t="s">
        <v>327</v>
      </c>
      <c r="K9" s="169" t="s">
        <v>321</v>
      </c>
      <c r="L9" s="169" t="s">
        <v>322</v>
      </c>
      <c r="M9" s="169" t="s">
        <v>323</v>
      </c>
      <c r="N9" s="169" t="s">
        <v>321</v>
      </c>
      <c r="O9" s="169" t="s">
        <v>322</v>
      </c>
      <c r="P9" s="169" t="s">
        <v>323</v>
      </c>
      <c r="Q9" s="188" t="s">
        <v>328</v>
      </c>
      <c r="R9" s="186" t="s">
        <v>338</v>
      </c>
      <c r="S9" s="186" t="s">
        <v>332</v>
      </c>
      <c r="T9" s="186" t="s">
        <v>333</v>
      </c>
      <c r="U9" s="187" t="s">
        <v>334</v>
      </c>
      <c r="V9" s="186"/>
      <c r="W9" s="169" t="s">
        <v>335</v>
      </c>
      <c r="X9" s="169" t="s">
        <v>193</v>
      </c>
      <c r="Y9" s="169" t="s">
        <v>336</v>
      </c>
      <c r="AA9" s="170" t="s">
        <v>55</v>
      </c>
      <c r="AB9" s="189">
        <v>45383</v>
      </c>
      <c r="AC9" s="189">
        <v>45565</v>
      </c>
      <c r="AD9" s="190">
        <v>45566</v>
      </c>
      <c r="AE9" s="191"/>
      <c r="AF9" s="169" t="s">
        <v>194</v>
      </c>
      <c r="AG9" s="169" t="s">
        <v>195</v>
      </c>
      <c r="AH9" s="170" t="s">
        <v>345</v>
      </c>
      <c r="AI9" s="170" t="s">
        <v>346</v>
      </c>
      <c r="AJ9" s="515"/>
      <c r="AK9" s="169" t="s">
        <v>347</v>
      </c>
      <c r="AL9" s="169" t="s">
        <v>348</v>
      </c>
      <c r="AM9" s="187" t="s">
        <v>200</v>
      </c>
      <c r="AN9" s="187" t="s">
        <v>200</v>
      </c>
      <c r="AO9" s="187" t="s">
        <v>200</v>
      </c>
      <c r="AP9" s="192">
        <v>45380</v>
      </c>
      <c r="AQ9" s="192" t="s">
        <v>191</v>
      </c>
      <c r="AR9" s="481" t="str">
        <f t="shared" si="0"/>
        <v>（無期転換後の労働条件）</v>
      </c>
      <c r="AS9" s="169" t="s">
        <v>409</v>
      </c>
      <c r="AT9" s="169" t="s">
        <v>193</v>
      </c>
      <c r="AU9" s="169" t="s">
        <v>404</v>
      </c>
      <c r="AV9" s="169" t="s">
        <v>405</v>
      </c>
    </row>
    <row r="10" spans="1:49">
      <c r="A10" s="169">
        <v>9</v>
      </c>
      <c r="B10" s="172" t="s">
        <v>210</v>
      </c>
      <c r="C10" s="186" t="s">
        <v>188</v>
      </c>
      <c r="D10" s="186"/>
      <c r="E10" s="187" t="s">
        <v>184</v>
      </c>
      <c r="F10" s="187"/>
      <c r="G10" s="187" t="s">
        <v>185</v>
      </c>
      <c r="H10" s="187"/>
      <c r="I10" s="187" t="s">
        <v>186</v>
      </c>
      <c r="J10" s="193" t="s">
        <v>327</v>
      </c>
      <c r="K10" s="169" t="s">
        <v>321</v>
      </c>
      <c r="L10" s="169" t="s">
        <v>322</v>
      </c>
      <c r="M10" s="169" t="s">
        <v>323</v>
      </c>
      <c r="N10" s="169" t="s">
        <v>321</v>
      </c>
      <c r="O10" s="169" t="s">
        <v>322</v>
      </c>
      <c r="P10" s="169" t="s">
        <v>323</v>
      </c>
      <c r="Q10" s="188" t="s">
        <v>328</v>
      </c>
      <c r="R10" s="186" t="s">
        <v>338</v>
      </c>
      <c r="S10" s="186" t="s">
        <v>332</v>
      </c>
      <c r="T10" s="186" t="s">
        <v>333</v>
      </c>
      <c r="U10" s="187" t="s">
        <v>334</v>
      </c>
      <c r="V10" s="186"/>
      <c r="W10" s="169" t="s">
        <v>335</v>
      </c>
      <c r="X10" s="169" t="s">
        <v>193</v>
      </c>
      <c r="Y10" s="169" t="s">
        <v>336</v>
      </c>
      <c r="AA10" s="170" t="s">
        <v>55</v>
      </c>
      <c r="AB10" s="189">
        <v>45383</v>
      </c>
      <c r="AC10" s="189">
        <v>45565</v>
      </c>
      <c r="AD10" s="190">
        <v>45566</v>
      </c>
      <c r="AE10" s="191"/>
      <c r="AF10" s="169" t="s">
        <v>194</v>
      </c>
      <c r="AG10" s="169" t="s">
        <v>195</v>
      </c>
      <c r="AH10" s="170" t="s">
        <v>353</v>
      </c>
      <c r="AI10" s="170" t="s">
        <v>354</v>
      </c>
      <c r="AJ10" s="515"/>
      <c r="AK10" s="169" t="s">
        <v>347</v>
      </c>
      <c r="AL10" s="169" t="s">
        <v>348</v>
      </c>
      <c r="AM10" s="187" t="s">
        <v>200</v>
      </c>
      <c r="AN10" s="187" t="s">
        <v>200</v>
      </c>
      <c r="AO10" s="187" t="s">
        <v>200</v>
      </c>
      <c r="AP10" s="192">
        <v>45380</v>
      </c>
      <c r="AQ10" s="192" t="s">
        <v>191</v>
      </c>
      <c r="AR10" s="481" t="str">
        <f t="shared" si="0"/>
        <v>（無期転換後の労働条件）</v>
      </c>
      <c r="AS10" s="169" t="s">
        <v>409</v>
      </c>
      <c r="AT10" s="169" t="s">
        <v>193</v>
      </c>
      <c r="AU10" s="169" t="s">
        <v>404</v>
      </c>
      <c r="AV10" s="169" t="s">
        <v>405</v>
      </c>
    </row>
    <row r="11" spans="1:49">
      <c r="A11" s="169">
        <v>10</v>
      </c>
      <c r="B11" s="172" t="s">
        <v>211</v>
      </c>
      <c r="C11" s="186" t="s">
        <v>188</v>
      </c>
      <c r="D11" s="186"/>
      <c r="E11" s="187" t="s">
        <v>184</v>
      </c>
      <c r="F11" s="187"/>
      <c r="G11" s="187" t="s">
        <v>185</v>
      </c>
      <c r="H11" s="187"/>
      <c r="I11" s="187" t="s">
        <v>186</v>
      </c>
      <c r="J11" s="193" t="s">
        <v>327</v>
      </c>
      <c r="K11" s="169" t="s">
        <v>321</v>
      </c>
      <c r="L11" s="169" t="s">
        <v>322</v>
      </c>
      <c r="M11" s="169" t="s">
        <v>323</v>
      </c>
      <c r="N11" s="169" t="s">
        <v>321</v>
      </c>
      <c r="O11" s="169" t="s">
        <v>322</v>
      </c>
      <c r="P11" s="169" t="s">
        <v>323</v>
      </c>
      <c r="Q11" s="188" t="s">
        <v>328</v>
      </c>
      <c r="R11" s="186" t="s">
        <v>338</v>
      </c>
      <c r="S11" s="186" t="s">
        <v>332</v>
      </c>
      <c r="T11" s="186" t="s">
        <v>333</v>
      </c>
      <c r="U11" s="187" t="s">
        <v>334</v>
      </c>
      <c r="V11" s="186"/>
      <c r="W11" s="169" t="s">
        <v>335</v>
      </c>
      <c r="X11" s="169" t="s">
        <v>193</v>
      </c>
      <c r="Y11" s="169" t="s">
        <v>336</v>
      </c>
      <c r="AA11" s="170" t="s">
        <v>55</v>
      </c>
      <c r="AB11" s="189">
        <v>45383</v>
      </c>
      <c r="AC11" s="189">
        <v>45565</v>
      </c>
      <c r="AD11" s="190">
        <v>45566</v>
      </c>
      <c r="AE11" s="191"/>
      <c r="AF11" s="169" t="s">
        <v>194</v>
      </c>
      <c r="AG11" s="169" t="s">
        <v>195</v>
      </c>
      <c r="AH11" s="170" t="s">
        <v>345</v>
      </c>
      <c r="AI11" s="170" t="s">
        <v>346</v>
      </c>
      <c r="AJ11" s="515"/>
      <c r="AK11" s="169" t="s">
        <v>347</v>
      </c>
      <c r="AL11" s="169" t="s">
        <v>348</v>
      </c>
      <c r="AM11" s="187" t="s">
        <v>200</v>
      </c>
      <c r="AN11" s="187" t="s">
        <v>200</v>
      </c>
      <c r="AO11" s="187" t="s">
        <v>200</v>
      </c>
      <c r="AP11" s="192">
        <v>45380</v>
      </c>
      <c r="AQ11" s="192" t="s">
        <v>191</v>
      </c>
      <c r="AR11" s="481" t="str">
        <f t="shared" si="0"/>
        <v>（無期転換後の労働条件）</v>
      </c>
      <c r="AS11" s="169" t="s">
        <v>409</v>
      </c>
      <c r="AT11" s="169" t="s">
        <v>193</v>
      </c>
      <c r="AU11" s="169" t="s">
        <v>404</v>
      </c>
      <c r="AV11" s="169" t="s">
        <v>405</v>
      </c>
    </row>
    <row r="12" spans="1:49">
      <c r="A12" s="169">
        <v>11</v>
      </c>
      <c r="B12" s="172" t="s">
        <v>212</v>
      </c>
      <c r="C12" s="186" t="s">
        <v>188</v>
      </c>
      <c r="D12" s="186"/>
      <c r="E12" s="187" t="s">
        <v>184</v>
      </c>
      <c r="F12" s="187"/>
      <c r="G12" s="187" t="s">
        <v>185</v>
      </c>
      <c r="H12" s="187"/>
      <c r="I12" s="187" t="s">
        <v>186</v>
      </c>
      <c r="J12" s="193" t="s">
        <v>327</v>
      </c>
      <c r="K12" s="169" t="s">
        <v>321</v>
      </c>
      <c r="L12" s="169" t="s">
        <v>322</v>
      </c>
      <c r="M12" s="169" t="s">
        <v>323</v>
      </c>
      <c r="N12" s="169" t="s">
        <v>321</v>
      </c>
      <c r="O12" s="169" t="s">
        <v>322</v>
      </c>
      <c r="P12" s="169" t="s">
        <v>323</v>
      </c>
      <c r="Q12" s="188" t="s">
        <v>328</v>
      </c>
      <c r="R12" s="186" t="s">
        <v>338</v>
      </c>
      <c r="S12" s="186" t="s">
        <v>332</v>
      </c>
      <c r="T12" s="186" t="s">
        <v>333</v>
      </c>
      <c r="U12" s="187" t="s">
        <v>334</v>
      </c>
      <c r="V12" s="186"/>
      <c r="W12" s="169" t="s">
        <v>335</v>
      </c>
      <c r="X12" s="169" t="s">
        <v>193</v>
      </c>
      <c r="Y12" s="169" t="s">
        <v>336</v>
      </c>
      <c r="AA12" s="170" t="s">
        <v>55</v>
      </c>
      <c r="AB12" s="189">
        <v>45383</v>
      </c>
      <c r="AC12" s="189">
        <v>45565</v>
      </c>
      <c r="AD12" s="190">
        <v>45566</v>
      </c>
      <c r="AE12" s="195"/>
      <c r="AF12" s="169" t="s">
        <v>194</v>
      </c>
      <c r="AG12" s="169" t="s">
        <v>350</v>
      </c>
      <c r="AH12" s="170" t="s">
        <v>345</v>
      </c>
      <c r="AI12" s="170" t="s">
        <v>346</v>
      </c>
      <c r="AJ12" s="515"/>
      <c r="AK12" s="169" t="s">
        <v>347</v>
      </c>
      <c r="AL12" s="169" t="s">
        <v>348</v>
      </c>
      <c r="AM12" s="187" t="s">
        <v>200</v>
      </c>
      <c r="AN12" s="187" t="s">
        <v>200</v>
      </c>
      <c r="AO12" s="187" t="s">
        <v>200</v>
      </c>
      <c r="AP12" s="192">
        <v>45380</v>
      </c>
      <c r="AQ12" s="192" t="s">
        <v>191</v>
      </c>
      <c r="AR12" s="481" t="str">
        <f t="shared" si="0"/>
        <v>（無期転換後の労働条件）</v>
      </c>
      <c r="AS12" s="169" t="s">
        <v>409</v>
      </c>
      <c r="AT12" s="169" t="s">
        <v>193</v>
      </c>
      <c r="AU12" s="169" t="s">
        <v>404</v>
      </c>
      <c r="AV12" s="169" t="s">
        <v>405</v>
      </c>
    </row>
    <row r="13" spans="1:49">
      <c r="A13" s="169">
        <v>12</v>
      </c>
      <c r="B13" s="172" t="s">
        <v>213</v>
      </c>
      <c r="C13" s="186" t="s">
        <v>188</v>
      </c>
      <c r="D13" s="186"/>
      <c r="E13" s="187" t="s">
        <v>184</v>
      </c>
      <c r="F13" s="187"/>
      <c r="G13" s="187" t="s">
        <v>185</v>
      </c>
      <c r="H13" s="187"/>
      <c r="I13" s="187" t="s">
        <v>186</v>
      </c>
      <c r="J13" s="193" t="s">
        <v>327</v>
      </c>
      <c r="K13" s="169" t="s">
        <v>321</v>
      </c>
      <c r="L13" s="169" t="s">
        <v>322</v>
      </c>
      <c r="M13" s="169" t="s">
        <v>323</v>
      </c>
      <c r="N13" s="169" t="s">
        <v>321</v>
      </c>
      <c r="O13" s="169" t="s">
        <v>322</v>
      </c>
      <c r="P13" s="169" t="s">
        <v>323</v>
      </c>
      <c r="Q13" s="188" t="s">
        <v>328</v>
      </c>
      <c r="R13" s="186" t="s">
        <v>338</v>
      </c>
      <c r="S13" s="186" t="s">
        <v>332</v>
      </c>
      <c r="T13" s="186" t="s">
        <v>333</v>
      </c>
      <c r="U13" s="187" t="s">
        <v>334</v>
      </c>
      <c r="V13" s="186"/>
      <c r="W13" s="169" t="s">
        <v>335</v>
      </c>
      <c r="X13" s="169" t="s">
        <v>193</v>
      </c>
      <c r="Y13" s="169" t="s">
        <v>336</v>
      </c>
      <c r="AA13" s="170" t="s">
        <v>55</v>
      </c>
      <c r="AB13" s="189">
        <v>45383</v>
      </c>
      <c r="AC13" s="189">
        <v>45565</v>
      </c>
      <c r="AD13" s="190">
        <v>45566</v>
      </c>
      <c r="AE13" s="195"/>
      <c r="AF13" s="169" t="s">
        <v>194</v>
      </c>
      <c r="AG13" s="169" t="s">
        <v>196</v>
      </c>
      <c r="AH13" s="170" t="s">
        <v>353</v>
      </c>
      <c r="AI13" s="170" t="s">
        <v>354</v>
      </c>
      <c r="AJ13" s="515"/>
      <c r="AK13" s="169" t="s">
        <v>347</v>
      </c>
      <c r="AL13" s="169" t="s">
        <v>348</v>
      </c>
      <c r="AM13" s="187" t="s">
        <v>200</v>
      </c>
      <c r="AN13" s="187" t="s">
        <v>200</v>
      </c>
      <c r="AO13" s="187" t="s">
        <v>200</v>
      </c>
      <c r="AP13" s="192">
        <v>45380</v>
      </c>
      <c r="AQ13" s="192" t="s">
        <v>191</v>
      </c>
      <c r="AR13" s="481" t="str">
        <f t="shared" si="0"/>
        <v>（無期転換後の労働条件）</v>
      </c>
      <c r="AS13" s="169" t="s">
        <v>409</v>
      </c>
      <c r="AT13" s="169" t="s">
        <v>193</v>
      </c>
      <c r="AU13" s="169" t="s">
        <v>404</v>
      </c>
      <c r="AV13" s="169" t="s">
        <v>405</v>
      </c>
    </row>
    <row r="14" spans="1:49">
      <c r="A14" s="169">
        <v>13</v>
      </c>
      <c r="B14" s="172" t="s">
        <v>214</v>
      </c>
      <c r="C14" s="186" t="s">
        <v>188</v>
      </c>
      <c r="D14" s="186"/>
      <c r="E14" s="187" t="s">
        <v>184</v>
      </c>
      <c r="F14" s="187"/>
      <c r="G14" s="187" t="s">
        <v>185</v>
      </c>
      <c r="H14" s="187"/>
      <c r="I14" s="187" t="s">
        <v>186</v>
      </c>
      <c r="J14" s="193" t="s">
        <v>327</v>
      </c>
      <c r="K14" s="169" t="s">
        <v>321</v>
      </c>
      <c r="L14" s="169" t="s">
        <v>322</v>
      </c>
      <c r="M14" s="169" t="s">
        <v>323</v>
      </c>
      <c r="N14" s="169" t="s">
        <v>321</v>
      </c>
      <c r="O14" s="169" t="s">
        <v>322</v>
      </c>
      <c r="P14" s="169" t="s">
        <v>323</v>
      </c>
      <c r="Q14" s="188" t="s">
        <v>328</v>
      </c>
      <c r="R14" s="186" t="s">
        <v>338</v>
      </c>
      <c r="S14" s="186" t="s">
        <v>332</v>
      </c>
      <c r="T14" s="186" t="s">
        <v>333</v>
      </c>
      <c r="U14" s="187" t="s">
        <v>334</v>
      </c>
      <c r="V14" s="186"/>
      <c r="W14" s="169" t="s">
        <v>335</v>
      </c>
      <c r="X14" s="169" t="s">
        <v>193</v>
      </c>
      <c r="Y14" s="169" t="s">
        <v>336</v>
      </c>
      <c r="AA14" s="170" t="s">
        <v>55</v>
      </c>
      <c r="AB14" s="189">
        <v>45383</v>
      </c>
      <c r="AC14" s="189">
        <v>45565</v>
      </c>
      <c r="AD14" s="190">
        <v>45566</v>
      </c>
      <c r="AE14" s="195"/>
      <c r="AF14" s="169" t="s">
        <v>194</v>
      </c>
      <c r="AG14" s="169" t="s">
        <v>196</v>
      </c>
      <c r="AH14" s="170" t="s">
        <v>345</v>
      </c>
      <c r="AI14" s="170" t="s">
        <v>346</v>
      </c>
      <c r="AJ14" s="515"/>
      <c r="AK14" s="169" t="s">
        <v>347</v>
      </c>
      <c r="AL14" s="169" t="s">
        <v>348</v>
      </c>
      <c r="AM14" s="187" t="s">
        <v>200</v>
      </c>
      <c r="AN14" s="187" t="s">
        <v>200</v>
      </c>
      <c r="AO14" s="187" t="s">
        <v>200</v>
      </c>
      <c r="AP14" s="192">
        <v>45380</v>
      </c>
      <c r="AQ14" s="192" t="s">
        <v>191</v>
      </c>
      <c r="AR14" s="481" t="str">
        <f t="shared" si="0"/>
        <v>（無期転換後の労働条件）</v>
      </c>
      <c r="AS14" s="169" t="s">
        <v>409</v>
      </c>
      <c r="AT14" s="169" t="s">
        <v>193</v>
      </c>
      <c r="AU14" s="169" t="s">
        <v>404</v>
      </c>
      <c r="AV14" s="169" t="s">
        <v>405</v>
      </c>
    </row>
    <row r="15" spans="1:49">
      <c r="A15" s="169">
        <v>14</v>
      </c>
      <c r="B15" s="172" t="s">
        <v>215</v>
      </c>
      <c r="C15" s="186" t="s">
        <v>188</v>
      </c>
      <c r="D15" s="186"/>
      <c r="E15" s="187" t="s">
        <v>184</v>
      </c>
      <c r="F15" s="187"/>
      <c r="G15" s="187" t="s">
        <v>185</v>
      </c>
      <c r="H15" s="187"/>
      <c r="I15" s="187" t="s">
        <v>186</v>
      </c>
      <c r="J15" s="193" t="s">
        <v>327</v>
      </c>
      <c r="K15" s="169" t="s">
        <v>321</v>
      </c>
      <c r="L15" s="169" t="s">
        <v>322</v>
      </c>
      <c r="M15" s="169" t="s">
        <v>323</v>
      </c>
      <c r="N15" s="169" t="s">
        <v>321</v>
      </c>
      <c r="O15" s="169" t="s">
        <v>322</v>
      </c>
      <c r="P15" s="169" t="s">
        <v>323</v>
      </c>
      <c r="Q15" s="188" t="s">
        <v>328</v>
      </c>
      <c r="R15" s="186" t="s">
        <v>338</v>
      </c>
      <c r="S15" s="186" t="s">
        <v>332</v>
      </c>
      <c r="T15" s="186" t="s">
        <v>333</v>
      </c>
      <c r="U15" s="187" t="s">
        <v>334</v>
      </c>
      <c r="V15" s="186"/>
      <c r="W15" s="169" t="s">
        <v>335</v>
      </c>
      <c r="X15" s="169" t="s">
        <v>193</v>
      </c>
      <c r="Y15" s="169" t="s">
        <v>336</v>
      </c>
      <c r="AA15" s="170" t="s">
        <v>55</v>
      </c>
      <c r="AB15" s="189">
        <v>45383</v>
      </c>
      <c r="AC15" s="189">
        <v>45565</v>
      </c>
      <c r="AD15" s="190">
        <v>45566</v>
      </c>
      <c r="AE15" s="195"/>
      <c r="AF15" s="169" t="s">
        <v>194</v>
      </c>
      <c r="AG15" s="169" t="s">
        <v>351</v>
      </c>
      <c r="AH15" s="170" t="s">
        <v>345</v>
      </c>
      <c r="AI15" s="170" t="s">
        <v>346</v>
      </c>
      <c r="AJ15" s="515"/>
      <c r="AK15" s="169" t="s">
        <v>347</v>
      </c>
      <c r="AL15" s="169" t="s">
        <v>348</v>
      </c>
      <c r="AM15" s="187" t="s">
        <v>199</v>
      </c>
      <c r="AN15" s="187" t="s">
        <v>199</v>
      </c>
      <c r="AO15" s="187" t="s">
        <v>199</v>
      </c>
      <c r="AP15" s="192">
        <v>45380</v>
      </c>
      <c r="AQ15" s="192" t="s">
        <v>191</v>
      </c>
      <c r="AR15" s="481" t="str">
        <f t="shared" si="0"/>
        <v>（無期転換後の労働条件）</v>
      </c>
      <c r="AS15" s="169" t="s">
        <v>409</v>
      </c>
      <c r="AT15" s="169" t="s">
        <v>193</v>
      </c>
      <c r="AU15" s="169" t="s">
        <v>404</v>
      </c>
      <c r="AV15" s="169" t="s">
        <v>405</v>
      </c>
    </row>
    <row r="16" spans="1:49">
      <c r="A16" s="169">
        <v>15</v>
      </c>
      <c r="B16" s="172" t="s">
        <v>216</v>
      </c>
      <c r="C16" s="186" t="s">
        <v>188</v>
      </c>
      <c r="D16" s="186"/>
      <c r="E16" s="187" t="s">
        <v>184</v>
      </c>
      <c r="F16" s="187"/>
      <c r="G16" s="187" t="s">
        <v>185</v>
      </c>
      <c r="H16" s="187"/>
      <c r="I16" s="187" t="s">
        <v>186</v>
      </c>
      <c r="J16" s="193" t="s">
        <v>327</v>
      </c>
      <c r="K16" s="169" t="s">
        <v>321</v>
      </c>
      <c r="L16" s="169" t="s">
        <v>322</v>
      </c>
      <c r="M16" s="169" t="s">
        <v>323</v>
      </c>
      <c r="N16" s="169" t="s">
        <v>321</v>
      </c>
      <c r="O16" s="169" t="s">
        <v>322</v>
      </c>
      <c r="P16" s="169" t="s">
        <v>323</v>
      </c>
      <c r="Q16" s="188" t="s">
        <v>328</v>
      </c>
      <c r="R16" s="186" t="s">
        <v>338</v>
      </c>
      <c r="S16" s="186" t="s">
        <v>332</v>
      </c>
      <c r="T16" s="186" t="s">
        <v>333</v>
      </c>
      <c r="U16" s="187" t="s">
        <v>334</v>
      </c>
      <c r="V16" s="186"/>
      <c r="W16" s="169" t="s">
        <v>335</v>
      </c>
      <c r="X16" s="169" t="s">
        <v>193</v>
      </c>
      <c r="Y16" s="169" t="s">
        <v>336</v>
      </c>
      <c r="AA16" s="170" t="s">
        <v>55</v>
      </c>
      <c r="AB16" s="189">
        <v>45383</v>
      </c>
      <c r="AC16" s="189">
        <v>45565</v>
      </c>
      <c r="AD16" s="190">
        <v>45566</v>
      </c>
      <c r="AE16" s="195"/>
      <c r="AF16" s="169" t="s">
        <v>194</v>
      </c>
      <c r="AG16" s="169" t="s">
        <v>198</v>
      </c>
      <c r="AH16" s="170" t="s">
        <v>345</v>
      </c>
      <c r="AI16" s="170" t="s">
        <v>346</v>
      </c>
      <c r="AJ16" s="515"/>
      <c r="AK16" s="169" t="s">
        <v>347</v>
      </c>
      <c r="AL16" s="169" t="s">
        <v>348</v>
      </c>
      <c r="AM16" s="187" t="s">
        <v>199</v>
      </c>
      <c r="AN16" s="187" t="s">
        <v>199</v>
      </c>
      <c r="AO16" s="187" t="s">
        <v>199</v>
      </c>
      <c r="AP16" s="192">
        <v>45380</v>
      </c>
      <c r="AQ16" s="192" t="s">
        <v>191</v>
      </c>
      <c r="AR16" s="481" t="str">
        <f t="shared" si="0"/>
        <v>（無期転換後の労働条件）</v>
      </c>
      <c r="AS16" s="169" t="s">
        <v>409</v>
      </c>
      <c r="AT16" s="169" t="s">
        <v>193</v>
      </c>
      <c r="AU16" s="169" t="s">
        <v>404</v>
      </c>
      <c r="AV16" s="169" t="s">
        <v>405</v>
      </c>
    </row>
    <row r="17" spans="1:48">
      <c r="A17" s="169">
        <v>16</v>
      </c>
      <c r="B17" s="172" t="s">
        <v>217</v>
      </c>
      <c r="C17" s="186" t="s">
        <v>188</v>
      </c>
      <c r="D17" s="186"/>
      <c r="E17" s="187" t="s">
        <v>184</v>
      </c>
      <c r="F17" s="187"/>
      <c r="G17" s="187" t="s">
        <v>185</v>
      </c>
      <c r="H17" s="187"/>
      <c r="I17" s="187" t="s">
        <v>186</v>
      </c>
      <c r="J17" s="193" t="s">
        <v>327</v>
      </c>
      <c r="K17" s="169" t="s">
        <v>321</v>
      </c>
      <c r="L17" s="169" t="s">
        <v>322</v>
      </c>
      <c r="M17" s="169" t="s">
        <v>323</v>
      </c>
      <c r="N17" s="169" t="s">
        <v>321</v>
      </c>
      <c r="O17" s="169" t="s">
        <v>322</v>
      </c>
      <c r="P17" s="169" t="s">
        <v>323</v>
      </c>
      <c r="Q17" s="188" t="s">
        <v>328</v>
      </c>
      <c r="R17" s="186" t="s">
        <v>338</v>
      </c>
      <c r="S17" s="186" t="s">
        <v>332</v>
      </c>
      <c r="T17" s="186" t="s">
        <v>333</v>
      </c>
      <c r="U17" s="187" t="s">
        <v>334</v>
      </c>
      <c r="V17" s="186"/>
      <c r="W17" s="169" t="s">
        <v>335</v>
      </c>
      <c r="X17" s="169" t="s">
        <v>193</v>
      </c>
      <c r="Y17" s="169" t="s">
        <v>336</v>
      </c>
      <c r="AA17" s="170" t="s">
        <v>55</v>
      </c>
      <c r="AB17" s="189">
        <v>45383</v>
      </c>
      <c r="AC17" s="189">
        <v>45565</v>
      </c>
      <c r="AD17" s="190">
        <v>45566</v>
      </c>
      <c r="AE17" s="195"/>
      <c r="AF17" s="169" t="s">
        <v>194</v>
      </c>
      <c r="AG17" s="169" t="s">
        <v>195</v>
      </c>
      <c r="AH17" s="170" t="s">
        <v>345</v>
      </c>
      <c r="AI17" s="170" t="s">
        <v>346</v>
      </c>
      <c r="AJ17" s="515"/>
      <c r="AK17" s="169" t="s">
        <v>347</v>
      </c>
      <c r="AL17" s="169" t="s">
        <v>348</v>
      </c>
      <c r="AM17" s="187" t="s">
        <v>200</v>
      </c>
      <c r="AN17" s="187" t="s">
        <v>200</v>
      </c>
      <c r="AO17" s="187" t="s">
        <v>200</v>
      </c>
      <c r="AP17" s="192">
        <v>45380</v>
      </c>
      <c r="AQ17" s="192" t="s">
        <v>191</v>
      </c>
      <c r="AR17" s="481" t="str">
        <f t="shared" si="0"/>
        <v>（無期転換後の労働条件）</v>
      </c>
      <c r="AS17" s="169" t="s">
        <v>409</v>
      </c>
      <c r="AT17" s="169" t="s">
        <v>193</v>
      </c>
      <c r="AU17" s="169" t="s">
        <v>404</v>
      </c>
      <c r="AV17" s="169" t="s">
        <v>405</v>
      </c>
    </row>
    <row r="18" spans="1:48">
      <c r="A18" s="169">
        <v>17</v>
      </c>
      <c r="B18" s="172" t="s">
        <v>218</v>
      </c>
      <c r="C18" s="186" t="s">
        <v>188</v>
      </c>
      <c r="D18" s="186"/>
      <c r="E18" s="187" t="s">
        <v>184</v>
      </c>
      <c r="F18" s="187"/>
      <c r="G18" s="187" t="s">
        <v>185</v>
      </c>
      <c r="H18" s="187"/>
      <c r="I18" s="187" t="s">
        <v>186</v>
      </c>
      <c r="J18" s="193" t="s">
        <v>327</v>
      </c>
      <c r="K18" s="169" t="s">
        <v>321</v>
      </c>
      <c r="L18" s="169" t="s">
        <v>322</v>
      </c>
      <c r="M18" s="169" t="s">
        <v>323</v>
      </c>
      <c r="N18" s="169" t="s">
        <v>321</v>
      </c>
      <c r="O18" s="169" t="s">
        <v>322</v>
      </c>
      <c r="P18" s="169" t="s">
        <v>323</v>
      </c>
      <c r="Q18" s="188" t="s">
        <v>328</v>
      </c>
      <c r="R18" s="186" t="s">
        <v>338</v>
      </c>
      <c r="S18" s="186" t="s">
        <v>332</v>
      </c>
      <c r="T18" s="186" t="s">
        <v>333</v>
      </c>
      <c r="U18" s="187" t="s">
        <v>334</v>
      </c>
      <c r="V18" s="186"/>
      <c r="W18" s="169" t="s">
        <v>335</v>
      </c>
      <c r="X18" s="169" t="s">
        <v>193</v>
      </c>
      <c r="Y18" s="169" t="s">
        <v>336</v>
      </c>
      <c r="AA18" s="170" t="s">
        <v>55</v>
      </c>
      <c r="AB18" s="189">
        <v>45383</v>
      </c>
      <c r="AC18" s="189">
        <v>45565</v>
      </c>
      <c r="AD18" s="190">
        <v>45566</v>
      </c>
      <c r="AE18" s="195"/>
      <c r="AF18" s="169" t="s">
        <v>194</v>
      </c>
      <c r="AG18" s="169" t="s">
        <v>195</v>
      </c>
      <c r="AH18" s="170" t="s">
        <v>345</v>
      </c>
      <c r="AI18" s="170" t="s">
        <v>346</v>
      </c>
      <c r="AJ18" s="515"/>
      <c r="AK18" s="169" t="s">
        <v>347</v>
      </c>
      <c r="AL18" s="169" t="s">
        <v>348</v>
      </c>
      <c r="AM18" s="187" t="s">
        <v>200</v>
      </c>
      <c r="AN18" s="187" t="s">
        <v>200</v>
      </c>
      <c r="AO18" s="187" t="s">
        <v>200</v>
      </c>
      <c r="AP18" s="192">
        <v>45380</v>
      </c>
      <c r="AQ18" s="192" t="s">
        <v>191</v>
      </c>
      <c r="AR18" s="481" t="str">
        <f t="shared" si="0"/>
        <v>（無期転換後の労働条件）</v>
      </c>
      <c r="AS18" s="169" t="s">
        <v>409</v>
      </c>
      <c r="AT18" s="169" t="s">
        <v>193</v>
      </c>
      <c r="AU18" s="169" t="s">
        <v>404</v>
      </c>
      <c r="AV18" s="169" t="s">
        <v>405</v>
      </c>
    </row>
    <row r="19" spans="1:48">
      <c r="A19" s="169">
        <v>18</v>
      </c>
      <c r="B19" s="172" t="s">
        <v>219</v>
      </c>
      <c r="C19" s="186" t="s">
        <v>188</v>
      </c>
      <c r="D19" s="186"/>
      <c r="E19" s="187" t="s">
        <v>184</v>
      </c>
      <c r="F19" s="187"/>
      <c r="G19" s="187" t="s">
        <v>185</v>
      </c>
      <c r="H19" s="187"/>
      <c r="I19" s="187" t="s">
        <v>186</v>
      </c>
      <c r="J19" s="193" t="s">
        <v>327</v>
      </c>
      <c r="K19" s="169" t="s">
        <v>321</v>
      </c>
      <c r="L19" s="169" t="s">
        <v>322</v>
      </c>
      <c r="M19" s="169" t="s">
        <v>323</v>
      </c>
      <c r="N19" s="169" t="s">
        <v>321</v>
      </c>
      <c r="O19" s="169" t="s">
        <v>322</v>
      </c>
      <c r="P19" s="169" t="s">
        <v>323</v>
      </c>
      <c r="Q19" s="188" t="s">
        <v>328</v>
      </c>
      <c r="R19" s="186" t="s">
        <v>338</v>
      </c>
      <c r="S19" s="186" t="s">
        <v>332</v>
      </c>
      <c r="T19" s="186" t="s">
        <v>333</v>
      </c>
      <c r="U19" s="187" t="s">
        <v>334</v>
      </c>
      <c r="V19" s="186"/>
      <c r="W19" s="169" t="s">
        <v>335</v>
      </c>
      <c r="X19" s="169" t="s">
        <v>193</v>
      </c>
      <c r="Y19" s="169" t="s">
        <v>336</v>
      </c>
      <c r="AA19" s="170" t="s">
        <v>55</v>
      </c>
      <c r="AB19" s="189">
        <v>45383</v>
      </c>
      <c r="AC19" s="189">
        <v>45565</v>
      </c>
      <c r="AD19" s="190">
        <v>45566</v>
      </c>
      <c r="AE19" s="196"/>
      <c r="AF19" s="169" t="s">
        <v>194</v>
      </c>
      <c r="AG19" s="170" t="s">
        <v>352</v>
      </c>
      <c r="AH19" s="170" t="s">
        <v>345</v>
      </c>
      <c r="AI19" s="170" t="s">
        <v>346</v>
      </c>
      <c r="AJ19" s="515"/>
      <c r="AK19" s="169" t="s">
        <v>347</v>
      </c>
      <c r="AL19" s="169" t="s">
        <v>348</v>
      </c>
      <c r="AM19" s="187" t="s">
        <v>199</v>
      </c>
      <c r="AN19" s="187" t="s">
        <v>199</v>
      </c>
      <c r="AO19" s="187" t="s">
        <v>199</v>
      </c>
      <c r="AP19" s="192">
        <v>45380</v>
      </c>
      <c r="AQ19" s="192" t="s">
        <v>191</v>
      </c>
      <c r="AR19" s="481" t="str">
        <f t="shared" si="0"/>
        <v>（無期転換後の労働条件）</v>
      </c>
      <c r="AS19" s="169" t="s">
        <v>409</v>
      </c>
      <c r="AT19" s="169" t="s">
        <v>193</v>
      </c>
      <c r="AU19" s="169" t="s">
        <v>404</v>
      </c>
      <c r="AV19" s="169" t="s">
        <v>405</v>
      </c>
    </row>
    <row r="20" spans="1:48">
      <c r="A20" s="169">
        <v>19</v>
      </c>
      <c r="B20" s="172" t="s">
        <v>220</v>
      </c>
      <c r="C20" s="186" t="s">
        <v>188</v>
      </c>
      <c r="D20" s="186"/>
      <c r="E20" s="187" t="s">
        <v>184</v>
      </c>
      <c r="F20" s="187"/>
      <c r="G20" s="187" t="s">
        <v>185</v>
      </c>
      <c r="H20" s="187"/>
      <c r="I20" s="187" t="s">
        <v>186</v>
      </c>
      <c r="J20" s="193" t="s">
        <v>327</v>
      </c>
      <c r="K20" s="169" t="s">
        <v>321</v>
      </c>
      <c r="L20" s="169" t="s">
        <v>322</v>
      </c>
      <c r="M20" s="169" t="s">
        <v>323</v>
      </c>
      <c r="N20" s="169" t="s">
        <v>321</v>
      </c>
      <c r="O20" s="169" t="s">
        <v>322</v>
      </c>
      <c r="P20" s="169" t="s">
        <v>323</v>
      </c>
      <c r="Q20" s="188" t="s">
        <v>328</v>
      </c>
      <c r="R20" s="186" t="s">
        <v>338</v>
      </c>
      <c r="S20" s="186" t="s">
        <v>332</v>
      </c>
      <c r="T20" s="186" t="s">
        <v>333</v>
      </c>
      <c r="U20" s="187" t="s">
        <v>334</v>
      </c>
      <c r="V20" s="186"/>
      <c r="W20" s="169" t="s">
        <v>335</v>
      </c>
      <c r="X20" s="169" t="s">
        <v>193</v>
      </c>
      <c r="Y20" s="169" t="s">
        <v>339</v>
      </c>
      <c r="Z20" s="170" t="s">
        <v>411</v>
      </c>
      <c r="AA20" s="170" t="s">
        <v>55</v>
      </c>
      <c r="AB20" s="189">
        <v>45383</v>
      </c>
      <c r="AC20" s="189">
        <v>45565</v>
      </c>
      <c r="AD20" s="190">
        <v>45566</v>
      </c>
      <c r="AE20" s="196">
        <v>45429</v>
      </c>
      <c r="AF20" s="169" t="s">
        <v>194</v>
      </c>
      <c r="AG20" s="170" t="s">
        <v>352</v>
      </c>
      <c r="AH20" s="170" t="s">
        <v>345</v>
      </c>
      <c r="AI20" s="170" t="s">
        <v>346</v>
      </c>
      <c r="AJ20" s="515"/>
      <c r="AK20" s="169" t="s">
        <v>347</v>
      </c>
      <c r="AL20" s="169" t="s">
        <v>348</v>
      </c>
      <c r="AM20" s="187" t="s">
        <v>199</v>
      </c>
      <c r="AN20" s="187" t="s">
        <v>199</v>
      </c>
      <c r="AO20" s="187" t="s">
        <v>199</v>
      </c>
      <c r="AP20" s="192">
        <v>45380</v>
      </c>
      <c r="AQ20" s="192" t="s">
        <v>191</v>
      </c>
      <c r="AR20" s="481" t="str">
        <f t="shared" si="0"/>
        <v>（派遣労働者用；常用、有期雇用型）</v>
      </c>
      <c r="AS20" s="169" t="s">
        <v>409</v>
      </c>
      <c r="AT20" s="169" t="s">
        <v>193</v>
      </c>
      <c r="AU20" s="169" t="s">
        <v>404</v>
      </c>
      <c r="AV20" s="169" t="s">
        <v>405</v>
      </c>
    </row>
    <row r="21" spans="1:48">
      <c r="A21" s="169">
        <v>20</v>
      </c>
      <c r="B21" s="172" t="s">
        <v>221</v>
      </c>
      <c r="C21" s="186" t="s">
        <v>188</v>
      </c>
      <c r="D21" s="186"/>
      <c r="E21" s="187" t="s">
        <v>184</v>
      </c>
      <c r="F21" s="187"/>
      <c r="G21" s="187" t="s">
        <v>185</v>
      </c>
      <c r="H21" s="187"/>
      <c r="I21" s="187" t="s">
        <v>186</v>
      </c>
      <c r="J21" s="193" t="s">
        <v>327</v>
      </c>
      <c r="K21" s="169" t="s">
        <v>321</v>
      </c>
      <c r="L21" s="169" t="s">
        <v>322</v>
      </c>
      <c r="M21" s="169" t="s">
        <v>323</v>
      </c>
      <c r="N21" s="169" t="s">
        <v>321</v>
      </c>
      <c r="O21" s="169" t="s">
        <v>322</v>
      </c>
      <c r="P21" s="169" t="s">
        <v>323</v>
      </c>
      <c r="Q21" s="188" t="s">
        <v>328</v>
      </c>
      <c r="R21" s="186" t="s">
        <v>338</v>
      </c>
      <c r="S21" s="186" t="s">
        <v>332</v>
      </c>
      <c r="T21" s="186" t="s">
        <v>333</v>
      </c>
      <c r="U21" s="187" t="s">
        <v>334</v>
      </c>
      <c r="V21" s="186"/>
      <c r="W21" s="169" t="s">
        <v>335</v>
      </c>
      <c r="X21" s="169" t="s">
        <v>193</v>
      </c>
      <c r="Y21" s="169" t="s">
        <v>339</v>
      </c>
      <c r="Z21" s="170" t="s">
        <v>411</v>
      </c>
      <c r="AA21" s="170" t="s">
        <v>55</v>
      </c>
      <c r="AB21" s="189">
        <v>45383</v>
      </c>
      <c r="AC21" s="189">
        <v>45565</v>
      </c>
      <c r="AD21" s="190">
        <v>45566</v>
      </c>
      <c r="AE21" s="196">
        <v>45461</v>
      </c>
      <c r="AF21" s="169" t="s">
        <v>194</v>
      </c>
      <c r="AG21" s="169" t="s">
        <v>195</v>
      </c>
      <c r="AH21" s="170" t="s">
        <v>345</v>
      </c>
      <c r="AI21" s="170" t="s">
        <v>346</v>
      </c>
      <c r="AJ21" s="515"/>
      <c r="AK21" s="169" t="s">
        <v>347</v>
      </c>
      <c r="AL21" s="169" t="s">
        <v>348</v>
      </c>
      <c r="AM21" s="187" t="s">
        <v>200</v>
      </c>
      <c r="AN21" s="187" t="s">
        <v>200</v>
      </c>
      <c r="AO21" s="187" t="s">
        <v>200</v>
      </c>
      <c r="AP21" s="192">
        <v>45380</v>
      </c>
      <c r="AQ21" s="192" t="s">
        <v>191</v>
      </c>
      <c r="AR21" s="481" t="str">
        <f t="shared" si="0"/>
        <v>（派遣労働者用；常用、有期雇用型）</v>
      </c>
      <c r="AS21" s="169" t="s">
        <v>409</v>
      </c>
      <c r="AT21" s="169" t="s">
        <v>193</v>
      </c>
      <c r="AU21" s="169" t="s">
        <v>404</v>
      </c>
      <c r="AV21" s="169" t="s">
        <v>405</v>
      </c>
    </row>
    <row r="22" spans="1:48">
      <c r="A22" s="169">
        <v>21</v>
      </c>
      <c r="B22" s="172" t="s">
        <v>222</v>
      </c>
      <c r="C22" s="186" t="s">
        <v>188</v>
      </c>
      <c r="D22" s="186"/>
      <c r="E22" s="187" t="s">
        <v>184</v>
      </c>
      <c r="F22" s="187"/>
      <c r="G22" s="187" t="s">
        <v>185</v>
      </c>
      <c r="H22" s="187"/>
      <c r="I22" s="187" t="s">
        <v>186</v>
      </c>
      <c r="J22" s="193" t="s">
        <v>327</v>
      </c>
      <c r="K22" s="169" t="s">
        <v>321</v>
      </c>
      <c r="L22" s="169" t="s">
        <v>322</v>
      </c>
      <c r="M22" s="169" t="s">
        <v>323</v>
      </c>
      <c r="N22" s="169" t="s">
        <v>321</v>
      </c>
      <c r="O22" s="169" t="s">
        <v>322</v>
      </c>
      <c r="P22" s="169" t="s">
        <v>323</v>
      </c>
      <c r="Q22" s="188" t="s">
        <v>328</v>
      </c>
      <c r="R22" s="186" t="s">
        <v>338</v>
      </c>
      <c r="S22" s="186" t="s">
        <v>332</v>
      </c>
      <c r="T22" s="186" t="s">
        <v>333</v>
      </c>
      <c r="U22" s="187" t="s">
        <v>334</v>
      </c>
      <c r="V22" s="186"/>
      <c r="W22" s="169" t="s">
        <v>335</v>
      </c>
      <c r="X22" s="169" t="s">
        <v>193</v>
      </c>
      <c r="Y22" s="169" t="s">
        <v>339</v>
      </c>
      <c r="Z22" s="170" t="s">
        <v>411</v>
      </c>
      <c r="AA22" s="170" t="s">
        <v>55</v>
      </c>
      <c r="AB22" s="189">
        <v>45383</v>
      </c>
      <c r="AC22" s="189">
        <v>45565</v>
      </c>
      <c r="AD22" s="190">
        <v>45566</v>
      </c>
      <c r="AE22" s="196">
        <v>45461</v>
      </c>
      <c r="AF22" s="169" t="s">
        <v>194</v>
      </c>
      <c r="AG22" s="169" t="s">
        <v>195</v>
      </c>
      <c r="AH22" s="170" t="s">
        <v>345</v>
      </c>
      <c r="AI22" s="170" t="s">
        <v>346</v>
      </c>
      <c r="AJ22" s="515"/>
      <c r="AK22" s="169" t="s">
        <v>347</v>
      </c>
      <c r="AL22" s="169" t="s">
        <v>348</v>
      </c>
      <c r="AM22" s="187" t="s">
        <v>200</v>
      </c>
      <c r="AN22" s="187" t="s">
        <v>200</v>
      </c>
      <c r="AO22" s="187" t="s">
        <v>200</v>
      </c>
      <c r="AP22" s="192">
        <v>45380</v>
      </c>
      <c r="AQ22" s="192" t="s">
        <v>191</v>
      </c>
      <c r="AR22" s="481" t="str">
        <f t="shared" si="0"/>
        <v>（派遣労働者用；常用、有期雇用型）</v>
      </c>
      <c r="AS22" s="169" t="s">
        <v>409</v>
      </c>
      <c r="AT22" s="169" t="s">
        <v>193</v>
      </c>
      <c r="AU22" s="169" t="s">
        <v>404</v>
      </c>
      <c r="AV22" s="169" t="s">
        <v>405</v>
      </c>
    </row>
    <row r="23" spans="1:48">
      <c r="A23" s="169">
        <v>22</v>
      </c>
      <c r="B23" s="172" t="s">
        <v>223</v>
      </c>
      <c r="C23" s="186" t="s">
        <v>188</v>
      </c>
      <c r="D23" s="186"/>
      <c r="E23" s="187" t="s">
        <v>184</v>
      </c>
      <c r="F23" s="187"/>
      <c r="G23" s="187" t="s">
        <v>185</v>
      </c>
      <c r="H23" s="187"/>
      <c r="I23" s="187" t="s">
        <v>186</v>
      </c>
      <c r="J23" s="193" t="s">
        <v>327</v>
      </c>
      <c r="K23" s="169" t="s">
        <v>321</v>
      </c>
      <c r="L23" s="169" t="s">
        <v>322</v>
      </c>
      <c r="M23" s="169" t="s">
        <v>323</v>
      </c>
      <c r="N23" s="169" t="s">
        <v>321</v>
      </c>
      <c r="O23" s="169" t="s">
        <v>322</v>
      </c>
      <c r="P23" s="169" t="s">
        <v>323</v>
      </c>
      <c r="Q23" s="188" t="s">
        <v>328</v>
      </c>
      <c r="R23" s="186" t="s">
        <v>338</v>
      </c>
      <c r="S23" s="186" t="s">
        <v>332</v>
      </c>
      <c r="T23" s="186" t="s">
        <v>333</v>
      </c>
      <c r="U23" s="187" t="s">
        <v>334</v>
      </c>
      <c r="V23" s="186"/>
      <c r="W23" s="169" t="s">
        <v>335</v>
      </c>
      <c r="X23" s="169" t="s">
        <v>193</v>
      </c>
      <c r="Y23" s="169" t="s">
        <v>339</v>
      </c>
      <c r="Z23" s="170" t="s">
        <v>411</v>
      </c>
      <c r="AA23" s="170" t="s">
        <v>55</v>
      </c>
      <c r="AB23" s="189">
        <v>45383</v>
      </c>
      <c r="AC23" s="189">
        <v>45565</v>
      </c>
      <c r="AD23" s="190">
        <v>45566</v>
      </c>
      <c r="AE23" s="196">
        <v>45551</v>
      </c>
      <c r="AF23" s="169" t="s">
        <v>194</v>
      </c>
      <c r="AG23" s="169" t="s">
        <v>198</v>
      </c>
      <c r="AH23" s="170" t="s">
        <v>345</v>
      </c>
      <c r="AI23" s="170" t="s">
        <v>346</v>
      </c>
      <c r="AJ23" s="515"/>
      <c r="AK23" s="169" t="s">
        <v>347</v>
      </c>
      <c r="AL23" s="169" t="s">
        <v>348</v>
      </c>
      <c r="AM23" s="187" t="s">
        <v>199</v>
      </c>
      <c r="AN23" s="187" t="s">
        <v>199</v>
      </c>
      <c r="AO23" s="187" t="s">
        <v>199</v>
      </c>
      <c r="AP23" s="192">
        <v>45380</v>
      </c>
      <c r="AQ23" s="192" t="s">
        <v>191</v>
      </c>
      <c r="AR23" s="481" t="str">
        <f t="shared" si="0"/>
        <v>（派遣労働者用；常用、有期雇用型）</v>
      </c>
      <c r="AS23" s="169" t="s">
        <v>409</v>
      </c>
      <c r="AT23" s="169" t="s">
        <v>193</v>
      </c>
      <c r="AU23" s="169" t="s">
        <v>404</v>
      </c>
      <c r="AV23" s="169" t="s">
        <v>405</v>
      </c>
    </row>
    <row r="24" spans="1:48">
      <c r="A24" s="169">
        <v>23</v>
      </c>
      <c r="B24" s="172" t="s">
        <v>224</v>
      </c>
      <c r="C24" s="186" t="s">
        <v>188</v>
      </c>
      <c r="D24" s="186"/>
      <c r="E24" s="187" t="s">
        <v>184</v>
      </c>
      <c r="F24" s="187"/>
      <c r="G24" s="187" t="s">
        <v>185</v>
      </c>
      <c r="H24" s="187"/>
      <c r="I24" s="187" t="s">
        <v>186</v>
      </c>
      <c r="J24" s="193" t="s">
        <v>327</v>
      </c>
      <c r="K24" s="169" t="s">
        <v>321</v>
      </c>
      <c r="L24" s="169" t="s">
        <v>322</v>
      </c>
      <c r="M24" s="169" t="s">
        <v>323</v>
      </c>
      <c r="N24" s="169" t="s">
        <v>321</v>
      </c>
      <c r="O24" s="169" t="s">
        <v>322</v>
      </c>
      <c r="P24" s="169" t="s">
        <v>323</v>
      </c>
      <c r="Q24" s="188" t="s">
        <v>328</v>
      </c>
      <c r="R24" s="186" t="s">
        <v>338</v>
      </c>
      <c r="S24" s="186" t="s">
        <v>332</v>
      </c>
      <c r="T24" s="186" t="s">
        <v>333</v>
      </c>
      <c r="U24" s="187" t="s">
        <v>334</v>
      </c>
      <c r="V24" s="186"/>
      <c r="W24" s="169" t="s">
        <v>335</v>
      </c>
      <c r="X24" s="169" t="s">
        <v>193</v>
      </c>
      <c r="Y24" s="169" t="s">
        <v>339</v>
      </c>
      <c r="Z24" s="170" t="s">
        <v>411</v>
      </c>
      <c r="AA24" s="170" t="s">
        <v>55</v>
      </c>
      <c r="AB24" s="189">
        <v>45383</v>
      </c>
      <c r="AC24" s="189">
        <v>45565</v>
      </c>
      <c r="AD24" s="190">
        <v>45566</v>
      </c>
      <c r="AE24" s="196">
        <v>45690</v>
      </c>
      <c r="AF24" s="169" t="s">
        <v>194</v>
      </c>
      <c r="AG24" s="169" t="s">
        <v>198</v>
      </c>
      <c r="AH24" s="170" t="s">
        <v>345</v>
      </c>
      <c r="AI24" s="170" t="s">
        <v>346</v>
      </c>
      <c r="AJ24" s="515"/>
      <c r="AK24" s="169" t="s">
        <v>347</v>
      </c>
      <c r="AL24" s="169" t="s">
        <v>348</v>
      </c>
      <c r="AM24" s="187" t="s">
        <v>199</v>
      </c>
      <c r="AN24" s="187" t="s">
        <v>199</v>
      </c>
      <c r="AO24" s="187" t="s">
        <v>199</v>
      </c>
      <c r="AP24" s="192">
        <v>45380</v>
      </c>
      <c r="AQ24" s="192" t="s">
        <v>191</v>
      </c>
      <c r="AR24" s="481" t="str">
        <f t="shared" si="0"/>
        <v>（派遣労働者用；常用、有期雇用型）</v>
      </c>
      <c r="AS24" s="169" t="s">
        <v>409</v>
      </c>
      <c r="AT24" s="169" t="s">
        <v>193</v>
      </c>
      <c r="AU24" s="169" t="s">
        <v>404</v>
      </c>
      <c r="AV24" s="169" t="s">
        <v>405</v>
      </c>
    </row>
    <row r="25" spans="1:48">
      <c r="A25" s="169">
        <v>24</v>
      </c>
      <c r="B25" s="172" t="s">
        <v>225</v>
      </c>
      <c r="C25" s="186" t="s">
        <v>188</v>
      </c>
      <c r="D25" s="186"/>
      <c r="E25" s="187" t="s">
        <v>184</v>
      </c>
      <c r="F25" s="187"/>
      <c r="G25" s="187" t="s">
        <v>185</v>
      </c>
      <c r="H25" s="187"/>
      <c r="I25" s="187" t="s">
        <v>186</v>
      </c>
      <c r="J25" s="193" t="s">
        <v>327</v>
      </c>
      <c r="K25" s="169" t="s">
        <v>321</v>
      </c>
      <c r="L25" s="169" t="s">
        <v>322</v>
      </c>
      <c r="M25" s="169" t="s">
        <v>323</v>
      </c>
      <c r="N25" s="169" t="s">
        <v>321</v>
      </c>
      <c r="O25" s="169" t="s">
        <v>322</v>
      </c>
      <c r="P25" s="169" t="s">
        <v>323</v>
      </c>
      <c r="Q25" s="188" t="s">
        <v>328</v>
      </c>
      <c r="R25" s="186" t="s">
        <v>338</v>
      </c>
      <c r="S25" s="186" t="s">
        <v>332</v>
      </c>
      <c r="T25" s="186" t="s">
        <v>333</v>
      </c>
      <c r="U25" s="187" t="s">
        <v>334</v>
      </c>
      <c r="V25" s="186"/>
      <c r="W25" s="169" t="s">
        <v>335</v>
      </c>
      <c r="X25" s="169" t="s">
        <v>193</v>
      </c>
      <c r="Y25" s="169" t="s">
        <v>339</v>
      </c>
      <c r="Z25" s="170" t="s">
        <v>411</v>
      </c>
      <c r="AA25" s="170" t="s">
        <v>55</v>
      </c>
      <c r="AB25" s="189">
        <v>45383</v>
      </c>
      <c r="AC25" s="189">
        <v>45565</v>
      </c>
      <c r="AD25" s="190">
        <v>45566</v>
      </c>
      <c r="AE25" s="196">
        <v>45731</v>
      </c>
      <c r="AF25" s="169" t="s">
        <v>194</v>
      </c>
      <c r="AG25" s="170" t="s">
        <v>352</v>
      </c>
      <c r="AH25" s="170" t="s">
        <v>345</v>
      </c>
      <c r="AI25" s="170" t="s">
        <v>346</v>
      </c>
      <c r="AJ25" s="515"/>
      <c r="AK25" s="169" t="s">
        <v>347</v>
      </c>
      <c r="AL25" s="169" t="s">
        <v>348</v>
      </c>
      <c r="AM25" s="187" t="s">
        <v>199</v>
      </c>
      <c r="AN25" s="187" t="s">
        <v>199</v>
      </c>
      <c r="AO25" s="187" t="s">
        <v>199</v>
      </c>
      <c r="AP25" s="192">
        <v>45380</v>
      </c>
      <c r="AQ25" s="192" t="s">
        <v>191</v>
      </c>
      <c r="AR25" s="481" t="str">
        <f t="shared" si="0"/>
        <v>（派遣労働者用；常用、有期雇用型）</v>
      </c>
      <c r="AS25" s="169" t="s">
        <v>409</v>
      </c>
      <c r="AT25" s="169" t="s">
        <v>193</v>
      </c>
      <c r="AU25" s="169" t="s">
        <v>404</v>
      </c>
      <c r="AV25" s="169" t="s">
        <v>405</v>
      </c>
    </row>
    <row r="26" spans="1:48">
      <c r="A26" s="169">
        <v>25</v>
      </c>
      <c r="B26" s="172" t="s">
        <v>226</v>
      </c>
      <c r="C26" s="186" t="s">
        <v>188</v>
      </c>
      <c r="D26" s="186"/>
      <c r="E26" s="187" t="s">
        <v>184</v>
      </c>
      <c r="F26" s="187"/>
      <c r="G26" s="187" t="s">
        <v>185</v>
      </c>
      <c r="H26" s="187"/>
      <c r="I26" s="187" t="s">
        <v>186</v>
      </c>
      <c r="J26" s="193" t="s">
        <v>327</v>
      </c>
      <c r="K26" s="169" t="s">
        <v>321</v>
      </c>
      <c r="L26" s="169" t="s">
        <v>322</v>
      </c>
      <c r="M26" s="169" t="s">
        <v>323</v>
      </c>
      <c r="N26" s="169" t="s">
        <v>321</v>
      </c>
      <c r="O26" s="169" t="s">
        <v>322</v>
      </c>
      <c r="P26" s="169" t="s">
        <v>323</v>
      </c>
      <c r="Q26" s="188" t="s">
        <v>328</v>
      </c>
      <c r="R26" s="186" t="s">
        <v>338</v>
      </c>
      <c r="S26" s="186" t="s">
        <v>332</v>
      </c>
      <c r="T26" s="186" t="s">
        <v>333</v>
      </c>
      <c r="U26" s="187" t="s">
        <v>334</v>
      </c>
      <c r="V26" s="186"/>
      <c r="W26" s="169" t="s">
        <v>335</v>
      </c>
      <c r="X26" s="169" t="s">
        <v>193</v>
      </c>
      <c r="Y26" s="169" t="s">
        <v>339</v>
      </c>
      <c r="Z26" s="170" t="s">
        <v>411</v>
      </c>
      <c r="AA26" s="170" t="s">
        <v>55</v>
      </c>
      <c r="AB26" s="189">
        <v>45383</v>
      </c>
      <c r="AC26" s="189">
        <v>45565</v>
      </c>
      <c r="AD26" s="190">
        <v>45566</v>
      </c>
      <c r="AE26" s="196">
        <v>45731</v>
      </c>
      <c r="AF26" s="169" t="s">
        <v>194</v>
      </c>
      <c r="AG26" s="170" t="s">
        <v>352</v>
      </c>
      <c r="AH26" s="170" t="s">
        <v>345</v>
      </c>
      <c r="AI26" s="170" t="s">
        <v>346</v>
      </c>
      <c r="AJ26" s="515"/>
      <c r="AK26" s="169" t="s">
        <v>347</v>
      </c>
      <c r="AL26" s="169" t="s">
        <v>348</v>
      </c>
      <c r="AM26" s="187" t="s">
        <v>199</v>
      </c>
      <c r="AN26" s="187" t="s">
        <v>199</v>
      </c>
      <c r="AO26" s="187" t="s">
        <v>199</v>
      </c>
      <c r="AP26" s="192">
        <v>45380</v>
      </c>
      <c r="AQ26" s="192" t="s">
        <v>191</v>
      </c>
      <c r="AR26" s="481" t="str">
        <f t="shared" si="0"/>
        <v>（派遣労働者用；常用、有期雇用型）</v>
      </c>
      <c r="AS26" s="169" t="s">
        <v>409</v>
      </c>
      <c r="AT26" s="169" t="s">
        <v>193</v>
      </c>
      <c r="AU26" s="169" t="s">
        <v>404</v>
      </c>
      <c r="AV26" s="169" t="s">
        <v>405</v>
      </c>
    </row>
    <row r="27" spans="1:48">
      <c r="A27" s="169">
        <v>26</v>
      </c>
      <c r="B27" s="172" t="s">
        <v>227</v>
      </c>
      <c r="C27" s="186" t="s">
        <v>188</v>
      </c>
      <c r="D27" s="186"/>
      <c r="E27" s="187" t="s">
        <v>184</v>
      </c>
      <c r="F27" s="187"/>
      <c r="G27" s="187" t="s">
        <v>185</v>
      </c>
      <c r="H27" s="187"/>
      <c r="I27" s="187" t="s">
        <v>186</v>
      </c>
      <c r="J27" s="193" t="s">
        <v>327</v>
      </c>
      <c r="K27" s="169" t="s">
        <v>321</v>
      </c>
      <c r="L27" s="169" t="s">
        <v>322</v>
      </c>
      <c r="M27" s="169" t="s">
        <v>323</v>
      </c>
      <c r="N27" s="169" t="s">
        <v>321</v>
      </c>
      <c r="O27" s="169" t="s">
        <v>322</v>
      </c>
      <c r="P27" s="169" t="s">
        <v>323</v>
      </c>
      <c r="Q27" s="188" t="s">
        <v>328</v>
      </c>
      <c r="R27" s="186" t="s">
        <v>338</v>
      </c>
      <c r="S27" s="186" t="s">
        <v>332</v>
      </c>
      <c r="T27" s="186" t="s">
        <v>333</v>
      </c>
      <c r="U27" s="187" t="s">
        <v>334</v>
      </c>
      <c r="V27" s="186"/>
      <c r="W27" s="169" t="s">
        <v>335</v>
      </c>
      <c r="X27" s="169" t="s">
        <v>193</v>
      </c>
      <c r="Y27" s="169" t="s">
        <v>339</v>
      </c>
      <c r="Z27" s="170" t="s">
        <v>411</v>
      </c>
      <c r="AA27" s="170" t="s">
        <v>55</v>
      </c>
      <c r="AB27" s="189">
        <v>45383</v>
      </c>
      <c r="AC27" s="189">
        <v>45565</v>
      </c>
      <c r="AD27" s="190">
        <v>45566</v>
      </c>
      <c r="AE27" s="196">
        <v>45777</v>
      </c>
      <c r="AF27" s="169" t="s">
        <v>194</v>
      </c>
      <c r="AG27" s="170" t="s">
        <v>352</v>
      </c>
      <c r="AH27" s="170" t="s">
        <v>345</v>
      </c>
      <c r="AI27" s="170" t="s">
        <v>346</v>
      </c>
      <c r="AJ27" s="515"/>
      <c r="AK27" s="169" t="s">
        <v>347</v>
      </c>
      <c r="AL27" s="169" t="s">
        <v>348</v>
      </c>
      <c r="AM27" s="187" t="s">
        <v>199</v>
      </c>
      <c r="AN27" s="187" t="s">
        <v>199</v>
      </c>
      <c r="AO27" s="187" t="s">
        <v>199</v>
      </c>
      <c r="AP27" s="192">
        <v>45380</v>
      </c>
      <c r="AQ27" s="192" t="s">
        <v>191</v>
      </c>
      <c r="AR27" s="481" t="str">
        <f t="shared" si="0"/>
        <v>（派遣労働者用；常用、有期雇用型）</v>
      </c>
      <c r="AS27" s="169" t="s">
        <v>409</v>
      </c>
      <c r="AT27" s="169" t="s">
        <v>193</v>
      </c>
      <c r="AU27" s="169" t="s">
        <v>404</v>
      </c>
      <c r="AV27" s="169" t="s">
        <v>405</v>
      </c>
    </row>
    <row r="28" spans="1:48">
      <c r="A28" s="169">
        <v>27</v>
      </c>
      <c r="B28" s="172" t="s">
        <v>228</v>
      </c>
      <c r="C28" s="186" t="s">
        <v>188</v>
      </c>
      <c r="D28" s="186"/>
      <c r="E28" s="187" t="s">
        <v>184</v>
      </c>
      <c r="F28" s="187"/>
      <c r="G28" s="187" t="s">
        <v>185</v>
      </c>
      <c r="H28" s="187"/>
      <c r="I28" s="187" t="s">
        <v>186</v>
      </c>
      <c r="J28" s="193" t="s">
        <v>327</v>
      </c>
      <c r="K28" s="169" t="s">
        <v>321</v>
      </c>
      <c r="L28" s="169" t="s">
        <v>322</v>
      </c>
      <c r="M28" s="169" t="s">
        <v>323</v>
      </c>
      <c r="N28" s="169" t="s">
        <v>321</v>
      </c>
      <c r="O28" s="169" t="s">
        <v>322</v>
      </c>
      <c r="P28" s="169" t="s">
        <v>323</v>
      </c>
      <c r="Q28" s="188" t="s">
        <v>328</v>
      </c>
      <c r="R28" s="186" t="s">
        <v>338</v>
      </c>
      <c r="S28" s="186" t="s">
        <v>332</v>
      </c>
      <c r="T28" s="186" t="s">
        <v>333</v>
      </c>
      <c r="U28" s="187" t="s">
        <v>334</v>
      </c>
      <c r="V28" s="186"/>
      <c r="W28" s="169" t="s">
        <v>335</v>
      </c>
      <c r="X28" s="169" t="s">
        <v>193</v>
      </c>
      <c r="Y28" s="169" t="s">
        <v>339</v>
      </c>
      <c r="Z28" s="170" t="s">
        <v>411</v>
      </c>
      <c r="AA28" s="170" t="s">
        <v>55</v>
      </c>
      <c r="AB28" s="189">
        <v>45383</v>
      </c>
      <c r="AC28" s="189">
        <v>45565</v>
      </c>
      <c r="AD28" s="190">
        <v>45566</v>
      </c>
      <c r="AE28" s="196">
        <v>45789</v>
      </c>
      <c r="AF28" s="169" t="s">
        <v>194</v>
      </c>
      <c r="AG28" s="170" t="s">
        <v>352</v>
      </c>
      <c r="AH28" s="170" t="s">
        <v>345</v>
      </c>
      <c r="AI28" s="170" t="s">
        <v>346</v>
      </c>
      <c r="AJ28" s="515"/>
      <c r="AK28" s="169" t="s">
        <v>347</v>
      </c>
      <c r="AL28" s="169" t="s">
        <v>348</v>
      </c>
      <c r="AM28" s="187" t="s">
        <v>199</v>
      </c>
      <c r="AN28" s="187" t="s">
        <v>199</v>
      </c>
      <c r="AO28" s="187" t="s">
        <v>199</v>
      </c>
      <c r="AP28" s="192">
        <v>45380</v>
      </c>
      <c r="AQ28" s="192" t="s">
        <v>191</v>
      </c>
      <c r="AR28" s="481" t="str">
        <f t="shared" si="0"/>
        <v>（派遣労働者用；常用、有期雇用型）</v>
      </c>
      <c r="AS28" s="169" t="s">
        <v>409</v>
      </c>
      <c r="AT28" s="169" t="s">
        <v>193</v>
      </c>
      <c r="AU28" s="169" t="s">
        <v>404</v>
      </c>
      <c r="AV28" s="169" t="s">
        <v>405</v>
      </c>
    </row>
    <row r="29" spans="1:48">
      <c r="A29" s="169">
        <v>28</v>
      </c>
      <c r="B29" s="172" t="s">
        <v>229</v>
      </c>
      <c r="C29" s="186" t="s">
        <v>188</v>
      </c>
      <c r="D29" s="186"/>
      <c r="E29" s="187" t="s">
        <v>184</v>
      </c>
      <c r="F29" s="187"/>
      <c r="G29" s="187" t="s">
        <v>185</v>
      </c>
      <c r="H29" s="187"/>
      <c r="I29" s="187" t="s">
        <v>186</v>
      </c>
      <c r="J29" s="193" t="s">
        <v>327</v>
      </c>
      <c r="K29" s="169" t="s">
        <v>321</v>
      </c>
      <c r="L29" s="169" t="s">
        <v>322</v>
      </c>
      <c r="M29" s="169" t="s">
        <v>323</v>
      </c>
      <c r="N29" s="169" t="s">
        <v>321</v>
      </c>
      <c r="O29" s="169" t="s">
        <v>322</v>
      </c>
      <c r="P29" s="169" t="s">
        <v>323</v>
      </c>
      <c r="Q29" s="188" t="s">
        <v>328</v>
      </c>
      <c r="R29" s="186" t="s">
        <v>338</v>
      </c>
      <c r="S29" s="186" t="s">
        <v>332</v>
      </c>
      <c r="T29" s="186" t="s">
        <v>333</v>
      </c>
      <c r="U29" s="187" t="s">
        <v>334</v>
      </c>
      <c r="V29" s="186"/>
      <c r="W29" s="169" t="s">
        <v>335</v>
      </c>
      <c r="X29" s="169" t="s">
        <v>193</v>
      </c>
      <c r="Y29" s="169" t="s">
        <v>339</v>
      </c>
      <c r="Z29" s="170" t="s">
        <v>411</v>
      </c>
      <c r="AA29" s="170" t="s">
        <v>55</v>
      </c>
      <c r="AB29" s="189">
        <v>45383</v>
      </c>
      <c r="AC29" s="189">
        <v>45565</v>
      </c>
      <c r="AD29" s="190">
        <v>45566</v>
      </c>
      <c r="AE29" s="196">
        <v>45794</v>
      </c>
      <c r="AF29" s="169" t="s">
        <v>194</v>
      </c>
      <c r="AG29" s="170" t="s">
        <v>352</v>
      </c>
      <c r="AH29" s="170" t="s">
        <v>345</v>
      </c>
      <c r="AI29" s="170" t="s">
        <v>346</v>
      </c>
      <c r="AJ29" s="515"/>
      <c r="AK29" s="169" t="s">
        <v>347</v>
      </c>
      <c r="AL29" s="169" t="s">
        <v>348</v>
      </c>
      <c r="AM29" s="187" t="s">
        <v>199</v>
      </c>
      <c r="AN29" s="187" t="s">
        <v>199</v>
      </c>
      <c r="AO29" s="187" t="s">
        <v>199</v>
      </c>
      <c r="AP29" s="192">
        <v>45380</v>
      </c>
      <c r="AQ29" s="192" t="s">
        <v>191</v>
      </c>
      <c r="AR29" s="481" t="str">
        <f t="shared" si="0"/>
        <v>（派遣労働者用；常用、有期雇用型）</v>
      </c>
      <c r="AS29" s="169" t="s">
        <v>409</v>
      </c>
      <c r="AT29" s="169" t="s">
        <v>193</v>
      </c>
      <c r="AU29" s="169" t="s">
        <v>404</v>
      </c>
      <c r="AV29" s="169" t="s">
        <v>405</v>
      </c>
    </row>
    <row r="30" spans="1:48">
      <c r="A30" s="169">
        <v>29</v>
      </c>
      <c r="B30" s="172" t="s">
        <v>230</v>
      </c>
      <c r="C30" s="186" t="s">
        <v>188</v>
      </c>
      <c r="D30" s="186"/>
      <c r="E30" s="187" t="s">
        <v>184</v>
      </c>
      <c r="F30" s="187"/>
      <c r="G30" s="187" t="s">
        <v>185</v>
      </c>
      <c r="H30" s="187"/>
      <c r="I30" s="187" t="s">
        <v>186</v>
      </c>
      <c r="J30" s="193" t="s">
        <v>327</v>
      </c>
      <c r="K30" s="169" t="s">
        <v>321</v>
      </c>
      <c r="L30" s="169" t="s">
        <v>322</v>
      </c>
      <c r="M30" s="169" t="s">
        <v>323</v>
      </c>
      <c r="N30" s="169" t="s">
        <v>321</v>
      </c>
      <c r="O30" s="169" t="s">
        <v>322</v>
      </c>
      <c r="P30" s="169" t="s">
        <v>323</v>
      </c>
      <c r="Q30" s="188" t="s">
        <v>328</v>
      </c>
      <c r="R30" s="186" t="s">
        <v>338</v>
      </c>
      <c r="S30" s="186" t="s">
        <v>332</v>
      </c>
      <c r="T30" s="186" t="s">
        <v>333</v>
      </c>
      <c r="U30" s="187" t="s">
        <v>334</v>
      </c>
      <c r="V30" s="186"/>
      <c r="W30" s="169" t="s">
        <v>335</v>
      </c>
      <c r="X30" s="169" t="s">
        <v>193</v>
      </c>
      <c r="Y30" s="169" t="s">
        <v>339</v>
      </c>
      <c r="Z30" s="170" t="s">
        <v>411</v>
      </c>
      <c r="AA30" s="170" t="s">
        <v>55</v>
      </c>
      <c r="AB30" s="189">
        <v>45383</v>
      </c>
      <c r="AC30" s="189">
        <v>45565</v>
      </c>
      <c r="AD30" s="190">
        <v>45566</v>
      </c>
      <c r="AE30" s="196">
        <v>45794</v>
      </c>
      <c r="AF30" s="169" t="s">
        <v>194</v>
      </c>
      <c r="AG30" s="170" t="s">
        <v>352</v>
      </c>
      <c r="AH30" s="170" t="s">
        <v>345</v>
      </c>
      <c r="AI30" s="170" t="s">
        <v>346</v>
      </c>
      <c r="AJ30" s="515"/>
      <c r="AK30" s="169" t="s">
        <v>347</v>
      </c>
      <c r="AL30" s="169" t="s">
        <v>348</v>
      </c>
      <c r="AM30" s="187" t="s">
        <v>199</v>
      </c>
      <c r="AN30" s="187" t="s">
        <v>199</v>
      </c>
      <c r="AO30" s="187" t="s">
        <v>199</v>
      </c>
      <c r="AP30" s="192">
        <v>45380</v>
      </c>
      <c r="AQ30" s="192" t="s">
        <v>191</v>
      </c>
      <c r="AR30" s="481" t="str">
        <f t="shared" si="0"/>
        <v>（派遣労働者用；常用、有期雇用型）</v>
      </c>
      <c r="AS30" s="169" t="s">
        <v>409</v>
      </c>
      <c r="AT30" s="169" t="s">
        <v>193</v>
      </c>
      <c r="AU30" s="169" t="s">
        <v>404</v>
      </c>
      <c r="AV30" s="169" t="s">
        <v>405</v>
      </c>
    </row>
    <row r="31" spans="1:48">
      <c r="A31" s="169">
        <v>30</v>
      </c>
      <c r="B31" s="172" t="s">
        <v>231</v>
      </c>
      <c r="C31" s="186" t="s">
        <v>188</v>
      </c>
      <c r="D31" s="186"/>
      <c r="E31" s="187" t="s">
        <v>184</v>
      </c>
      <c r="F31" s="187"/>
      <c r="G31" s="187" t="s">
        <v>185</v>
      </c>
      <c r="H31" s="187"/>
      <c r="I31" s="187" t="s">
        <v>186</v>
      </c>
      <c r="J31" s="193" t="s">
        <v>327</v>
      </c>
      <c r="K31" s="169" t="s">
        <v>321</v>
      </c>
      <c r="L31" s="169" t="s">
        <v>322</v>
      </c>
      <c r="M31" s="169" t="s">
        <v>323</v>
      </c>
      <c r="N31" s="169" t="s">
        <v>321</v>
      </c>
      <c r="O31" s="169" t="s">
        <v>322</v>
      </c>
      <c r="P31" s="169" t="s">
        <v>323</v>
      </c>
      <c r="Q31" s="188" t="s">
        <v>328</v>
      </c>
      <c r="R31" s="186" t="s">
        <v>338</v>
      </c>
      <c r="S31" s="186" t="s">
        <v>332</v>
      </c>
      <c r="T31" s="186" t="s">
        <v>333</v>
      </c>
      <c r="U31" s="187" t="s">
        <v>334</v>
      </c>
      <c r="V31" s="186"/>
      <c r="W31" s="169" t="s">
        <v>335</v>
      </c>
      <c r="X31" s="169" t="s">
        <v>193</v>
      </c>
      <c r="Y31" s="169" t="s">
        <v>339</v>
      </c>
      <c r="Z31" s="170" t="s">
        <v>411</v>
      </c>
      <c r="AA31" s="170" t="s">
        <v>55</v>
      </c>
      <c r="AB31" s="189">
        <v>45383</v>
      </c>
      <c r="AC31" s="189">
        <v>45565</v>
      </c>
      <c r="AD31" s="190">
        <v>45566</v>
      </c>
      <c r="AE31" s="196">
        <v>45794</v>
      </c>
      <c r="AF31" s="169" t="s">
        <v>194</v>
      </c>
      <c r="AG31" s="170" t="s">
        <v>352</v>
      </c>
      <c r="AH31" s="170" t="s">
        <v>345</v>
      </c>
      <c r="AI31" s="170" t="s">
        <v>346</v>
      </c>
      <c r="AJ31" s="515"/>
      <c r="AK31" s="169" t="s">
        <v>347</v>
      </c>
      <c r="AL31" s="169" t="s">
        <v>348</v>
      </c>
      <c r="AM31" s="187" t="s">
        <v>199</v>
      </c>
      <c r="AN31" s="187" t="s">
        <v>199</v>
      </c>
      <c r="AO31" s="187" t="s">
        <v>199</v>
      </c>
      <c r="AP31" s="192">
        <v>45380</v>
      </c>
      <c r="AQ31" s="192" t="s">
        <v>191</v>
      </c>
      <c r="AR31" s="481" t="str">
        <f t="shared" si="0"/>
        <v>（派遣労働者用；常用、有期雇用型）</v>
      </c>
      <c r="AS31" s="169" t="s">
        <v>409</v>
      </c>
      <c r="AT31" s="169" t="s">
        <v>193</v>
      </c>
      <c r="AU31" s="169" t="s">
        <v>404</v>
      </c>
      <c r="AV31" s="169" t="s">
        <v>405</v>
      </c>
    </row>
    <row r="32" spans="1:48">
      <c r="A32" s="169">
        <v>31</v>
      </c>
      <c r="B32" s="172" t="s">
        <v>232</v>
      </c>
      <c r="C32" s="186" t="s">
        <v>188</v>
      </c>
      <c r="D32" s="186"/>
      <c r="E32" s="187" t="s">
        <v>184</v>
      </c>
      <c r="F32" s="187"/>
      <c r="G32" s="187" t="s">
        <v>185</v>
      </c>
      <c r="H32" s="187"/>
      <c r="I32" s="187" t="s">
        <v>186</v>
      </c>
      <c r="J32" s="193" t="s">
        <v>327</v>
      </c>
      <c r="K32" s="169" t="s">
        <v>321</v>
      </c>
      <c r="L32" s="169" t="s">
        <v>322</v>
      </c>
      <c r="M32" s="169" t="s">
        <v>323</v>
      </c>
      <c r="N32" s="169" t="s">
        <v>321</v>
      </c>
      <c r="O32" s="169" t="s">
        <v>322</v>
      </c>
      <c r="P32" s="169" t="s">
        <v>323</v>
      </c>
      <c r="Q32" s="188" t="s">
        <v>328</v>
      </c>
      <c r="R32" s="186" t="s">
        <v>338</v>
      </c>
      <c r="S32" s="186" t="s">
        <v>332</v>
      </c>
      <c r="T32" s="186" t="s">
        <v>333</v>
      </c>
      <c r="U32" s="187" t="s">
        <v>334</v>
      </c>
      <c r="V32" s="186"/>
      <c r="W32" s="169" t="s">
        <v>335</v>
      </c>
      <c r="X32" s="169" t="s">
        <v>193</v>
      </c>
      <c r="Y32" s="169" t="s">
        <v>339</v>
      </c>
      <c r="Z32" s="170" t="s">
        <v>411</v>
      </c>
      <c r="AA32" s="170" t="s">
        <v>55</v>
      </c>
      <c r="AB32" s="189">
        <v>45383</v>
      </c>
      <c r="AC32" s="189">
        <v>45565</v>
      </c>
      <c r="AD32" s="190">
        <v>45566</v>
      </c>
      <c r="AE32" s="196">
        <v>45795</v>
      </c>
      <c r="AF32" s="169" t="s">
        <v>194</v>
      </c>
      <c r="AG32" s="170" t="s">
        <v>352</v>
      </c>
      <c r="AH32" s="170" t="s">
        <v>345</v>
      </c>
      <c r="AI32" s="170" t="s">
        <v>346</v>
      </c>
      <c r="AJ32" s="515"/>
      <c r="AK32" s="169" t="s">
        <v>347</v>
      </c>
      <c r="AL32" s="169" t="s">
        <v>348</v>
      </c>
      <c r="AM32" s="187" t="s">
        <v>199</v>
      </c>
      <c r="AN32" s="187" t="s">
        <v>199</v>
      </c>
      <c r="AO32" s="187" t="s">
        <v>199</v>
      </c>
      <c r="AP32" s="192">
        <v>45380</v>
      </c>
      <c r="AQ32" s="192" t="s">
        <v>191</v>
      </c>
      <c r="AR32" s="481" t="str">
        <f t="shared" si="0"/>
        <v>（派遣労働者用；常用、有期雇用型）</v>
      </c>
      <c r="AS32" s="169" t="s">
        <v>409</v>
      </c>
      <c r="AT32" s="169" t="s">
        <v>193</v>
      </c>
      <c r="AU32" s="169" t="s">
        <v>404</v>
      </c>
      <c r="AV32" s="169" t="s">
        <v>405</v>
      </c>
    </row>
    <row r="33" spans="1:48">
      <c r="A33" s="169">
        <v>32</v>
      </c>
      <c r="B33" s="172" t="s">
        <v>233</v>
      </c>
      <c r="C33" s="186" t="s">
        <v>188</v>
      </c>
      <c r="D33" s="186"/>
      <c r="E33" s="187" t="s">
        <v>184</v>
      </c>
      <c r="F33" s="187"/>
      <c r="G33" s="187" t="s">
        <v>185</v>
      </c>
      <c r="H33" s="187"/>
      <c r="I33" s="187" t="s">
        <v>186</v>
      </c>
      <c r="J33" s="193" t="s">
        <v>327</v>
      </c>
      <c r="K33" s="169" t="s">
        <v>321</v>
      </c>
      <c r="L33" s="169" t="s">
        <v>322</v>
      </c>
      <c r="M33" s="169" t="s">
        <v>323</v>
      </c>
      <c r="N33" s="169" t="s">
        <v>321</v>
      </c>
      <c r="O33" s="169" t="s">
        <v>322</v>
      </c>
      <c r="P33" s="169" t="s">
        <v>323</v>
      </c>
      <c r="Q33" s="188" t="s">
        <v>328</v>
      </c>
      <c r="R33" s="186" t="s">
        <v>338</v>
      </c>
      <c r="S33" s="186" t="s">
        <v>332</v>
      </c>
      <c r="T33" s="186" t="s">
        <v>333</v>
      </c>
      <c r="U33" s="187" t="s">
        <v>334</v>
      </c>
      <c r="V33" s="186"/>
      <c r="W33" s="169" t="s">
        <v>335</v>
      </c>
      <c r="X33" s="169" t="s">
        <v>193</v>
      </c>
      <c r="Y33" s="169" t="s">
        <v>339</v>
      </c>
      <c r="Z33" s="170" t="s">
        <v>411</v>
      </c>
      <c r="AA33" s="170" t="s">
        <v>55</v>
      </c>
      <c r="AB33" s="189">
        <v>45383</v>
      </c>
      <c r="AC33" s="189">
        <v>45565</v>
      </c>
      <c r="AD33" s="190">
        <v>45566</v>
      </c>
      <c r="AE33" s="196">
        <v>45795</v>
      </c>
      <c r="AF33" s="169" t="s">
        <v>194</v>
      </c>
      <c r="AG33" s="170" t="s">
        <v>352</v>
      </c>
      <c r="AH33" s="170" t="s">
        <v>345</v>
      </c>
      <c r="AI33" s="170" t="s">
        <v>346</v>
      </c>
      <c r="AJ33" s="515"/>
      <c r="AK33" s="169" t="s">
        <v>347</v>
      </c>
      <c r="AL33" s="169" t="s">
        <v>348</v>
      </c>
      <c r="AM33" s="187" t="s">
        <v>199</v>
      </c>
      <c r="AN33" s="187" t="s">
        <v>199</v>
      </c>
      <c r="AO33" s="187" t="s">
        <v>199</v>
      </c>
      <c r="AP33" s="192">
        <v>45380</v>
      </c>
      <c r="AQ33" s="192" t="s">
        <v>191</v>
      </c>
      <c r="AR33" s="481" t="str">
        <f t="shared" si="0"/>
        <v>（派遣労働者用；常用、有期雇用型）</v>
      </c>
      <c r="AS33" s="169" t="s">
        <v>409</v>
      </c>
      <c r="AT33" s="169" t="s">
        <v>193</v>
      </c>
      <c r="AU33" s="169" t="s">
        <v>404</v>
      </c>
      <c r="AV33" s="169" t="s">
        <v>405</v>
      </c>
    </row>
    <row r="34" spans="1:48">
      <c r="A34" s="169">
        <v>33</v>
      </c>
      <c r="B34" s="172" t="s">
        <v>234</v>
      </c>
      <c r="C34" s="186" t="s">
        <v>188</v>
      </c>
      <c r="D34" s="186"/>
      <c r="E34" s="187" t="s">
        <v>184</v>
      </c>
      <c r="F34" s="187"/>
      <c r="G34" s="187" t="s">
        <v>185</v>
      </c>
      <c r="H34" s="187"/>
      <c r="I34" s="187" t="s">
        <v>186</v>
      </c>
      <c r="J34" s="193" t="s">
        <v>327</v>
      </c>
      <c r="K34" s="169" t="s">
        <v>321</v>
      </c>
      <c r="L34" s="169" t="s">
        <v>322</v>
      </c>
      <c r="M34" s="169" t="s">
        <v>323</v>
      </c>
      <c r="N34" s="169" t="s">
        <v>321</v>
      </c>
      <c r="O34" s="169" t="s">
        <v>322</v>
      </c>
      <c r="P34" s="169" t="s">
        <v>323</v>
      </c>
      <c r="Q34" s="188" t="s">
        <v>328</v>
      </c>
      <c r="R34" s="186" t="s">
        <v>338</v>
      </c>
      <c r="S34" s="186" t="s">
        <v>332</v>
      </c>
      <c r="T34" s="186" t="s">
        <v>333</v>
      </c>
      <c r="U34" s="187" t="s">
        <v>334</v>
      </c>
      <c r="V34" s="186"/>
      <c r="W34" s="169" t="s">
        <v>335</v>
      </c>
      <c r="X34" s="169" t="s">
        <v>193</v>
      </c>
      <c r="Y34" s="169" t="s">
        <v>339</v>
      </c>
      <c r="Z34" s="170" t="s">
        <v>411</v>
      </c>
      <c r="AA34" s="170" t="s">
        <v>55</v>
      </c>
      <c r="AB34" s="189">
        <v>45383</v>
      </c>
      <c r="AC34" s="189">
        <v>45565</v>
      </c>
      <c r="AD34" s="190">
        <v>45566</v>
      </c>
      <c r="AE34" s="196">
        <v>45796</v>
      </c>
      <c r="AF34" s="169" t="s">
        <v>194</v>
      </c>
      <c r="AG34" s="170" t="s">
        <v>352</v>
      </c>
      <c r="AH34" s="170" t="s">
        <v>345</v>
      </c>
      <c r="AI34" s="170" t="s">
        <v>346</v>
      </c>
      <c r="AJ34" s="515"/>
      <c r="AK34" s="169" t="s">
        <v>347</v>
      </c>
      <c r="AL34" s="169" t="s">
        <v>348</v>
      </c>
      <c r="AM34" s="187" t="s">
        <v>199</v>
      </c>
      <c r="AN34" s="187" t="s">
        <v>199</v>
      </c>
      <c r="AO34" s="187" t="s">
        <v>199</v>
      </c>
      <c r="AP34" s="192">
        <v>45380</v>
      </c>
      <c r="AQ34" s="192" t="s">
        <v>191</v>
      </c>
      <c r="AR34" s="481" t="str">
        <f t="shared" si="0"/>
        <v>（派遣労働者用；常用、有期雇用型）</v>
      </c>
      <c r="AS34" s="169" t="s">
        <v>409</v>
      </c>
      <c r="AT34" s="169" t="s">
        <v>193</v>
      </c>
      <c r="AU34" s="169" t="s">
        <v>404</v>
      </c>
      <c r="AV34" s="169" t="s">
        <v>405</v>
      </c>
    </row>
    <row r="35" spans="1:48">
      <c r="A35" s="169">
        <v>34</v>
      </c>
      <c r="B35" s="172" t="s">
        <v>235</v>
      </c>
      <c r="C35" s="186" t="s">
        <v>188</v>
      </c>
      <c r="D35" s="186"/>
      <c r="E35" s="187" t="s">
        <v>184</v>
      </c>
      <c r="F35" s="187"/>
      <c r="G35" s="187" t="s">
        <v>185</v>
      </c>
      <c r="H35" s="187"/>
      <c r="I35" s="187" t="s">
        <v>186</v>
      </c>
      <c r="J35" s="193" t="s">
        <v>327</v>
      </c>
      <c r="K35" s="169" t="s">
        <v>321</v>
      </c>
      <c r="L35" s="169" t="s">
        <v>322</v>
      </c>
      <c r="M35" s="169" t="s">
        <v>323</v>
      </c>
      <c r="N35" s="169" t="s">
        <v>321</v>
      </c>
      <c r="O35" s="169" t="s">
        <v>322</v>
      </c>
      <c r="P35" s="169" t="s">
        <v>323</v>
      </c>
      <c r="Q35" s="188" t="s">
        <v>328</v>
      </c>
      <c r="R35" s="186" t="s">
        <v>338</v>
      </c>
      <c r="S35" s="186" t="s">
        <v>332</v>
      </c>
      <c r="T35" s="186" t="s">
        <v>333</v>
      </c>
      <c r="U35" s="187" t="s">
        <v>334</v>
      </c>
      <c r="V35" s="186"/>
      <c r="W35" s="169" t="s">
        <v>335</v>
      </c>
      <c r="X35" s="169" t="s">
        <v>193</v>
      </c>
      <c r="Y35" s="169" t="s">
        <v>339</v>
      </c>
      <c r="Z35" s="170" t="s">
        <v>411</v>
      </c>
      <c r="AA35" s="170" t="s">
        <v>55</v>
      </c>
      <c r="AB35" s="189">
        <v>45383</v>
      </c>
      <c r="AC35" s="189">
        <v>45565</v>
      </c>
      <c r="AD35" s="190">
        <v>45566</v>
      </c>
      <c r="AE35" s="196">
        <v>45804</v>
      </c>
      <c r="AF35" s="169" t="s">
        <v>194</v>
      </c>
      <c r="AG35" s="170" t="s">
        <v>352</v>
      </c>
      <c r="AH35" s="170" t="s">
        <v>345</v>
      </c>
      <c r="AI35" s="170" t="s">
        <v>346</v>
      </c>
      <c r="AJ35" s="515"/>
      <c r="AK35" s="169" t="s">
        <v>347</v>
      </c>
      <c r="AL35" s="169" t="s">
        <v>348</v>
      </c>
      <c r="AM35" s="187" t="s">
        <v>199</v>
      </c>
      <c r="AN35" s="187" t="s">
        <v>199</v>
      </c>
      <c r="AO35" s="187" t="s">
        <v>199</v>
      </c>
      <c r="AP35" s="192">
        <v>45380</v>
      </c>
      <c r="AQ35" s="192" t="s">
        <v>191</v>
      </c>
      <c r="AR35" s="481" t="str">
        <f t="shared" si="0"/>
        <v>（派遣労働者用；常用、有期雇用型）</v>
      </c>
      <c r="AS35" s="169" t="s">
        <v>409</v>
      </c>
      <c r="AT35" s="169" t="s">
        <v>193</v>
      </c>
      <c r="AU35" s="169" t="s">
        <v>404</v>
      </c>
      <c r="AV35" s="169" t="s">
        <v>405</v>
      </c>
    </row>
    <row r="36" spans="1:48">
      <c r="A36" s="169">
        <v>35</v>
      </c>
      <c r="B36" s="172" t="s">
        <v>236</v>
      </c>
      <c r="C36" s="186" t="s">
        <v>188</v>
      </c>
      <c r="D36" s="186"/>
      <c r="E36" s="187" t="s">
        <v>184</v>
      </c>
      <c r="F36" s="187"/>
      <c r="G36" s="187" t="s">
        <v>185</v>
      </c>
      <c r="H36" s="187"/>
      <c r="I36" s="187" t="s">
        <v>186</v>
      </c>
      <c r="J36" s="193" t="s">
        <v>327</v>
      </c>
      <c r="K36" s="169" t="s">
        <v>321</v>
      </c>
      <c r="L36" s="169" t="s">
        <v>322</v>
      </c>
      <c r="M36" s="169" t="s">
        <v>323</v>
      </c>
      <c r="N36" s="169" t="s">
        <v>321</v>
      </c>
      <c r="O36" s="169" t="s">
        <v>322</v>
      </c>
      <c r="P36" s="169" t="s">
        <v>323</v>
      </c>
      <c r="Q36" s="188" t="s">
        <v>328</v>
      </c>
      <c r="R36" s="186" t="s">
        <v>338</v>
      </c>
      <c r="S36" s="186" t="s">
        <v>332</v>
      </c>
      <c r="T36" s="186" t="s">
        <v>333</v>
      </c>
      <c r="U36" s="187" t="s">
        <v>334</v>
      </c>
      <c r="V36" s="186"/>
      <c r="W36" s="169" t="s">
        <v>335</v>
      </c>
      <c r="X36" s="169" t="s">
        <v>193</v>
      </c>
      <c r="Y36" s="169" t="s">
        <v>339</v>
      </c>
      <c r="Z36" s="170" t="s">
        <v>411</v>
      </c>
      <c r="AA36" s="170" t="s">
        <v>55</v>
      </c>
      <c r="AB36" s="189">
        <v>45383</v>
      </c>
      <c r="AC36" s="189">
        <v>45565</v>
      </c>
      <c r="AD36" s="190">
        <v>45566</v>
      </c>
      <c r="AE36" s="196">
        <v>45804</v>
      </c>
      <c r="AF36" s="169" t="s">
        <v>194</v>
      </c>
      <c r="AG36" s="170" t="s">
        <v>352</v>
      </c>
      <c r="AH36" s="170" t="s">
        <v>345</v>
      </c>
      <c r="AI36" s="170" t="s">
        <v>346</v>
      </c>
      <c r="AJ36" s="515"/>
      <c r="AK36" s="169" t="s">
        <v>347</v>
      </c>
      <c r="AL36" s="169" t="s">
        <v>348</v>
      </c>
      <c r="AM36" s="187" t="s">
        <v>199</v>
      </c>
      <c r="AN36" s="187" t="s">
        <v>199</v>
      </c>
      <c r="AO36" s="187" t="s">
        <v>199</v>
      </c>
      <c r="AP36" s="192">
        <v>45380</v>
      </c>
      <c r="AQ36" s="192" t="s">
        <v>191</v>
      </c>
      <c r="AR36" s="481" t="str">
        <f t="shared" si="0"/>
        <v>（派遣労働者用；常用、有期雇用型）</v>
      </c>
      <c r="AS36" s="169" t="s">
        <v>409</v>
      </c>
      <c r="AT36" s="169" t="s">
        <v>193</v>
      </c>
      <c r="AU36" s="169" t="s">
        <v>404</v>
      </c>
      <c r="AV36" s="169" t="s">
        <v>405</v>
      </c>
    </row>
    <row r="37" spans="1:48">
      <c r="A37" s="169">
        <v>36</v>
      </c>
      <c r="B37" s="172" t="s">
        <v>237</v>
      </c>
      <c r="C37" s="186" t="s">
        <v>188</v>
      </c>
      <c r="D37" s="186"/>
      <c r="E37" s="187" t="s">
        <v>184</v>
      </c>
      <c r="F37" s="187"/>
      <c r="G37" s="187" t="s">
        <v>185</v>
      </c>
      <c r="H37" s="187"/>
      <c r="I37" s="187" t="s">
        <v>186</v>
      </c>
      <c r="J37" s="193" t="s">
        <v>327</v>
      </c>
      <c r="K37" s="169" t="s">
        <v>321</v>
      </c>
      <c r="L37" s="169" t="s">
        <v>322</v>
      </c>
      <c r="M37" s="169" t="s">
        <v>323</v>
      </c>
      <c r="N37" s="169" t="s">
        <v>321</v>
      </c>
      <c r="O37" s="169" t="s">
        <v>322</v>
      </c>
      <c r="P37" s="169" t="s">
        <v>323</v>
      </c>
      <c r="Q37" s="188" t="s">
        <v>328</v>
      </c>
      <c r="R37" s="186" t="s">
        <v>338</v>
      </c>
      <c r="S37" s="186" t="s">
        <v>332</v>
      </c>
      <c r="T37" s="186" t="s">
        <v>333</v>
      </c>
      <c r="U37" s="187" t="s">
        <v>334</v>
      </c>
      <c r="V37" s="186"/>
      <c r="W37" s="169" t="s">
        <v>335</v>
      </c>
      <c r="X37" s="169" t="s">
        <v>193</v>
      </c>
      <c r="Y37" s="169" t="s">
        <v>339</v>
      </c>
      <c r="Z37" s="170" t="s">
        <v>411</v>
      </c>
      <c r="AA37" s="170" t="s">
        <v>55</v>
      </c>
      <c r="AB37" s="189">
        <v>45383</v>
      </c>
      <c r="AC37" s="189">
        <v>45565</v>
      </c>
      <c r="AD37" s="190">
        <v>45566</v>
      </c>
      <c r="AE37" s="196">
        <v>45807</v>
      </c>
      <c r="AF37" s="169" t="s">
        <v>194</v>
      </c>
      <c r="AG37" s="170" t="s">
        <v>352</v>
      </c>
      <c r="AH37" s="170" t="s">
        <v>345</v>
      </c>
      <c r="AI37" s="170" t="s">
        <v>346</v>
      </c>
      <c r="AJ37" s="515"/>
      <c r="AK37" s="169" t="s">
        <v>347</v>
      </c>
      <c r="AL37" s="169" t="s">
        <v>348</v>
      </c>
      <c r="AM37" s="187" t="s">
        <v>199</v>
      </c>
      <c r="AN37" s="187" t="s">
        <v>199</v>
      </c>
      <c r="AO37" s="187" t="s">
        <v>199</v>
      </c>
      <c r="AP37" s="192">
        <v>45380</v>
      </c>
      <c r="AQ37" s="192" t="s">
        <v>191</v>
      </c>
      <c r="AR37" s="481" t="str">
        <f t="shared" si="0"/>
        <v>（派遣労働者用；常用、有期雇用型）</v>
      </c>
      <c r="AS37" s="169" t="s">
        <v>409</v>
      </c>
      <c r="AT37" s="169" t="s">
        <v>193</v>
      </c>
      <c r="AU37" s="169" t="s">
        <v>404</v>
      </c>
      <c r="AV37" s="169" t="s">
        <v>405</v>
      </c>
    </row>
    <row r="38" spans="1:48">
      <c r="A38" s="169">
        <v>37</v>
      </c>
      <c r="B38" s="172" t="s">
        <v>238</v>
      </c>
      <c r="C38" s="186" t="s">
        <v>188</v>
      </c>
      <c r="D38" s="186"/>
      <c r="E38" s="187" t="s">
        <v>184</v>
      </c>
      <c r="F38" s="187"/>
      <c r="G38" s="187" t="s">
        <v>185</v>
      </c>
      <c r="H38" s="187"/>
      <c r="I38" s="187" t="s">
        <v>186</v>
      </c>
      <c r="J38" s="193" t="s">
        <v>327</v>
      </c>
      <c r="K38" s="169" t="s">
        <v>321</v>
      </c>
      <c r="L38" s="169" t="s">
        <v>322</v>
      </c>
      <c r="M38" s="169" t="s">
        <v>323</v>
      </c>
      <c r="N38" s="169" t="s">
        <v>321</v>
      </c>
      <c r="O38" s="169" t="s">
        <v>322</v>
      </c>
      <c r="P38" s="169" t="s">
        <v>323</v>
      </c>
      <c r="Q38" s="188" t="s">
        <v>328</v>
      </c>
      <c r="R38" s="186" t="s">
        <v>338</v>
      </c>
      <c r="S38" s="186" t="s">
        <v>332</v>
      </c>
      <c r="T38" s="186" t="s">
        <v>333</v>
      </c>
      <c r="U38" s="187" t="s">
        <v>334</v>
      </c>
      <c r="V38" s="186"/>
      <c r="W38" s="169" t="s">
        <v>335</v>
      </c>
      <c r="X38" s="169" t="s">
        <v>193</v>
      </c>
      <c r="Y38" s="169" t="s">
        <v>339</v>
      </c>
      <c r="Z38" s="170" t="s">
        <v>411</v>
      </c>
      <c r="AA38" s="170" t="s">
        <v>55</v>
      </c>
      <c r="AB38" s="189">
        <v>45383</v>
      </c>
      <c r="AC38" s="189">
        <v>45565</v>
      </c>
      <c r="AD38" s="190">
        <v>45566</v>
      </c>
      <c r="AE38" s="196">
        <v>45809</v>
      </c>
      <c r="AF38" s="169" t="s">
        <v>194</v>
      </c>
      <c r="AG38" s="170" t="s">
        <v>352</v>
      </c>
      <c r="AH38" s="170" t="s">
        <v>345</v>
      </c>
      <c r="AI38" s="170" t="s">
        <v>346</v>
      </c>
      <c r="AJ38" s="515"/>
      <c r="AK38" s="169" t="s">
        <v>347</v>
      </c>
      <c r="AL38" s="169" t="s">
        <v>348</v>
      </c>
      <c r="AM38" s="187" t="s">
        <v>199</v>
      </c>
      <c r="AN38" s="187" t="s">
        <v>199</v>
      </c>
      <c r="AO38" s="187" t="s">
        <v>199</v>
      </c>
      <c r="AP38" s="192">
        <v>45380</v>
      </c>
      <c r="AQ38" s="197" t="s">
        <v>191</v>
      </c>
      <c r="AR38" s="481" t="str">
        <f t="shared" si="0"/>
        <v>（派遣労働者用；常用、有期雇用型）</v>
      </c>
      <c r="AS38" s="169" t="s">
        <v>409</v>
      </c>
      <c r="AT38" s="169" t="s">
        <v>193</v>
      </c>
      <c r="AU38" s="169" t="s">
        <v>404</v>
      </c>
      <c r="AV38" s="169" t="s">
        <v>405</v>
      </c>
    </row>
    <row r="39" spans="1:48">
      <c r="A39" s="169">
        <v>38</v>
      </c>
      <c r="B39" s="172" t="s">
        <v>239</v>
      </c>
      <c r="C39" s="186" t="s">
        <v>188</v>
      </c>
      <c r="D39" s="186"/>
      <c r="E39" s="187" t="s">
        <v>184</v>
      </c>
      <c r="F39" s="187"/>
      <c r="G39" s="187" t="s">
        <v>185</v>
      </c>
      <c r="H39" s="187"/>
      <c r="I39" s="187" t="s">
        <v>186</v>
      </c>
      <c r="J39" s="193" t="s">
        <v>327</v>
      </c>
      <c r="K39" s="169" t="s">
        <v>321</v>
      </c>
      <c r="L39" s="169" t="s">
        <v>322</v>
      </c>
      <c r="M39" s="169" t="s">
        <v>323</v>
      </c>
      <c r="N39" s="169" t="s">
        <v>321</v>
      </c>
      <c r="O39" s="169" t="s">
        <v>322</v>
      </c>
      <c r="P39" s="169" t="s">
        <v>323</v>
      </c>
      <c r="Q39" s="188" t="s">
        <v>328</v>
      </c>
      <c r="R39" s="186" t="s">
        <v>338</v>
      </c>
      <c r="S39" s="186" t="s">
        <v>332</v>
      </c>
      <c r="T39" s="186" t="s">
        <v>333</v>
      </c>
      <c r="U39" s="187" t="s">
        <v>334</v>
      </c>
      <c r="V39" s="186"/>
      <c r="W39" s="169" t="s">
        <v>335</v>
      </c>
      <c r="X39" s="169" t="s">
        <v>193</v>
      </c>
      <c r="Y39" s="169" t="s">
        <v>339</v>
      </c>
      <c r="Z39" s="170" t="s">
        <v>411</v>
      </c>
      <c r="AA39" s="170" t="s">
        <v>55</v>
      </c>
      <c r="AB39" s="189">
        <v>45383</v>
      </c>
      <c r="AC39" s="189">
        <v>45565</v>
      </c>
      <c r="AD39" s="190">
        <v>45566</v>
      </c>
      <c r="AE39" s="196">
        <v>45809</v>
      </c>
      <c r="AF39" s="169" t="s">
        <v>194</v>
      </c>
      <c r="AG39" s="170" t="s">
        <v>352</v>
      </c>
      <c r="AH39" s="170" t="s">
        <v>345</v>
      </c>
      <c r="AI39" s="170" t="s">
        <v>346</v>
      </c>
      <c r="AJ39" s="515"/>
      <c r="AK39" s="169" t="s">
        <v>347</v>
      </c>
      <c r="AL39" s="169" t="s">
        <v>348</v>
      </c>
      <c r="AM39" s="187" t="s">
        <v>199</v>
      </c>
      <c r="AN39" s="187" t="s">
        <v>199</v>
      </c>
      <c r="AO39" s="187" t="s">
        <v>199</v>
      </c>
      <c r="AP39" s="192">
        <v>45380</v>
      </c>
      <c r="AQ39" s="197" t="s">
        <v>191</v>
      </c>
      <c r="AR39" s="481" t="str">
        <f t="shared" si="0"/>
        <v>（派遣労働者用；常用、有期雇用型）</v>
      </c>
      <c r="AS39" s="169" t="s">
        <v>409</v>
      </c>
      <c r="AT39" s="169" t="s">
        <v>193</v>
      </c>
      <c r="AU39" s="169" t="s">
        <v>404</v>
      </c>
      <c r="AV39" s="169" t="s">
        <v>405</v>
      </c>
    </row>
    <row r="40" spans="1:48">
      <c r="A40" s="169">
        <v>39</v>
      </c>
      <c r="B40" s="172" t="s">
        <v>240</v>
      </c>
      <c r="C40" s="186" t="s">
        <v>188</v>
      </c>
      <c r="D40" s="186"/>
      <c r="E40" s="187" t="s">
        <v>184</v>
      </c>
      <c r="F40" s="187"/>
      <c r="G40" s="187" t="s">
        <v>185</v>
      </c>
      <c r="H40" s="187"/>
      <c r="I40" s="187" t="s">
        <v>186</v>
      </c>
      <c r="J40" s="193" t="s">
        <v>327</v>
      </c>
      <c r="K40" s="169" t="s">
        <v>321</v>
      </c>
      <c r="L40" s="169" t="s">
        <v>322</v>
      </c>
      <c r="M40" s="169" t="s">
        <v>323</v>
      </c>
      <c r="N40" s="169" t="s">
        <v>321</v>
      </c>
      <c r="O40" s="169" t="s">
        <v>322</v>
      </c>
      <c r="P40" s="169" t="s">
        <v>323</v>
      </c>
      <c r="Q40" s="188" t="s">
        <v>328</v>
      </c>
      <c r="R40" s="186" t="s">
        <v>338</v>
      </c>
      <c r="S40" s="186" t="s">
        <v>332</v>
      </c>
      <c r="T40" s="186" t="s">
        <v>333</v>
      </c>
      <c r="U40" s="187" t="s">
        <v>334</v>
      </c>
      <c r="V40" s="186"/>
      <c r="W40" s="169" t="s">
        <v>335</v>
      </c>
      <c r="X40" s="169" t="s">
        <v>193</v>
      </c>
      <c r="Y40" s="169" t="s">
        <v>339</v>
      </c>
      <c r="Z40" s="170" t="s">
        <v>411</v>
      </c>
      <c r="AA40" s="170" t="s">
        <v>55</v>
      </c>
      <c r="AB40" s="189">
        <v>45383</v>
      </c>
      <c r="AC40" s="189">
        <v>45565</v>
      </c>
      <c r="AD40" s="190">
        <v>45566</v>
      </c>
      <c r="AE40" s="196">
        <v>45816</v>
      </c>
      <c r="AF40" s="169" t="s">
        <v>194</v>
      </c>
      <c r="AG40" s="170" t="s">
        <v>352</v>
      </c>
      <c r="AH40" s="170" t="s">
        <v>345</v>
      </c>
      <c r="AI40" s="170" t="s">
        <v>346</v>
      </c>
      <c r="AJ40" s="515"/>
      <c r="AK40" s="169" t="s">
        <v>347</v>
      </c>
      <c r="AL40" s="169" t="s">
        <v>348</v>
      </c>
      <c r="AM40" s="187" t="s">
        <v>199</v>
      </c>
      <c r="AN40" s="187" t="s">
        <v>199</v>
      </c>
      <c r="AO40" s="187" t="s">
        <v>199</v>
      </c>
      <c r="AP40" s="192">
        <v>45380</v>
      </c>
      <c r="AQ40" s="197" t="s">
        <v>191</v>
      </c>
      <c r="AR40" s="481" t="str">
        <f t="shared" si="0"/>
        <v>（派遣労働者用；常用、有期雇用型）</v>
      </c>
      <c r="AS40" s="169" t="s">
        <v>409</v>
      </c>
      <c r="AT40" s="169" t="s">
        <v>193</v>
      </c>
      <c r="AU40" s="169" t="s">
        <v>404</v>
      </c>
      <c r="AV40" s="169" t="s">
        <v>405</v>
      </c>
    </row>
    <row r="41" spans="1:48">
      <c r="A41" s="169">
        <v>40</v>
      </c>
      <c r="B41" s="172" t="s">
        <v>241</v>
      </c>
      <c r="C41" s="186" t="s">
        <v>188</v>
      </c>
      <c r="D41" s="186"/>
      <c r="E41" s="187" t="s">
        <v>184</v>
      </c>
      <c r="F41" s="187"/>
      <c r="G41" s="187" t="s">
        <v>185</v>
      </c>
      <c r="H41" s="187"/>
      <c r="I41" s="187" t="s">
        <v>186</v>
      </c>
      <c r="J41" s="193" t="s">
        <v>327</v>
      </c>
      <c r="K41" s="169" t="s">
        <v>321</v>
      </c>
      <c r="L41" s="169" t="s">
        <v>322</v>
      </c>
      <c r="M41" s="169" t="s">
        <v>323</v>
      </c>
      <c r="N41" s="169" t="s">
        <v>321</v>
      </c>
      <c r="O41" s="169" t="s">
        <v>322</v>
      </c>
      <c r="P41" s="169" t="s">
        <v>323</v>
      </c>
      <c r="Q41" s="188" t="s">
        <v>328</v>
      </c>
      <c r="R41" s="186" t="s">
        <v>338</v>
      </c>
      <c r="S41" s="186" t="s">
        <v>332</v>
      </c>
      <c r="T41" s="186" t="s">
        <v>333</v>
      </c>
      <c r="U41" s="187" t="s">
        <v>334</v>
      </c>
      <c r="V41" s="186"/>
      <c r="W41" s="169" t="s">
        <v>335</v>
      </c>
      <c r="X41" s="169" t="s">
        <v>193</v>
      </c>
      <c r="Y41" s="169" t="s">
        <v>339</v>
      </c>
      <c r="Z41" s="170" t="s">
        <v>411</v>
      </c>
      <c r="AA41" s="170" t="s">
        <v>55</v>
      </c>
      <c r="AB41" s="189">
        <v>45383</v>
      </c>
      <c r="AC41" s="189">
        <v>45565</v>
      </c>
      <c r="AD41" s="190">
        <v>45566</v>
      </c>
      <c r="AE41" s="198">
        <v>45816</v>
      </c>
      <c r="AF41" s="169" t="s">
        <v>194</v>
      </c>
      <c r="AG41" s="170" t="s">
        <v>352</v>
      </c>
      <c r="AH41" s="170" t="s">
        <v>345</v>
      </c>
      <c r="AI41" s="170" t="s">
        <v>346</v>
      </c>
      <c r="AJ41" s="515"/>
      <c r="AK41" s="169" t="s">
        <v>347</v>
      </c>
      <c r="AL41" s="169" t="s">
        <v>348</v>
      </c>
      <c r="AM41" s="187" t="s">
        <v>199</v>
      </c>
      <c r="AN41" s="187" t="s">
        <v>199</v>
      </c>
      <c r="AO41" s="187" t="s">
        <v>199</v>
      </c>
      <c r="AP41" s="192">
        <v>45380</v>
      </c>
      <c r="AQ41" s="197" t="s">
        <v>191</v>
      </c>
      <c r="AR41" s="481" t="str">
        <f t="shared" si="0"/>
        <v>（派遣労働者用；常用、有期雇用型）</v>
      </c>
      <c r="AS41" s="169" t="s">
        <v>409</v>
      </c>
      <c r="AT41" s="169" t="s">
        <v>193</v>
      </c>
      <c r="AU41" s="169" t="s">
        <v>404</v>
      </c>
      <c r="AV41" s="169" t="s">
        <v>405</v>
      </c>
    </row>
    <row r="42" spans="1:48">
      <c r="A42" s="169">
        <v>41</v>
      </c>
      <c r="B42" s="172" t="s">
        <v>242</v>
      </c>
      <c r="C42" s="186" t="s">
        <v>188</v>
      </c>
      <c r="D42" s="186"/>
      <c r="E42" s="187" t="s">
        <v>184</v>
      </c>
      <c r="F42" s="187"/>
      <c r="G42" s="187" t="s">
        <v>185</v>
      </c>
      <c r="H42" s="187"/>
      <c r="I42" s="187" t="s">
        <v>186</v>
      </c>
      <c r="J42" s="193" t="s">
        <v>327</v>
      </c>
      <c r="K42" s="169" t="s">
        <v>321</v>
      </c>
      <c r="L42" s="169" t="s">
        <v>322</v>
      </c>
      <c r="M42" s="169" t="s">
        <v>323</v>
      </c>
      <c r="N42" s="169" t="s">
        <v>321</v>
      </c>
      <c r="O42" s="169" t="s">
        <v>322</v>
      </c>
      <c r="P42" s="169" t="s">
        <v>323</v>
      </c>
      <c r="Q42" s="188" t="s">
        <v>328</v>
      </c>
      <c r="R42" s="186" t="s">
        <v>338</v>
      </c>
      <c r="S42" s="186" t="s">
        <v>332</v>
      </c>
      <c r="T42" s="186" t="s">
        <v>333</v>
      </c>
      <c r="U42" s="187" t="s">
        <v>334</v>
      </c>
      <c r="V42" s="186"/>
      <c r="W42" s="169" t="s">
        <v>335</v>
      </c>
      <c r="X42" s="169" t="s">
        <v>193</v>
      </c>
      <c r="Y42" s="169" t="s">
        <v>339</v>
      </c>
      <c r="Z42" s="170" t="s">
        <v>411</v>
      </c>
      <c r="AA42" s="170" t="s">
        <v>55</v>
      </c>
      <c r="AB42" s="189">
        <v>45383</v>
      </c>
      <c r="AC42" s="189">
        <v>45565</v>
      </c>
      <c r="AD42" s="190">
        <v>45566</v>
      </c>
      <c r="AE42" s="198">
        <v>45817</v>
      </c>
      <c r="AF42" s="169" t="s">
        <v>194</v>
      </c>
      <c r="AG42" s="170" t="s">
        <v>352</v>
      </c>
      <c r="AH42" s="170" t="s">
        <v>345</v>
      </c>
      <c r="AI42" s="170" t="s">
        <v>346</v>
      </c>
      <c r="AJ42" s="515"/>
      <c r="AK42" s="169" t="s">
        <v>347</v>
      </c>
      <c r="AL42" s="169" t="s">
        <v>348</v>
      </c>
      <c r="AM42" s="187" t="s">
        <v>199</v>
      </c>
      <c r="AN42" s="187" t="s">
        <v>199</v>
      </c>
      <c r="AO42" s="187" t="s">
        <v>199</v>
      </c>
      <c r="AP42" s="192">
        <v>45380</v>
      </c>
      <c r="AQ42" s="197" t="s">
        <v>191</v>
      </c>
      <c r="AR42" s="481" t="str">
        <f t="shared" si="0"/>
        <v>（派遣労働者用；常用、有期雇用型）</v>
      </c>
      <c r="AS42" s="169" t="s">
        <v>409</v>
      </c>
      <c r="AT42" s="169" t="s">
        <v>193</v>
      </c>
      <c r="AU42" s="169" t="s">
        <v>404</v>
      </c>
      <c r="AV42" s="169" t="s">
        <v>405</v>
      </c>
    </row>
    <row r="43" spans="1:48">
      <c r="A43" s="169">
        <v>42</v>
      </c>
      <c r="B43" s="172" t="s">
        <v>243</v>
      </c>
      <c r="C43" s="186" t="s">
        <v>188</v>
      </c>
      <c r="D43" s="186"/>
      <c r="E43" s="187" t="s">
        <v>184</v>
      </c>
      <c r="F43" s="187"/>
      <c r="G43" s="187" t="s">
        <v>185</v>
      </c>
      <c r="H43" s="187"/>
      <c r="I43" s="187" t="s">
        <v>186</v>
      </c>
      <c r="J43" s="193" t="s">
        <v>327</v>
      </c>
      <c r="K43" s="169" t="s">
        <v>321</v>
      </c>
      <c r="L43" s="169" t="s">
        <v>322</v>
      </c>
      <c r="M43" s="169" t="s">
        <v>323</v>
      </c>
      <c r="N43" s="169" t="s">
        <v>321</v>
      </c>
      <c r="O43" s="169" t="s">
        <v>322</v>
      </c>
      <c r="P43" s="169" t="s">
        <v>323</v>
      </c>
      <c r="Q43" s="188" t="s">
        <v>328</v>
      </c>
      <c r="R43" s="186" t="s">
        <v>338</v>
      </c>
      <c r="S43" s="186" t="s">
        <v>332</v>
      </c>
      <c r="T43" s="186" t="s">
        <v>333</v>
      </c>
      <c r="U43" s="187" t="s">
        <v>334</v>
      </c>
      <c r="V43" s="186"/>
      <c r="W43" s="169" t="s">
        <v>335</v>
      </c>
      <c r="X43" s="169" t="s">
        <v>193</v>
      </c>
      <c r="Y43" s="169" t="s">
        <v>339</v>
      </c>
      <c r="Z43" s="170" t="s">
        <v>411</v>
      </c>
      <c r="AA43" s="170" t="s">
        <v>55</v>
      </c>
      <c r="AB43" s="189">
        <v>45383</v>
      </c>
      <c r="AC43" s="189">
        <v>45565</v>
      </c>
      <c r="AD43" s="190">
        <v>45566</v>
      </c>
      <c r="AE43" s="198">
        <v>45815</v>
      </c>
      <c r="AF43" s="169" t="s">
        <v>194</v>
      </c>
      <c r="AG43" s="170" t="s">
        <v>352</v>
      </c>
      <c r="AH43" s="170" t="s">
        <v>345</v>
      </c>
      <c r="AI43" s="170" t="s">
        <v>346</v>
      </c>
      <c r="AJ43" s="515"/>
      <c r="AK43" s="169" t="s">
        <v>347</v>
      </c>
      <c r="AL43" s="169" t="s">
        <v>348</v>
      </c>
      <c r="AM43" s="187" t="s">
        <v>199</v>
      </c>
      <c r="AN43" s="187" t="s">
        <v>199</v>
      </c>
      <c r="AO43" s="187" t="s">
        <v>199</v>
      </c>
      <c r="AP43" s="192">
        <v>45380</v>
      </c>
      <c r="AQ43" s="197" t="s">
        <v>191</v>
      </c>
      <c r="AR43" s="481" t="str">
        <f t="shared" si="0"/>
        <v>（派遣労働者用；常用、有期雇用型）</v>
      </c>
      <c r="AS43" s="169" t="s">
        <v>409</v>
      </c>
      <c r="AT43" s="169" t="s">
        <v>193</v>
      </c>
      <c r="AU43" s="169" t="s">
        <v>404</v>
      </c>
      <c r="AV43" s="169" t="s">
        <v>405</v>
      </c>
    </row>
    <row r="44" spans="1:48">
      <c r="A44" s="169">
        <v>43</v>
      </c>
      <c r="B44" s="172" t="s">
        <v>244</v>
      </c>
      <c r="C44" s="186" t="s">
        <v>188</v>
      </c>
      <c r="D44" s="186"/>
      <c r="E44" s="187" t="s">
        <v>184</v>
      </c>
      <c r="F44" s="187"/>
      <c r="G44" s="187" t="s">
        <v>185</v>
      </c>
      <c r="H44" s="187"/>
      <c r="I44" s="187" t="s">
        <v>186</v>
      </c>
      <c r="J44" s="193" t="s">
        <v>327</v>
      </c>
      <c r="K44" s="169" t="s">
        <v>321</v>
      </c>
      <c r="L44" s="169" t="s">
        <v>322</v>
      </c>
      <c r="M44" s="169" t="s">
        <v>323</v>
      </c>
      <c r="N44" s="169" t="s">
        <v>321</v>
      </c>
      <c r="O44" s="169" t="s">
        <v>322</v>
      </c>
      <c r="P44" s="169" t="s">
        <v>323</v>
      </c>
      <c r="Q44" s="188" t="s">
        <v>328</v>
      </c>
      <c r="R44" s="186" t="s">
        <v>338</v>
      </c>
      <c r="S44" s="186" t="s">
        <v>332</v>
      </c>
      <c r="T44" s="186" t="s">
        <v>333</v>
      </c>
      <c r="U44" s="187" t="s">
        <v>334</v>
      </c>
      <c r="V44" s="186"/>
      <c r="W44" s="169" t="s">
        <v>335</v>
      </c>
      <c r="X44" s="169" t="s">
        <v>193</v>
      </c>
      <c r="Y44" s="169" t="s">
        <v>339</v>
      </c>
      <c r="Z44" s="170" t="s">
        <v>411</v>
      </c>
      <c r="AA44" s="170" t="s">
        <v>55</v>
      </c>
      <c r="AB44" s="189">
        <v>45383</v>
      </c>
      <c r="AC44" s="189">
        <v>45565</v>
      </c>
      <c r="AD44" s="190">
        <v>45566</v>
      </c>
      <c r="AE44" s="198">
        <v>45823</v>
      </c>
      <c r="AF44" s="169" t="s">
        <v>194</v>
      </c>
      <c r="AG44" s="170" t="s">
        <v>352</v>
      </c>
      <c r="AH44" s="170" t="s">
        <v>345</v>
      </c>
      <c r="AI44" s="170" t="s">
        <v>346</v>
      </c>
      <c r="AJ44" s="515"/>
      <c r="AK44" s="169" t="s">
        <v>347</v>
      </c>
      <c r="AL44" s="169" t="s">
        <v>348</v>
      </c>
      <c r="AM44" s="187" t="s">
        <v>199</v>
      </c>
      <c r="AN44" s="187" t="s">
        <v>199</v>
      </c>
      <c r="AO44" s="187" t="s">
        <v>199</v>
      </c>
      <c r="AP44" s="192">
        <v>45380</v>
      </c>
      <c r="AQ44" s="197" t="s">
        <v>191</v>
      </c>
      <c r="AR44" s="481" t="str">
        <f t="shared" si="0"/>
        <v>（派遣労働者用；常用、有期雇用型）</v>
      </c>
      <c r="AS44" s="169" t="s">
        <v>409</v>
      </c>
      <c r="AT44" s="169" t="s">
        <v>193</v>
      </c>
      <c r="AU44" s="169" t="s">
        <v>404</v>
      </c>
      <c r="AV44" s="169" t="s">
        <v>405</v>
      </c>
    </row>
    <row r="45" spans="1:48">
      <c r="A45" s="169">
        <v>44</v>
      </c>
      <c r="B45" s="172" t="s">
        <v>245</v>
      </c>
      <c r="C45" s="186" t="s">
        <v>188</v>
      </c>
      <c r="D45" s="186"/>
      <c r="E45" s="187" t="s">
        <v>184</v>
      </c>
      <c r="F45" s="187"/>
      <c r="G45" s="187" t="s">
        <v>185</v>
      </c>
      <c r="H45" s="187"/>
      <c r="I45" s="187" t="s">
        <v>186</v>
      </c>
      <c r="J45" s="193" t="s">
        <v>327</v>
      </c>
      <c r="K45" s="169" t="s">
        <v>321</v>
      </c>
      <c r="L45" s="169" t="s">
        <v>322</v>
      </c>
      <c r="M45" s="169" t="s">
        <v>323</v>
      </c>
      <c r="N45" s="169" t="s">
        <v>321</v>
      </c>
      <c r="O45" s="169" t="s">
        <v>322</v>
      </c>
      <c r="P45" s="169" t="s">
        <v>323</v>
      </c>
      <c r="Q45" s="188" t="s">
        <v>328</v>
      </c>
      <c r="R45" s="186" t="s">
        <v>338</v>
      </c>
      <c r="S45" s="186" t="s">
        <v>332</v>
      </c>
      <c r="T45" s="186" t="s">
        <v>333</v>
      </c>
      <c r="U45" s="187" t="s">
        <v>334</v>
      </c>
      <c r="V45" s="186"/>
      <c r="W45" s="169" t="s">
        <v>335</v>
      </c>
      <c r="X45" s="169" t="s">
        <v>193</v>
      </c>
      <c r="Y45" s="169" t="s">
        <v>339</v>
      </c>
      <c r="Z45" s="170" t="s">
        <v>411</v>
      </c>
      <c r="AA45" s="170" t="s">
        <v>55</v>
      </c>
      <c r="AB45" s="189">
        <v>45383</v>
      </c>
      <c r="AC45" s="189">
        <v>45565</v>
      </c>
      <c r="AD45" s="190">
        <v>45566</v>
      </c>
      <c r="AE45" s="198">
        <v>45835</v>
      </c>
      <c r="AF45" s="169" t="s">
        <v>194</v>
      </c>
      <c r="AG45" s="170" t="s">
        <v>352</v>
      </c>
      <c r="AH45" s="170" t="s">
        <v>345</v>
      </c>
      <c r="AI45" s="170" t="s">
        <v>346</v>
      </c>
      <c r="AJ45" s="515"/>
      <c r="AK45" s="169" t="s">
        <v>347</v>
      </c>
      <c r="AL45" s="169" t="s">
        <v>348</v>
      </c>
      <c r="AM45" s="187" t="s">
        <v>199</v>
      </c>
      <c r="AN45" s="187" t="s">
        <v>199</v>
      </c>
      <c r="AO45" s="187" t="s">
        <v>199</v>
      </c>
      <c r="AP45" s="192">
        <v>45380</v>
      </c>
      <c r="AQ45" s="197" t="s">
        <v>191</v>
      </c>
      <c r="AR45" s="481" t="str">
        <f t="shared" si="0"/>
        <v>（派遣労働者用；常用、有期雇用型）</v>
      </c>
      <c r="AS45" s="169" t="s">
        <v>409</v>
      </c>
      <c r="AT45" s="169" t="s">
        <v>193</v>
      </c>
      <c r="AU45" s="169" t="s">
        <v>404</v>
      </c>
      <c r="AV45" s="169" t="s">
        <v>405</v>
      </c>
    </row>
    <row r="46" spans="1:48">
      <c r="A46" s="169">
        <v>45</v>
      </c>
      <c r="B46" s="172" t="s">
        <v>246</v>
      </c>
      <c r="C46" s="186" t="s">
        <v>188</v>
      </c>
      <c r="D46" s="186"/>
      <c r="E46" s="187" t="s">
        <v>184</v>
      </c>
      <c r="F46" s="187"/>
      <c r="G46" s="187" t="s">
        <v>185</v>
      </c>
      <c r="H46" s="187"/>
      <c r="I46" s="187" t="s">
        <v>186</v>
      </c>
      <c r="J46" s="193" t="s">
        <v>327</v>
      </c>
      <c r="K46" s="169" t="s">
        <v>321</v>
      </c>
      <c r="L46" s="169" t="s">
        <v>322</v>
      </c>
      <c r="M46" s="169" t="s">
        <v>323</v>
      </c>
      <c r="N46" s="169" t="s">
        <v>321</v>
      </c>
      <c r="O46" s="169" t="s">
        <v>322</v>
      </c>
      <c r="P46" s="169" t="s">
        <v>323</v>
      </c>
      <c r="Q46" s="188" t="s">
        <v>328</v>
      </c>
      <c r="R46" s="186" t="s">
        <v>338</v>
      </c>
      <c r="S46" s="186" t="s">
        <v>332</v>
      </c>
      <c r="T46" s="186" t="s">
        <v>333</v>
      </c>
      <c r="U46" s="187" t="s">
        <v>334</v>
      </c>
      <c r="V46" s="186"/>
      <c r="W46" s="169" t="s">
        <v>335</v>
      </c>
      <c r="X46" s="169" t="s">
        <v>193</v>
      </c>
      <c r="Y46" s="169" t="s">
        <v>339</v>
      </c>
      <c r="Z46" s="170" t="s">
        <v>411</v>
      </c>
      <c r="AA46" s="170" t="s">
        <v>55</v>
      </c>
      <c r="AB46" s="189">
        <v>45383</v>
      </c>
      <c r="AC46" s="189">
        <v>45565</v>
      </c>
      <c r="AD46" s="190">
        <v>45566</v>
      </c>
      <c r="AE46" s="198">
        <v>45835</v>
      </c>
      <c r="AF46" s="169" t="s">
        <v>194</v>
      </c>
      <c r="AG46" s="170" t="s">
        <v>352</v>
      </c>
      <c r="AH46" s="170" t="s">
        <v>345</v>
      </c>
      <c r="AI46" s="170" t="s">
        <v>346</v>
      </c>
      <c r="AJ46" s="515"/>
      <c r="AK46" s="169" t="s">
        <v>347</v>
      </c>
      <c r="AL46" s="169" t="s">
        <v>348</v>
      </c>
      <c r="AM46" s="187" t="s">
        <v>199</v>
      </c>
      <c r="AN46" s="187" t="s">
        <v>199</v>
      </c>
      <c r="AO46" s="187" t="s">
        <v>199</v>
      </c>
      <c r="AP46" s="192">
        <v>45380</v>
      </c>
      <c r="AQ46" s="197" t="s">
        <v>191</v>
      </c>
      <c r="AR46" s="481" t="str">
        <f t="shared" si="0"/>
        <v>（派遣労働者用；常用、有期雇用型）</v>
      </c>
      <c r="AS46" s="169" t="s">
        <v>409</v>
      </c>
      <c r="AT46" s="169" t="s">
        <v>193</v>
      </c>
      <c r="AU46" s="169" t="s">
        <v>404</v>
      </c>
      <c r="AV46" s="169" t="s">
        <v>405</v>
      </c>
    </row>
    <row r="47" spans="1:48">
      <c r="A47" s="169">
        <v>46</v>
      </c>
      <c r="B47" s="172" t="s">
        <v>247</v>
      </c>
      <c r="C47" s="186" t="s">
        <v>188</v>
      </c>
      <c r="D47" s="186"/>
      <c r="E47" s="187" t="s">
        <v>184</v>
      </c>
      <c r="F47" s="187"/>
      <c r="G47" s="187" t="s">
        <v>185</v>
      </c>
      <c r="H47" s="187"/>
      <c r="I47" s="187" t="s">
        <v>186</v>
      </c>
      <c r="J47" s="193" t="s">
        <v>327</v>
      </c>
      <c r="K47" s="169" t="s">
        <v>321</v>
      </c>
      <c r="L47" s="169" t="s">
        <v>322</v>
      </c>
      <c r="M47" s="169" t="s">
        <v>323</v>
      </c>
      <c r="N47" s="169" t="s">
        <v>321</v>
      </c>
      <c r="O47" s="169" t="s">
        <v>322</v>
      </c>
      <c r="P47" s="169" t="s">
        <v>323</v>
      </c>
      <c r="Q47" s="188" t="s">
        <v>328</v>
      </c>
      <c r="R47" s="186" t="s">
        <v>338</v>
      </c>
      <c r="S47" s="186" t="s">
        <v>332</v>
      </c>
      <c r="T47" s="186" t="s">
        <v>333</v>
      </c>
      <c r="U47" s="187" t="s">
        <v>334</v>
      </c>
      <c r="V47" s="186"/>
      <c r="W47" s="169" t="s">
        <v>335</v>
      </c>
      <c r="X47" s="169" t="s">
        <v>193</v>
      </c>
      <c r="Y47" s="169" t="s">
        <v>339</v>
      </c>
      <c r="Z47" s="170" t="s">
        <v>411</v>
      </c>
      <c r="AA47" s="170" t="s">
        <v>55</v>
      </c>
      <c r="AB47" s="189">
        <v>45383</v>
      </c>
      <c r="AC47" s="189">
        <v>45565</v>
      </c>
      <c r="AD47" s="190">
        <v>45566</v>
      </c>
      <c r="AE47" s="198">
        <v>45835</v>
      </c>
      <c r="AF47" s="169" t="s">
        <v>194</v>
      </c>
      <c r="AG47" s="170" t="s">
        <v>352</v>
      </c>
      <c r="AH47" s="170" t="s">
        <v>345</v>
      </c>
      <c r="AI47" s="170" t="s">
        <v>346</v>
      </c>
      <c r="AJ47" s="515"/>
      <c r="AK47" s="169" t="s">
        <v>347</v>
      </c>
      <c r="AL47" s="169" t="s">
        <v>348</v>
      </c>
      <c r="AM47" s="187" t="s">
        <v>199</v>
      </c>
      <c r="AN47" s="187" t="s">
        <v>199</v>
      </c>
      <c r="AO47" s="187" t="s">
        <v>199</v>
      </c>
      <c r="AP47" s="192">
        <v>45380</v>
      </c>
      <c r="AQ47" s="197" t="s">
        <v>191</v>
      </c>
      <c r="AR47" s="481" t="str">
        <f t="shared" si="0"/>
        <v>（派遣労働者用；常用、有期雇用型）</v>
      </c>
      <c r="AS47" s="169" t="s">
        <v>409</v>
      </c>
      <c r="AT47" s="169" t="s">
        <v>193</v>
      </c>
      <c r="AU47" s="169" t="s">
        <v>404</v>
      </c>
      <c r="AV47" s="169" t="s">
        <v>405</v>
      </c>
    </row>
    <row r="48" spans="1:48">
      <c r="A48" s="169">
        <v>47</v>
      </c>
      <c r="B48" s="172" t="s">
        <v>248</v>
      </c>
      <c r="C48" s="186" t="s">
        <v>188</v>
      </c>
      <c r="D48" s="186"/>
      <c r="E48" s="187" t="s">
        <v>184</v>
      </c>
      <c r="F48" s="187"/>
      <c r="G48" s="187" t="s">
        <v>185</v>
      </c>
      <c r="H48" s="187"/>
      <c r="I48" s="187" t="s">
        <v>186</v>
      </c>
      <c r="J48" s="193" t="s">
        <v>327</v>
      </c>
      <c r="K48" s="169" t="s">
        <v>321</v>
      </c>
      <c r="L48" s="169" t="s">
        <v>322</v>
      </c>
      <c r="M48" s="169" t="s">
        <v>323</v>
      </c>
      <c r="N48" s="169" t="s">
        <v>321</v>
      </c>
      <c r="O48" s="169" t="s">
        <v>322</v>
      </c>
      <c r="P48" s="169" t="s">
        <v>323</v>
      </c>
      <c r="Q48" s="188" t="s">
        <v>328</v>
      </c>
      <c r="R48" s="186" t="s">
        <v>338</v>
      </c>
      <c r="S48" s="186" t="s">
        <v>332</v>
      </c>
      <c r="T48" s="186" t="s">
        <v>333</v>
      </c>
      <c r="U48" s="187" t="s">
        <v>334</v>
      </c>
      <c r="V48" s="186"/>
      <c r="W48" s="169" t="s">
        <v>335</v>
      </c>
      <c r="X48" s="169" t="s">
        <v>193</v>
      </c>
      <c r="Y48" s="169" t="s">
        <v>339</v>
      </c>
      <c r="Z48" s="170" t="s">
        <v>411</v>
      </c>
      <c r="AA48" s="170" t="s">
        <v>55</v>
      </c>
      <c r="AB48" s="189">
        <v>45383</v>
      </c>
      <c r="AC48" s="189">
        <v>45565</v>
      </c>
      <c r="AD48" s="190">
        <v>45566</v>
      </c>
      <c r="AE48" s="198">
        <v>46061</v>
      </c>
      <c r="AF48" s="169" t="s">
        <v>194</v>
      </c>
      <c r="AG48" s="170" t="s">
        <v>352</v>
      </c>
      <c r="AH48" s="170" t="s">
        <v>345</v>
      </c>
      <c r="AI48" s="170" t="s">
        <v>346</v>
      </c>
      <c r="AJ48" s="515"/>
      <c r="AK48" s="169" t="s">
        <v>347</v>
      </c>
      <c r="AL48" s="169" t="s">
        <v>348</v>
      </c>
      <c r="AM48" s="187" t="s">
        <v>199</v>
      </c>
      <c r="AN48" s="187" t="s">
        <v>199</v>
      </c>
      <c r="AO48" s="187" t="s">
        <v>199</v>
      </c>
      <c r="AP48" s="192">
        <v>45380</v>
      </c>
      <c r="AQ48" s="197" t="s">
        <v>191</v>
      </c>
      <c r="AR48" s="481" t="str">
        <f t="shared" si="0"/>
        <v>（派遣労働者用；常用、有期雇用型）</v>
      </c>
      <c r="AS48" s="169" t="s">
        <v>409</v>
      </c>
      <c r="AT48" s="169" t="s">
        <v>193</v>
      </c>
      <c r="AU48" s="169" t="s">
        <v>404</v>
      </c>
      <c r="AV48" s="169" t="s">
        <v>405</v>
      </c>
    </row>
    <row r="49" spans="1:48">
      <c r="A49" s="169">
        <v>48</v>
      </c>
      <c r="B49" s="172" t="s">
        <v>249</v>
      </c>
      <c r="C49" s="186" t="s">
        <v>188</v>
      </c>
      <c r="D49" s="186"/>
      <c r="E49" s="187" t="s">
        <v>184</v>
      </c>
      <c r="F49" s="187"/>
      <c r="G49" s="187" t="s">
        <v>185</v>
      </c>
      <c r="H49" s="187"/>
      <c r="I49" s="187" t="s">
        <v>186</v>
      </c>
      <c r="J49" s="193" t="s">
        <v>327</v>
      </c>
      <c r="K49" s="169" t="s">
        <v>321</v>
      </c>
      <c r="L49" s="169" t="s">
        <v>322</v>
      </c>
      <c r="M49" s="169" t="s">
        <v>323</v>
      </c>
      <c r="N49" s="169" t="s">
        <v>321</v>
      </c>
      <c r="O49" s="169" t="s">
        <v>322</v>
      </c>
      <c r="P49" s="169" t="s">
        <v>323</v>
      </c>
      <c r="Q49" s="188" t="s">
        <v>328</v>
      </c>
      <c r="R49" s="186" t="s">
        <v>338</v>
      </c>
      <c r="S49" s="186" t="s">
        <v>332</v>
      </c>
      <c r="T49" s="186" t="s">
        <v>333</v>
      </c>
      <c r="U49" s="187" t="s">
        <v>334</v>
      </c>
      <c r="V49" s="186"/>
      <c r="W49" s="169" t="s">
        <v>335</v>
      </c>
      <c r="X49" s="169" t="s">
        <v>193</v>
      </c>
      <c r="Y49" s="169" t="s">
        <v>339</v>
      </c>
      <c r="Z49" s="170" t="s">
        <v>411</v>
      </c>
      <c r="AA49" s="170" t="s">
        <v>55</v>
      </c>
      <c r="AB49" s="189">
        <v>45383</v>
      </c>
      <c r="AC49" s="189">
        <v>45565</v>
      </c>
      <c r="AD49" s="190">
        <v>45566</v>
      </c>
      <c r="AE49" s="198">
        <v>45837</v>
      </c>
      <c r="AF49" s="169" t="s">
        <v>194</v>
      </c>
      <c r="AG49" s="170" t="s">
        <v>352</v>
      </c>
      <c r="AH49" s="170" t="s">
        <v>345</v>
      </c>
      <c r="AI49" s="170" t="s">
        <v>346</v>
      </c>
      <c r="AJ49" s="515"/>
      <c r="AK49" s="169" t="s">
        <v>347</v>
      </c>
      <c r="AL49" s="169" t="s">
        <v>348</v>
      </c>
      <c r="AM49" s="187" t="s">
        <v>199</v>
      </c>
      <c r="AN49" s="187" t="s">
        <v>199</v>
      </c>
      <c r="AO49" s="187" t="s">
        <v>199</v>
      </c>
      <c r="AP49" s="192">
        <v>45380</v>
      </c>
      <c r="AQ49" s="197" t="s">
        <v>191</v>
      </c>
      <c r="AR49" s="481" t="str">
        <f t="shared" si="0"/>
        <v>（派遣労働者用；常用、有期雇用型）</v>
      </c>
      <c r="AS49" s="169" t="s">
        <v>409</v>
      </c>
      <c r="AT49" s="169" t="s">
        <v>193</v>
      </c>
      <c r="AU49" s="169" t="s">
        <v>404</v>
      </c>
      <c r="AV49" s="169" t="s">
        <v>405</v>
      </c>
    </row>
    <row r="50" spans="1:48">
      <c r="A50" s="169">
        <v>49</v>
      </c>
      <c r="B50" s="172" t="s">
        <v>250</v>
      </c>
      <c r="C50" s="186" t="s">
        <v>188</v>
      </c>
      <c r="D50" s="186"/>
      <c r="E50" s="187" t="s">
        <v>184</v>
      </c>
      <c r="F50" s="187"/>
      <c r="G50" s="187" t="s">
        <v>185</v>
      </c>
      <c r="H50" s="187"/>
      <c r="I50" s="187" t="s">
        <v>186</v>
      </c>
      <c r="J50" s="193" t="s">
        <v>327</v>
      </c>
      <c r="K50" s="169" t="s">
        <v>321</v>
      </c>
      <c r="L50" s="169" t="s">
        <v>322</v>
      </c>
      <c r="M50" s="169" t="s">
        <v>323</v>
      </c>
      <c r="N50" s="169" t="s">
        <v>321</v>
      </c>
      <c r="O50" s="169" t="s">
        <v>322</v>
      </c>
      <c r="P50" s="169" t="s">
        <v>323</v>
      </c>
      <c r="Q50" s="188" t="s">
        <v>328</v>
      </c>
      <c r="R50" s="186" t="s">
        <v>338</v>
      </c>
      <c r="S50" s="186" t="s">
        <v>332</v>
      </c>
      <c r="T50" s="186" t="s">
        <v>333</v>
      </c>
      <c r="U50" s="187" t="s">
        <v>334</v>
      </c>
      <c r="V50" s="186"/>
      <c r="W50" s="169" t="s">
        <v>335</v>
      </c>
      <c r="X50" s="169" t="s">
        <v>193</v>
      </c>
      <c r="Y50" s="169" t="s">
        <v>339</v>
      </c>
      <c r="Z50" s="170" t="s">
        <v>411</v>
      </c>
      <c r="AA50" s="170" t="s">
        <v>55</v>
      </c>
      <c r="AB50" s="189">
        <v>45383</v>
      </c>
      <c r="AC50" s="189">
        <v>45565</v>
      </c>
      <c r="AD50" s="190">
        <v>45566</v>
      </c>
      <c r="AE50" s="198">
        <v>45837</v>
      </c>
      <c r="AF50" s="169" t="s">
        <v>194</v>
      </c>
      <c r="AG50" s="170" t="s">
        <v>352</v>
      </c>
      <c r="AH50" s="170" t="s">
        <v>345</v>
      </c>
      <c r="AI50" s="170" t="s">
        <v>346</v>
      </c>
      <c r="AJ50" s="515"/>
      <c r="AK50" s="169" t="s">
        <v>347</v>
      </c>
      <c r="AL50" s="169" t="s">
        <v>348</v>
      </c>
      <c r="AM50" s="187" t="s">
        <v>199</v>
      </c>
      <c r="AN50" s="187" t="s">
        <v>199</v>
      </c>
      <c r="AO50" s="187" t="s">
        <v>199</v>
      </c>
      <c r="AP50" s="192">
        <v>45380</v>
      </c>
      <c r="AQ50" s="197" t="s">
        <v>191</v>
      </c>
      <c r="AR50" s="481" t="str">
        <f t="shared" si="0"/>
        <v>（派遣労働者用；常用、有期雇用型）</v>
      </c>
      <c r="AS50" s="169" t="s">
        <v>409</v>
      </c>
      <c r="AT50" s="169" t="s">
        <v>193</v>
      </c>
      <c r="AU50" s="169" t="s">
        <v>404</v>
      </c>
      <c r="AV50" s="169" t="s">
        <v>405</v>
      </c>
    </row>
    <row r="51" spans="1:48">
      <c r="A51" s="169">
        <v>50</v>
      </c>
      <c r="B51" s="172" t="s">
        <v>251</v>
      </c>
      <c r="C51" s="186" t="s">
        <v>188</v>
      </c>
      <c r="D51" s="186"/>
      <c r="E51" s="187" t="s">
        <v>184</v>
      </c>
      <c r="F51" s="187"/>
      <c r="G51" s="187" t="s">
        <v>185</v>
      </c>
      <c r="H51" s="187"/>
      <c r="I51" s="187" t="s">
        <v>186</v>
      </c>
      <c r="J51" s="193" t="s">
        <v>327</v>
      </c>
      <c r="K51" s="169" t="s">
        <v>321</v>
      </c>
      <c r="L51" s="169" t="s">
        <v>322</v>
      </c>
      <c r="M51" s="169" t="s">
        <v>323</v>
      </c>
      <c r="N51" s="169" t="s">
        <v>321</v>
      </c>
      <c r="O51" s="169" t="s">
        <v>322</v>
      </c>
      <c r="P51" s="169" t="s">
        <v>323</v>
      </c>
      <c r="Q51" s="188" t="s">
        <v>328</v>
      </c>
      <c r="R51" s="186" t="s">
        <v>338</v>
      </c>
      <c r="S51" s="186" t="s">
        <v>332</v>
      </c>
      <c r="T51" s="186" t="s">
        <v>333</v>
      </c>
      <c r="U51" s="187" t="s">
        <v>334</v>
      </c>
      <c r="V51" s="186"/>
      <c r="W51" s="169" t="s">
        <v>335</v>
      </c>
      <c r="X51" s="169" t="s">
        <v>193</v>
      </c>
      <c r="Y51" s="169" t="s">
        <v>339</v>
      </c>
      <c r="Z51" s="170" t="s">
        <v>411</v>
      </c>
      <c r="AA51" s="170" t="s">
        <v>55</v>
      </c>
      <c r="AB51" s="189">
        <v>45383</v>
      </c>
      <c r="AC51" s="189">
        <v>45565</v>
      </c>
      <c r="AD51" s="190">
        <v>45566</v>
      </c>
      <c r="AE51" s="198">
        <v>45845</v>
      </c>
      <c r="AF51" s="169" t="s">
        <v>194</v>
      </c>
      <c r="AG51" s="170" t="s">
        <v>352</v>
      </c>
      <c r="AH51" s="170" t="s">
        <v>345</v>
      </c>
      <c r="AI51" s="170" t="s">
        <v>346</v>
      </c>
      <c r="AJ51" s="515"/>
      <c r="AK51" s="169" t="s">
        <v>347</v>
      </c>
      <c r="AL51" s="169" t="s">
        <v>348</v>
      </c>
      <c r="AM51" s="187" t="s">
        <v>199</v>
      </c>
      <c r="AN51" s="187" t="s">
        <v>199</v>
      </c>
      <c r="AO51" s="187" t="s">
        <v>199</v>
      </c>
      <c r="AP51" s="192">
        <v>45380</v>
      </c>
      <c r="AQ51" s="197" t="s">
        <v>191</v>
      </c>
      <c r="AR51" s="481" t="str">
        <f t="shared" si="0"/>
        <v>（派遣労働者用；常用、有期雇用型）</v>
      </c>
      <c r="AS51" s="169" t="s">
        <v>409</v>
      </c>
      <c r="AT51" s="169" t="s">
        <v>193</v>
      </c>
      <c r="AU51" s="169" t="s">
        <v>404</v>
      </c>
      <c r="AV51" s="169" t="s">
        <v>405</v>
      </c>
    </row>
    <row r="52" spans="1:48">
      <c r="A52" s="169">
        <v>51</v>
      </c>
      <c r="B52" s="172" t="s">
        <v>252</v>
      </c>
      <c r="C52" s="186" t="s">
        <v>188</v>
      </c>
      <c r="D52" s="186"/>
      <c r="E52" s="187" t="s">
        <v>184</v>
      </c>
      <c r="F52" s="187"/>
      <c r="G52" s="187" t="s">
        <v>185</v>
      </c>
      <c r="H52" s="187"/>
      <c r="I52" s="187" t="s">
        <v>186</v>
      </c>
      <c r="J52" s="193" t="s">
        <v>327</v>
      </c>
      <c r="K52" s="169" t="s">
        <v>321</v>
      </c>
      <c r="L52" s="169" t="s">
        <v>322</v>
      </c>
      <c r="M52" s="169" t="s">
        <v>323</v>
      </c>
      <c r="N52" s="169" t="s">
        <v>321</v>
      </c>
      <c r="O52" s="169" t="s">
        <v>322</v>
      </c>
      <c r="P52" s="169" t="s">
        <v>323</v>
      </c>
      <c r="Q52" s="188" t="s">
        <v>328</v>
      </c>
      <c r="R52" s="186" t="s">
        <v>338</v>
      </c>
      <c r="S52" s="186" t="s">
        <v>332</v>
      </c>
      <c r="T52" s="186" t="s">
        <v>333</v>
      </c>
      <c r="U52" s="187" t="s">
        <v>334</v>
      </c>
      <c r="V52" s="186"/>
      <c r="W52" s="169" t="s">
        <v>335</v>
      </c>
      <c r="X52" s="169" t="s">
        <v>193</v>
      </c>
      <c r="Y52" s="169" t="s">
        <v>339</v>
      </c>
      <c r="Z52" s="170" t="s">
        <v>411</v>
      </c>
      <c r="AA52" s="170" t="s">
        <v>55</v>
      </c>
      <c r="AB52" s="189">
        <v>45383</v>
      </c>
      <c r="AC52" s="189">
        <v>45565</v>
      </c>
      <c r="AD52" s="190">
        <v>45566</v>
      </c>
      <c r="AE52" s="198">
        <v>45845</v>
      </c>
      <c r="AF52" s="169" t="s">
        <v>194</v>
      </c>
      <c r="AG52" s="170" t="s">
        <v>352</v>
      </c>
      <c r="AH52" s="170" t="s">
        <v>345</v>
      </c>
      <c r="AI52" s="170" t="s">
        <v>346</v>
      </c>
      <c r="AJ52" s="515"/>
      <c r="AK52" s="169" t="s">
        <v>347</v>
      </c>
      <c r="AL52" s="169" t="s">
        <v>348</v>
      </c>
      <c r="AM52" s="187" t="s">
        <v>199</v>
      </c>
      <c r="AN52" s="187" t="s">
        <v>199</v>
      </c>
      <c r="AO52" s="187" t="s">
        <v>199</v>
      </c>
      <c r="AP52" s="192">
        <v>45380</v>
      </c>
      <c r="AQ52" s="197" t="s">
        <v>191</v>
      </c>
      <c r="AR52" s="481" t="str">
        <f t="shared" si="0"/>
        <v>（派遣労働者用；常用、有期雇用型）</v>
      </c>
      <c r="AS52" s="169" t="s">
        <v>409</v>
      </c>
      <c r="AT52" s="169" t="s">
        <v>193</v>
      </c>
      <c r="AU52" s="169" t="s">
        <v>404</v>
      </c>
      <c r="AV52" s="169" t="s">
        <v>405</v>
      </c>
    </row>
    <row r="53" spans="1:48">
      <c r="A53" s="169">
        <v>52</v>
      </c>
      <c r="B53" s="172" t="s">
        <v>253</v>
      </c>
      <c r="C53" s="186" t="s">
        <v>188</v>
      </c>
      <c r="D53" s="186"/>
      <c r="E53" s="187" t="s">
        <v>184</v>
      </c>
      <c r="F53" s="187"/>
      <c r="G53" s="187" t="s">
        <v>185</v>
      </c>
      <c r="H53" s="187"/>
      <c r="I53" s="187" t="s">
        <v>186</v>
      </c>
      <c r="J53" s="193" t="s">
        <v>327</v>
      </c>
      <c r="K53" s="169" t="s">
        <v>321</v>
      </c>
      <c r="L53" s="169" t="s">
        <v>322</v>
      </c>
      <c r="M53" s="169" t="s">
        <v>323</v>
      </c>
      <c r="N53" s="169" t="s">
        <v>321</v>
      </c>
      <c r="O53" s="169" t="s">
        <v>322</v>
      </c>
      <c r="P53" s="169" t="s">
        <v>323</v>
      </c>
      <c r="Q53" s="188" t="s">
        <v>328</v>
      </c>
      <c r="R53" s="186" t="s">
        <v>338</v>
      </c>
      <c r="S53" s="186" t="s">
        <v>332</v>
      </c>
      <c r="T53" s="186" t="s">
        <v>333</v>
      </c>
      <c r="U53" s="187" t="s">
        <v>334</v>
      </c>
      <c r="V53" s="186"/>
      <c r="W53" s="169" t="s">
        <v>335</v>
      </c>
      <c r="X53" s="169" t="s">
        <v>193</v>
      </c>
      <c r="Y53" s="169" t="s">
        <v>339</v>
      </c>
      <c r="Z53" s="170" t="s">
        <v>411</v>
      </c>
      <c r="AA53" s="170" t="s">
        <v>55</v>
      </c>
      <c r="AB53" s="189">
        <v>45383</v>
      </c>
      <c r="AC53" s="189">
        <v>45565</v>
      </c>
      <c r="AD53" s="190">
        <v>45566</v>
      </c>
      <c r="AE53" s="198">
        <v>46242</v>
      </c>
      <c r="AF53" s="169" t="s">
        <v>194</v>
      </c>
      <c r="AG53" s="170" t="s">
        <v>352</v>
      </c>
      <c r="AH53" s="170" t="s">
        <v>345</v>
      </c>
      <c r="AI53" s="170" t="s">
        <v>346</v>
      </c>
      <c r="AJ53" s="515"/>
      <c r="AK53" s="169" t="s">
        <v>347</v>
      </c>
      <c r="AL53" s="169" t="s">
        <v>348</v>
      </c>
      <c r="AM53" s="187" t="s">
        <v>199</v>
      </c>
      <c r="AN53" s="187" t="s">
        <v>199</v>
      </c>
      <c r="AO53" s="187" t="s">
        <v>199</v>
      </c>
      <c r="AP53" s="192">
        <v>45380</v>
      </c>
      <c r="AQ53" s="197" t="s">
        <v>191</v>
      </c>
      <c r="AR53" s="481" t="str">
        <f t="shared" si="0"/>
        <v>（派遣労働者用；常用、有期雇用型）</v>
      </c>
      <c r="AS53" s="169" t="s">
        <v>409</v>
      </c>
      <c r="AT53" s="169" t="s">
        <v>193</v>
      </c>
      <c r="AU53" s="169" t="s">
        <v>404</v>
      </c>
      <c r="AV53" s="169" t="s">
        <v>405</v>
      </c>
    </row>
    <row r="54" spans="1:48">
      <c r="A54" s="169">
        <v>53</v>
      </c>
      <c r="B54" s="172" t="s">
        <v>254</v>
      </c>
      <c r="C54" s="186" t="s">
        <v>188</v>
      </c>
      <c r="D54" s="186"/>
      <c r="E54" s="187" t="s">
        <v>184</v>
      </c>
      <c r="F54" s="187"/>
      <c r="G54" s="187" t="s">
        <v>185</v>
      </c>
      <c r="H54" s="187"/>
      <c r="I54" s="187" t="s">
        <v>186</v>
      </c>
      <c r="J54" s="193" t="s">
        <v>327</v>
      </c>
      <c r="K54" s="169" t="s">
        <v>321</v>
      </c>
      <c r="L54" s="169" t="s">
        <v>322</v>
      </c>
      <c r="M54" s="169" t="s">
        <v>323</v>
      </c>
      <c r="N54" s="169" t="s">
        <v>321</v>
      </c>
      <c r="O54" s="169" t="s">
        <v>322</v>
      </c>
      <c r="P54" s="169" t="s">
        <v>323</v>
      </c>
      <c r="Q54" s="188" t="s">
        <v>328</v>
      </c>
      <c r="R54" s="186" t="s">
        <v>338</v>
      </c>
      <c r="S54" s="186" t="s">
        <v>332</v>
      </c>
      <c r="T54" s="186" t="s">
        <v>333</v>
      </c>
      <c r="U54" s="187" t="s">
        <v>334</v>
      </c>
      <c r="V54" s="186"/>
      <c r="W54" s="169" t="s">
        <v>335</v>
      </c>
      <c r="X54" s="169" t="s">
        <v>193</v>
      </c>
      <c r="Y54" s="169" t="s">
        <v>339</v>
      </c>
      <c r="Z54" s="170" t="s">
        <v>411</v>
      </c>
      <c r="AA54" s="170" t="s">
        <v>55</v>
      </c>
      <c r="AB54" s="189">
        <v>45383</v>
      </c>
      <c r="AC54" s="189">
        <v>45565</v>
      </c>
      <c r="AD54" s="190">
        <v>45566</v>
      </c>
      <c r="AE54" s="198">
        <v>46008</v>
      </c>
      <c r="AF54" s="169" t="s">
        <v>194</v>
      </c>
      <c r="AG54" s="170" t="s">
        <v>352</v>
      </c>
      <c r="AH54" s="170" t="s">
        <v>345</v>
      </c>
      <c r="AI54" s="170" t="s">
        <v>346</v>
      </c>
      <c r="AJ54" s="515"/>
      <c r="AK54" s="169" t="s">
        <v>347</v>
      </c>
      <c r="AL54" s="169" t="s">
        <v>348</v>
      </c>
      <c r="AM54" s="187" t="s">
        <v>199</v>
      </c>
      <c r="AN54" s="187" t="s">
        <v>199</v>
      </c>
      <c r="AO54" s="187" t="s">
        <v>199</v>
      </c>
      <c r="AP54" s="192">
        <v>45380</v>
      </c>
      <c r="AQ54" s="197" t="s">
        <v>191</v>
      </c>
      <c r="AR54" s="481" t="str">
        <f t="shared" si="0"/>
        <v>（派遣労働者用；常用、有期雇用型）</v>
      </c>
      <c r="AS54" s="169" t="s">
        <v>409</v>
      </c>
      <c r="AT54" s="169" t="s">
        <v>193</v>
      </c>
      <c r="AU54" s="169" t="s">
        <v>404</v>
      </c>
      <c r="AV54" s="169" t="s">
        <v>405</v>
      </c>
    </row>
    <row r="55" spans="1:48">
      <c r="A55" s="169">
        <v>54</v>
      </c>
      <c r="B55" s="172" t="s">
        <v>255</v>
      </c>
      <c r="C55" s="186" t="s">
        <v>188</v>
      </c>
      <c r="D55" s="186"/>
      <c r="E55" s="187" t="s">
        <v>184</v>
      </c>
      <c r="F55" s="187"/>
      <c r="G55" s="187" t="s">
        <v>185</v>
      </c>
      <c r="H55" s="187"/>
      <c r="I55" s="187" t="s">
        <v>186</v>
      </c>
      <c r="J55" s="193" t="s">
        <v>327</v>
      </c>
      <c r="K55" s="169" t="s">
        <v>321</v>
      </c>
      <c r="L55" s="169" t="s">
        <v>322</v>
      </c>
      <c r="M55" s="169" t="s">
        <v>323</v>
      </c>
      <c r="N55" s="169" t="s">
        <v>321</v>
      </c>
      <c r="O55" s="169" t="s">
        <v>322</v>
      </c>
      <c r="P55" s="169" t="s">
        <v>323</v>
      </c>
      <c r="Q55" s="188" t="s">
        <v>328</v>
      </c>
      <c r="R55" s="186" t="s">
        <v>338</v>
      </c>
      <c r="S55" s="186" t="s">
        <v>332</v>
      </c>
      <c r="T55" s="186" t="s">
        <v>333</v>
      </c>
      <c r="U55" s="187" t="s">
        <v>334</v>
      </c>
      <c r="V55" s="186"/>
      <c r="W55" s="169" t="s">
        <v>335</v>
      </c>
      <c r="X55" s="169" t="s">
        <v>193</v>
      </c>
      <c r="Y55" s="169" t="s">
        <v>339</v>
      </c>
      <c r="Z55" s="170" t="s">
        <v>411</v>
      </c>
      <c r="AA55" s="170" t="s">
        <v>55</v>
      </c>
      <c r="AB55" s="189">
        <v>45383</v>
      </c>
      <c r="AC55" s="189">
        <v>45565</v>
      </c>
      <c r="AD55" s="190">
        <v>45566</v>
      </c>
      <c r="AE55" s="198">
        <v>46009</v>
      </c>
      <c r="AF55" s="169" t="s">
        <v>194</v>
      </c>
      <c r="AG55" s="170" t="s">
        <v>352</v>
      </c>
      <c r="AH55" s="170" t="s">
        <v>345</v>
      </c>
      <c r="AI55" s="170" t="s">
        <v>346</v>
      </c>
      <c r="AJ55" s="515"/>
      <c r="AK55" s="169" t="s">
        <v>347</v>
      </c>
      <c r="AL55" s="169" t="s">
        <v>348</v>
      </c>
      <c r="AM55" s="187" t="s">
        <v>199</v>
      </c>
      <c r="AN55" s="187" t="s">
        <v>199</v>
      </c>
      <c r="AO55" s="187" t="s">
        <v>199</v>
      </c>
      <c r="AP55" s="192">
        <v>45380</v>
      </c>
      <c r="AQ55" s="197" t="s">
        <v>191</v>
      </c>
      <c r="AR55" s="481" t="str">
        <f t="shared" si="0"/>
        <v>（派遣労働者用；常用、有期雇用型）</v>
      </c>
      <c r="AS55" s="169" t="s">
        <v>409</v>
      </c>
      <c r="AT55" s="169" t="s">
        <v>193</v>
      </c>
      <c r="AU55" s="169" t="s">
        <v>404</v>
      </c>
      <c r="AV55" s="169" t="s">
        <v>405</v>
      </c>
    </row>
    <row r="56" spans="1:48">
      <c r="A56" s="169">
        <v>55</v>
      </c>
      <c r="B56" s="172" t="s">
        <v>256</v>
      </c>
      <c r="C56" s="186" t="s">
        <v>188</v>
      </c>
      <c r="D56" s="186"/>
      <c r="E56" s="187" t="s">
        <v>184</v>
      </c>
      <c r="F56" s="187"/>
      <c r="G56" s="187" t="s">
        <v>185</v>
      </c>
      <c r="H56" s="187"/>
      <c r="I56" s="187" t="s">
        <v>186</v>
      </c>
      <c r="J56" s="193" t="s">
        <v>327</v>
      </c>
      <c r="K56" s="169" t="s">
        <v>321</v>
      </c>
      <c r="L56" s="169" t="s">
        <v>322</v>
      </c>
      <c r="M56" s="169" t="s">
        <v>323</v>
      </c>
      <c r="N56" s="169" t="s">
        <v>321</v>
      </c>
      <c r="O56" s="169" t="s">
        <v>322</v>
      </c>
      <c r="P56" s="169" t="s">
        <v>323</v>
      </c>
      <c r="Q56" s="188" t="s">
        <v>328</v>
      </c>
      <c r="R56" s="186" t="s">
        <v>338</v>
      </c>
      <c r="S56" s="186" t="s">
        <v>332</v>
      </c>
      <c r="T56" s="186" t="s">
        <v>333</v>
      </c>
      <c r="U56" s="187" t="s">
        <v>334</v>
      </c>
      <c r="V56" s="186"/>
      <c r="W56" s="169" t="s">
        <v>335</v>
      </c>
      <c r="X56" s="169" t="s">
        <v>193</v>
      </c>
      <c r="Y56" s="169" t="s">
        <v>339</v>
      </c>
      <c r="Z56" s="170" t="s">
        <v>411</v>
      </c>
      <c r="AA56" s="170" t="s">
        <v>55</v>
      </c>
      <c r="AB56" s="189">
        <v>45383</v>
      </c>
      <c r="AC56" s="189">
        <v>45565</v>
      </c>
      <c r="AD56" s="190">
        <v>45566</v>
      </c>
      <c r="AE56" s="198">
        <v>46097</v>
      </c>
      <c r="AF56" s="169" t="s">
        <v>194</v>
      </c>
      <c r="AG56" s="170" t="s">
        <v>352</v>
      </c>
      <c r="AH56" s="170" t="s">
        <v>345</v>
      </c>
      <c r="AI56" s="170" t="s">
        <v>346</v>
      </c>
      <c r="AJ56" s="515"/>
      <c r="AK56" s="169" t="s">
        <v>347</v>
      </c>
      <c r="AL56" s="169" t="s">
        <v>348</v>
      </c>
      <c r="AM56" s="187" t="s">
        <v>199</v>
      </c>
      <c r="AN56" s="187" t="s">
        <v>199</v>
      </c>
      <c r="AO56" s="187" t="s">
        <v>199</v>
      </c>
      <c r="AP56" s="192">
        <v>45380</v>
      </c>
      <c r="AQ56" s="197" t="s">
        <v>191</v>
      </c>
      <c r="AR56" s="481" t="str">
        <f t="shared" si="0"/>
        <v>（派遣労働者用；常用、有期雇用型）</v>
      </c>
      <c r="AS56" s="169" t="s">
        <v>409</v>
      </c>
      <c r="AT56" s="169" t="s">
        <v>193</v>
      </c>
      <c r="AU56" s="169" t="s">
        <v>404</v>
      </c>
      <c r="AV56" s="169" t="s">
        <v>405</v>
      </c>
    </row>
    <row r="57" spans="1:48">
      <c r="A57" s="169">
        <v>56</v>
      </c>
      <c r="B57" s="172" t="s">
        <v>257</v>
      </c>
      <c r="C57" s="186" t="s">
        <v>188</v>
      </c>
      <c r="D57" s="186"/>
      <c r="E57" s="187" t="s">
        <v>184</v>
      </c>
      <c r="F57" s="187"/>
      <c r="G57" s="187" t="s">
        <v>185</v>
      </c>
      <c r="H57" s="187"/>
      <c r="I57" s="187" t="s">
        <v>186</v>
      </c>
      <c r="J57" s="193" t="s">
        <v>327</v>
      </c>
      <c r="K57" s="169" t="s">
        <v>321</v>
      </c>
      <c r="L57" s="169" t="s">
        <v>322</v>
      </c>
      <c r="M57" s="169" t="s">
        <v>323</v>
      </c>
      <c r="N57" s="169" t="s">
        <v>321</v>
      </c>
      <c r="O57" s="169" t="s">
        <v>322</v>
      </c>
      <c r="P57" s="169" t="s">
        <v>323</v>
      </c>
      <c r="Q57" s="188" t="s">
        <v>328</v>
      </c>
      <c r="R57" s="186" t="s">
        <v>338</v>
      </c>
      <c r="S57" s="186" t="s">
        <v>332</v>
      </c>
      <c r="T57" s="186" t="s">
        <v>333</v>
      </c>
      <c r="U57" s="187" t="s">
        <v>334</v>
      </c>
      <c r="V57" s="186"/>
      <c r="W57" s="169" t="s">
        <v>335</v>
      </c>
      <c r="X57" s="169" t="s">
        <v>193</v>
      </c>
      <c r="Y57" s="169" t="s">
        <v>339</v>
      </c>
      <c r="Z57" s="170" t="s">
        <v>411</v>
      </c>
      <c r="AA57" s="170" t="s">
        <v>55</v>
      </c>
      <c r="AB57" s="189">
        <v>45383</v>
      </c>
      <c r="AC57" s="189">
        <v>45565</v>
      </c>
      <c r="AD57" s="190">
        <v>45566</v>
      </c>
      <c r="AE57" s="198">
        <v>46121</v>
      </c>
      <c r="AF57" s="169" t="s">
        <v>194</v>
      </c>
      <c r="AG57" s="170" t="s">
        <v>352</v>
      </c>
      <c r="AH57" s="170" t="s">
        <v>345</v>
      </c>
      <c r="AI57" s="170" t="s">
        <v>346</v>
      </c>
      <c r="AJ57" s="515"/>
      <c r="AK57" s="169" t="s">
        <v>347</v>
      </c>
      <c r="AL57" s="169" t="s">
        <v>348</v>
      </c>
      <c r="AM57" s="187" t="s">
        <v>199</v>
      </c>
      <c r="AN57" s="187" t="s">
        <v>199</v>
      </c>
      <c r="AO57" s="187" t="s">
        <v>199</v>
      </c>
      <c r="AP57" s="192">
        <v>45380</v>
      </c>
      <c r="AQ57" s="197" t="s">
        <v>191</v>
      </c>
      <c r="AR57" s="481" t="str">
        <f t="shared" si="0"/>
        <v>（派遣労働者用；常用、有期雇用型）</v>
      </c>
      <c r="AS57" s="169" t="s">
        <v>409</v>
      </c>
      <c r="AT57" s="169" t="s">
        <v>193</v>
      </c>
      <c r="AU57" s="169" t="s">
        <v>404</v>
      </c>
      <c r="AV57" s="169" t="s">
        <v>405</v>
      </c>
    </row>
    <row r="58" spans="1:48">
      <c r="A58" s="169">
        <v>57</v>
      </c>
      <c r="B58" s="172" t="s">
        <v>258</v>
      </c>
      <c r="C58" s="186" t="s">
        <v>188</v>
      </c>
      <c r="D58" s="186"/>
      <c r="E58" s="187" t="s">
        <v>184</v>
      </c>
      <c r="F58" s="187"/>
      <c r="G58" s="187" t="s">
        <v>185</v>
      </c>
      <c r="H58" s="187"/>
      <c r="I58" s="187" t="s">
        <v>186</v>
      </c>
      <c r="J58" s="193" t="s">
        <v>327</v>
      </c>
      <c r="K58" s="169" t="s">
        <v>321</v>
      </c>
      <c r="L58" s="169" t="s">
        <v>322</v>
      </c>
      <c r="M58" s="169" t="s">
        <v>323</v>
      </c>
      <c r="N58" s="169" t="s">
        <v>321</v>
      </c>
      <c r="O58" s="169" t="s">
        <v>322</v>
      </c>
      <c r="P58" s="169" t="s">
        <v>323</v>
      </c>
      <c r="Q58" s="188" t="s">
        <v>328</v>
      </c>
      <c r="R58" s="186" t="s">
        <v>338</v>
      </c>
      <c r="S58" s="186" t="s">
        <v>332</v>
      </c>
      <c r="T58" s="186" t="s">
        <v>333</v>
      </c>
      <c r="U58" s="187" t="s">
        <v>334</v>
      </c>
      <c r="V58" s="186"/>
      <c r="W58" s="169" t="s">
        <v>335</v>
      </c>
      <c r="X58" s="169" t="s">
        <v>193</v>
      </c>
      <c r="Y58" s="169" t="s">
        <v>339</v>
      </c>
      <c r="Z58" s="170" t="s">
        <v>411</v>
      </c>
      <c r="AA58" s="170" t="s">
        <v>55</v>
      </c>
      <c r="AB58" s="189">
        <v>45383</v>
      </c>
      <c r="AC58" s="189">
        <v>45565</v>
      </c>
      <c r="AD58" s="190">
        <v>45566</v>
      </c>
      <c r="AE58" s="198">
        <v>46121</v>
      </c>
      <c r="AF58" s="169" t="s">
        <v>194</v>
      </c>
      <c r="AG58" s="170" t="s">
        <v>352</v>
      </c>
      <c r="AH58" s="170" t="s">
        <v>345</v>
      </c>
      <c r="AI58" s="170" t="s">
        <v>346</v>
      </c>
      <c r="AJ58" s="515"/>
      <c r="AK58" s="169" t="s">
        <v>347</v>
      </c>
      <c r="AL58" s="169" t="s">
        <v>348</v>
      </c>
      <c r="AM58" s="187" t="s">
        <v>199</v>
      </c>
      <c r="AN58" s="187" t="s">
        <v>199</v>
      </c>
      <c r="AO58" s="187" t="s">
        <v>199</v>
      </c>
      <c r="AP58" s="192">
        <v>45380</v>
      </c>
      <c r="AQ58" s="197" t="s">
        <v>191</v>
      </c>
      <c r="AR58" s="481" t="str">
        <f t="shared" si="0"/>
        <v>（派遣労働者用；常用、有期雇用型）</v>
      </c>
      <c r="AS58" s="169" t="s">
        <v>409</v>
      </c>
      <c r="AT58" s="169" t="s">
        <v>193</v>
      </c>
      <c r="AU58" s="169" t="s">
        <v>404</v>
      </c>
      <c r="AV58" s="169" t="s">
        <v>405</v>
      </c>
    </row>
    <row r="59" spans="1:48">
      <c r="A59" s="169">
        <v>58</v>
      </c>
      <c r="B59" s="172" t="s">
        <v>259</v>
      </c>
      <c r="C59" s="186" t="s">
        <v>188</v>
      </c>
      <c r="D59" s="186"/>
      <c r="E59" s="187" t="s">
        <v>184</v>
      </c>
      <c r="F59" s="187"/>
      <c r="G59" s="187" t="s">
        <v>185</v>
      </c>
      <c r="H59" s="187"/>
      <c r="I59" s="187" t="s">
        <v>186</v>
      </c>
      <c r="J59" s="193" t="s">
        <v>327</v>
      </c>
      <c r="K59" s="169" t="s">
        <v>321</v>
      </c>
      <c r="L59" s="169" t="s">
        <v>322</v>
      </c>
      <c r="M59" s="169" t="s">
        <v>323</v>
      </c>
      <c r="N59" s="169" t="s">
        <v>321</v>
      </c>
      <c r="O59" s="169" t="s">
        <v>322</v>
      </c>
      <c r="P59" s="169" t="s">
        <v>323</v>
      </c>
      <c r="Q59" s="188" t="s">
        <v>328</v>
      </c>
      <c r="R59" s="186" t="s">
        <v>338</v>
      </c>
      <c r="S59" s="186" t="s">
        <v>332</v>
      </c>
      <c r="T59" s="186" t="s">
        <v>333</v>
      </c>
      <c r="U59" s="187" t="s">
        <v>334</v>
      </c>
      <c r="V59" s="186"/>
      <c r="W59" s="169" t="s">
        <v>335</v>
      </c>
      <c r="X59" s="169" t="s">
        <v>193</v>
      </c>
      <c r="Y59" s="169" t="s">
        <v>339</v>
      </c>
      <c r="Z59" s="170" t="s">
        <v>411</v>
      </c>
      <c r="AA59" s="170" t="s">
        <v>55</v>
      </c>
      <c r="AB59" s="189">
        <v>45383</v>
      </c>
      <c r="AC59" s="189">
        <v>45565</v>
      </c>
      <c r="AD59" s="190">
        <v>45566</v>
      </c>
      <c r="AE59" s="198">
        <v>46119</v>
      </c>
      <c r="AF59" s="169" t="s">
        <v>194</v>
      </c>
      <c r="AG59" s="170" t="s">
        <v>352</v>
      </c>
      <c r="AH59" s="170" t="s">
        <v>345</v>
      </c>
      <c r="AI59" s="170" t="s">
        <v>346</v>
      </c>
      <c r="AJ59" s="515"/>
      <c r="AK59" s="169" t="s">
        <v>347</v>
      </c>
      <c r="AL59" s="169" t="s">
        <v>348</v>
      </c>
      <c r="AM59" s="187" t="s">
        <v>199</v>
      </c>
      <c r="AN59" s="187" t="s">
        <v>199</v>
      </c>
      <c r="AO59" s="187" t="s">
        <v>199</v>
      </c>
      <c r="AP59" s="192">
        <v>45380</v>
      </c>
      <c r="AQ59" s="197" t="s">
        <v>191</v>
      </c>
      <c r="AR59" s="481" t="str">
        <f t="shared" si="0"/>
        <v>（派遣労働者用；常用、有期雇用型）</v>
      </c>
      <c r="AS59" s="169" t="s">
        <v>409</v>
      </c>
      <c r="AT59" s="169" t="s">
        <v>193</v>
      </c>
      <c r="AU59" s="169" t="s">
        <v>404</v>
      </c>
      <c r="AV59" s="169" t="s">
        <v>405</v>
      </c>
    </row>
    <row r="60" spans="1:48">
      <c r="A60" s="169">
        <v>59</v>
      </c>
      <c r="B60" s="172" t="s">
        <v>260</v>
      </c>
      <c r="C60" s="186" t="s">
        <v>188</v>
      </c>
      <c r="D60" s="186"/>
      <c r="E60" s="187" t="s">
        <v>184</v>
      </c>
      <c r="F60" s="187"/>
      <c r="G60" s="187" t="s">
        <v>185</v>
      </c>
      <c r="H60" s="187"/>
      <c r="I60" s="187" t="s">
        <v>186</v>
      </c>
      <c r="J60" s="193" t="s">
        <v>327</v>
      </c>
      <c r="K60" s="169" t="s">
        <v>321</v>
      </c>
      <c r="L60" s="169" t="s">
        <v>322</v>
      </c>
      <c r="M60" s="169" t="s">
        <v>323</v>
      </c>
      <c r="N60" s="169" t="s">
        <v>321</v>
      </c>
      <c r="O60" s="169" t="s">
        <v>322</v>
      </c>
      <c r="P60" s="169" t="s">
        <v>323</v>
      </c>
      <c r="Q60" s="188" t="s">
        <v>328</v>
      </c>
      <c r="R60" s="186" t="s">
        <v>338</v>
      </c>
      <c r="S60" s="186" t="s">
        <v>332</v>
      </c>
      <c r="T60" s="186" t="s">
        <v>333</v>
      </c>
      <c r="U60" s="187" t="s">
        <v>334</v>
      </c>
      <c r="V60" s="186"/>
      <c r="W60" s="169" t="s">
        <v>335</v>
      </c>
      <c r="X60" s="169" t="s">
        <v>193</v>
      </c>
      <c r="Y60" s="169" t="s">
        <v>339</v>
      </c>
      <c r="Z60" s="170" t="s">
        <v>411</v>
      </c>
      <c r="AA60" s="170" t="s">
        <v>55</v>
      </c>
      <c r="AB60" s="189">
        <v>45383</v>
      </c>
      <c r="AC60" s="189">
        <v>45565</v>
      </c>
      <c r="AD60" s="190">
        <v>45566</v>
      </c>
      <c r="AE60" s="198">
        <v>46119</v>
      </c>
      <c r="AF60" s="169" t="s">
        <v>194</v>
      </c>
      <c r="AG60" s="170" t="s">
        <v>352</v>
      </c>
      <c r="AH60" s="170" t="s">
        <v>345</v>
      </c>
      <c r="AI60" s="170" t="s">
        <v>346</v>
      </c>
      <c r="AJ60" s="515"/>
      <c r="AK60" s="169" t="s">
        <v>347</v>
      </c>
      <c r="AL60" s="169" t="s">
        <v>348</v>
      </c>
      <c r="AM60" s="187" t="s">
        <v>199</v>
      </c>
      <c r="AN60" s="187" t="s">
        <v>199</v>
      </c>
      <c r="AO60" s="187" t="s">
        <v>199</v>
      </c>
      <c r="AP60" s="192">
        <v>45380</v>
      </c>
      <c r="AQ60" s="197" t="s">
        <v>191</v>
      </c>
      <c r="AR60" s="481" t="str">
        <f t="shared" si="0"/>
        <v>（派遣労働者用；常用、有期雇用型）</v>
      </c>
      <c r="AS60" s="169" t="s">
        <v>409</v>
      </c>
      <c r="AT60" s="169" t="s">
        <v>193</v>
      </c>
      <c r="AU60" s="169" t="s">
        <v>404</v>
      </c>
      <c r="AV60" s="169" t="s">
        <v>405</v>
      </c>
    </row>
    <row r="61" spans="1:48">
      <c r="A61" s="169">
        <v>60</v>
      </c>
      <c r="B61" s="172" t="s">
        <v>261</v>
      </c>
      <c r="C61" s="186" t="s">
        <v>188</v>
      </c>
      <c r="D61" s="186"/>
      <c r="E61" s="187" t="s">
        <v>184</v>
      </c>
      <c r="F61" s="187"/>
      <c r="G61" s="187" t="s">
        <v>185</v>
      </c>
      <c r="H61" s="187"/>
      <c r="I61" s="187" t="s">
        <v>186</v>
      </c>
      <c r="J61" s="193" t="s">
        <v>327</v>
      </c>
      <c r="K61" s="169" t="s">
        <v>321</v>
      </c>
      <c r="L61" s="169" t="s">
        <v>322</v>
      </c>
      <c r="M61" s="169" t="s">
        <v>323</v>
      </c>
      <c r="N61" s="169" t="s">
        <v>321</v>
      </c>
      <c r="O61" s="169" t="s">
        <v>322</v>
      </c>
      <c r="P61" s="169" t="s">
        <v>323</v>
      </c>
      <c r="Q61" s="188" t="s">
        <v>328</v>
      </c>
      <c r="R61" s="186" t="s">
        <v>338</v>
      </c>
      <c r="S61" s="186" t="s">
        <v>332</v>
      </c>
      <c r="T61" s="186" t="s">
        <v>333</v>
      </c>
      <c r="U61" s="187" t="s">
        <v>334</v>
      </c>
      <c r="V61" s="186"/>
      <c r="W61" s="169" t="s">
        <v>335</v>
      </c>
      <c r="X61" s="169" t="s">
        <v>193</v>
      </c>
      <c r="Y61" s="169" t="s">
        <v>339</v>
      </c>
      <c r="Z61" s="170" t="s">
        <v>411</v>
      </c>
      <c r="AA61" s="170" t="s">
        <v>55</v>
      </c>
      <c r="AB61" s="189">
        <v>45383</v>
      </c>
      <c r="AC61" s="189">
        <v>45565</v>
      </c>
      <c r="AD61" s="190">
        <v>45566</v>
      </c>
      <c r="AE61" s="198">
        <v>46121</v>
      </c>
      <c r="AF61" s="169" t="s">
        <v>194</v>
      </c>
      <c r="AG61" s="170" t="s">
        <v>352</v>
      </c>
      <c r="AH61" s="170" t="s">
        <v>345</v>
      </c>
      <c r="AI61" s="170" t="s">
        <v>346</v>
      </c>
      <c r="AJ61" s="515"/>
      <c r="AK61" s="169" t="s">
        <v>347</v>
      </c>
      <c r="AL61" s="169" t="s">
        <v>348</v>
      </c>
      <c r="AM61" s="187" t="s">
        <v>199</v>
      </c>
      <c r="AN61" s="187" t="s">
        <v>199</v>
      </c>
      <c r="AO61" s="187" t="s">
        <v>199</v>
      </c>
      <c r="AP61" s="192">
        <v>45380</v>
      </c>
      <c r="AQ61" s="197" t="s">
        <v>191</v>
      </c>
      <c r="AR61" s="481" t="str">
        <f t="shared" si="0"/>
        <v>（派遣労働者用；常用、有期雇用型）</v>
      </c>
      <c r="AS61" s="169" t="s">
        <v>409</v>
      </c>
      <c r="AT61" s="169" t="s">
        <v>193</v>
      </c>
      <c r="AU61" s="169" t="s">
        <v>404</v>
      </c>
      <c r="AV61" s="169" t="s">
        <v>405</v>
      </c>
    </row>
    <row r="62" spans="1:48">
      <c r="A62" s="169">
        <v>61</v>
      </c>
      <c r="B62" s="172" t="s">
        <v>262</v>
      </c>
      <c r="C62" s="186" t="s">
        <v>188</v>
      </c>
      <c r="D62" s="186"/>
      <c r="E62" s="187" t="s">
        <v>184</v>
      </c>
      <c r="F62" s="187"/>
      <c r="G62" s="187" t="s">
        <v>185</v>
      </c>
      <c r="H62" s="187"/>
      <c r="I62" s="187" t="s">
        <v>186</v>
      </c>
      <c r="J62" s="193" t="s">
        <v>327</v>
      </c>
      <c r="K62" s="169" t="s">
        <v>321</v>
      </c>
      <c r="L62" s="169" t="s">
        <v>322</v>
      </c>
      <c r="M62" s="169" t="s">
        <v>323</v>
      </c>
      <c r="N62" s="169" t="s">
        <v>321</v>
      </c>
      <c r="O62" s="169" t="s">
        <v>322</v>
      </c>
      <c r="P62" s="169" t="s">
        <v>323</v>
      </c>
      <c r="Q62" s="188" t="s">
        <v>328</v>
      </c>
      <c r="R62" s="186" t="s">
        <v>338</v>
      </c>
      <c r="S62" s="186" t="s">
        <v>332</v>
      </c>
      <c r="T62" s="186" t="s">
        <v>333</v>
      </c>
      <c r="U62" s="187" t="s">
        <v>334</v>
      </c>
      <c r="V62" s="186"/>
      <c r="W62" s="169" t="s">
        <v>335</v>
      </c>
      <c r="X62" s="169" t="s">
        <v>193</v>
      </c>
      <c r="Y62" s="169" t="s">
        <v>339</v>
      </c>
      <c r="Z62" s="170" t="s">
        <v>411</v>
      </c>
      <c r="AA62" s="170" t="s">
        <v>55</v>
      </c>
      <c r="AB62" s="189">
        <v>45383</v>
      </c>
      <c r="AC62" s="189">
        <v>45565</v>
      </c>
      <c r="AD62" s="190">
        <v>45566</v>
      </c>
      <c r="AE62" s="198"/>
      <c r="AF62" s="169" t="s">
        <v>194</v>
      </c>
      <c r="AJ62" s="515"/>
      <c r="AM62" s="187"/>
      <c r="AN62" s="187"/>
      <c r="AO62" s="187"/>
      <c r="AP62" s="192">
        <v>45380</v>
      </c>
      <c r="AQ62" s="197" t="s">
        <v>191</v>
      </c>
      <c r="AR62" s="481" t="str">
        <f t="shared" si="0"/>
        <v>（派遣労働者用；常用、有期雇用型）</v>
      </c>
      <c r="AS62" s="169" t="s">
        <v>409</v>
      </c>
      <c r="AT62" s="169" t="s">
        <v>193</v>
      </c>
      <c r="AU62" s="169" t="s">
        <v>404</v>
      </c>
      <c r="AV62" s="169" t="s">
        <v>405</v>
      </c>
    </row>
    <row r="63" spans="1:48">
      <c r="A63" s="169">
        <v>62</v>
      </c>
      <c r="B63" s="172" t="s">
        <v>263</v>
      </c>
      <c r="C63" s="186" t="s">
        <v>188</v>
      </c>
      <c r="D63" s="186"/>
      <c r="E63" s="187" t="s">
        <v>184</v>
      </c>
      <c r="F63" s="187"/>
      <c r="G63" s="187" t="s">
        <v>185</v>
      </c>
      <c r="H63" s="187"/>
      <c r="I63" s="187" t="s">
        <v>186</v>
      </c>
      <c r="J63" s="193" t="s">
        <v>327</v>
      </c>
      <c r="K63" s="169" t="s">
        <v>321</v>
      </c>
      <c r="L63" s="169" t="s">
        <v>322</v>
      </c>
      <c r="M63" s="169" t="s">
        <v>323</v>
      </c>
      <c r="N63" s="169" t="s">
        <v>321</v>
      </c>
      <c r="O63" s="169" t="s">
        <v>322</v>
      </c>
      <c r="P63" s="169" t="s">
        <v>323</v>
      </c>
      <c r="Q63" s="188" t="s">
        <v>328</v>
      </c>
      <c r="R63" s="186" t="s">
        <v>338</v>
      </c>
      <c r="S63" s="186" t="s">
        <v>332</v>
      </c>
      <c r="T63" s="186" t="s">
        <v>333</v>
      </c>
      <c r="U63" s="187" t="s">
        <v>334</v>
      </c>
      <c r="V63" s="186"/>
      <c r="W63" s="169" t="s">
        <v>335</v>
      </c>
      <c r="X63" s="169" t="s">
        <v>193</v>
      </c>
      <c r="Y63" s="169" t="s">
        <v>339</v>
      </c>
      <c r="Z63" s="170" t="s">
        <v>411</v>
      </c>
      <c r="AA63" s="170" t="s">
        <v>55</v>
      </c>
      <c r="AB63" s="189">
        <v>45383</v>
      </c>
      <c r="AC63" s="189">
        <v>45565</v>
      </c>
      <c r="AD63" s="190">
        <v>45566</v>
      </c>
      <c r="AE63" s="198">
        <v>46125</v>
      </c>
      <c r="AF63" s="169" t="s">
        <v>194</v>
      </c>
      <c r="AG63" s="170" t="s">
        <v>352</v>
      </c>
      <c r="AH63" s="170" t="s">
        <v>345</v>
      </c>
      <c r="AI63" s="170" t="s">
        <v>346</v>
      </c>
      <c r="AJ63" s="515"/>
      <c r="AK63" s="169" t="s">
        <v>347</v>
      </c>
      <c r="AL63" s="169" t="s">
        <v>348</v>
      </c>
      <c r="AM63" s="187" t="s">
        <v>199</v>
      </c>
      <c r="AN63" s="187" t="s">
        <v>199</v>
      </c>
      <c r="AO63" s="187" t="s">
        <v>199</v>
      </c>
      <c r="AP63" s="192">
        <v>45380</v>
      </c>
      <c r="AQ63" s="197" t="s">
        <v>191</v>
      </c>
      <c r="AR63" s="481" t="str">
        <f t="shared" si="0"/>
        <v>（派遣労働者用；常用、有期雇用型）</v>
      </c>
      <c r="AS63" s="169" t="s">
        <v>409</v>
      </c>
      <c r="AT63" s="169" t="s">
        <v>193</v>
      </c>
      <c r="AU63" s="169" t="s">
        <v>404</v>
      </c>
      <c r="AV63" s="169" t="s">
        <v>405</v>
      </c>
    </row>
    <row r="64" spans="1:48">
      <c r="A64" s="169">
        <v>63</v>
      </c>
      <c r="B64" s="172" t="s">
        <v>264</v>
      </c>
      <c r="C64" s="186" t="s">
        <v>188</v>
      </c>
      <c r="D64" s="186"/>
      <c r="E64" s="187" t="s">
        <v>184</v>
      </c>
      <c r="F64" s="187"/>
      <c r="G64" s="187" t="s">
        <v>185</v>
      </c>
      <c r="H64" s="187"/>
      <c r="I64" s="187" t="s">
        <v>186</v>
      </c>
      <c r="J64" s="193" t="s">
        <v>327</v>
      </c>
      <c r="K64" s="169" t="s">
        <v>321</v>
      </c>
      <c r="L64" s="169" t="s">
        <v>322</v>
      </c>
      <c r="M64" s="169" t="s">
        <v>323</v>
      </c>
      <c r="N64" s="169" t="s">
        <v>321</v>
      </c>
      <c r="O64" s="169" t="s">
        <v>322</v>
      </c>
      <c r="P64" s="169" t="s">
        <v>323</v>
      </c>
      <c r="Q64" s="188" t="s">
        <v>328</v>
      </c>
      <c r="R64" s="186" t="s">
        <v>338</v>
      </c>
      <c r="S64" s="186" t="s">
        <v>332</v>
      </c>
      <c r="T64" s="186" t="s">
        <v>333</v>
      </c>
      <c r="U64" s="187" t="s">
        <v>334</v>
      </c>
      <c r="V64" s="186"/>
      <c r="W64" s="169" t="s">
        <v>335</v>
      </c>
      <c r="X64" s="169" t="s">
        <v>193</v>
      </c>
      <c r="Y64" s="169" t="s">
        <v>339</v>
      </c>
      <c r="Z64" s="170" t="s">
        <v>411</v>
      </c>
      <c r="AA64" s="170" t="s">
        <v>55</v>
      </c>
      <c r="AB64" s="189">
        <v>45383</v>
      </c>
      <c r="AC64" s="189">
        <v>45565</v>
      </c>
      <c r="AD64" s="190">
        <v>45566</v>
      </c>
      <c r="AE64" s="198">
        <v>46136</v>
      </c>
      <c r="AF64" s="169" t="s">
        <v>194</v>
      </c>
      <c r="AG64" s="170" t="s">
        <v>352</v>
      </c>
      <c r="AH64" s="170" t="s">
        <v>345</v>
      </c>
      <c r="AI64" s="170" t="s">
        <v>346</v>
      </c>
      <c r="AJ64" s="515"/>
      <c r="AK64" s="169" t="s">
        <v>347</v>
      </c>
      <c r="AL64" s="169" t="s">
        <v>348</v>
      </c>
      <c r="AM64" s="187" t="s">
        <v>199</v>
      </c>
      <c r="AN64" s="187" t="s">
        <v>199</v>
      </c>
      <c r="AO64" s="187" t="s">
        <v>199</v>
      </c>
      <c r="AP64" s="192">
        <v>45380</v>
      </c>
      <c r="AQ64" s="197" t="s">
        <v>191</v>
      </c>
      <c r="AR64" s="481" t="str">
        <f t="shared" si="0"/>
        <v>（派遣労働者用；常用、有期雇用型）</v>
      </c>
      <c r="AS64" s="169" t="s">
        <v>409</v>
      </c>
      <c r="AT64" s="169" t="s">
        <v>193</v>
      </c>
      <c r="AU64" s="169" t="s">
        <v>404</v>
      </c>
      <c r="AV64" s="169" t="s">
        <v>405</v>
      </c>
    </row>
    <row r="65" spans="1:48">
      <c r="A65" s="169">
        <v>64</v>
      </c>
      <c r="B65" s="172" t="s">
        <v>265</v>
      </c>
      <c r="C65" s="186" t="s">
        <v>188</v>
      </c>
      <c r="D65" s="186"/>
      <c r="E65" s="187" t="s">
        <v>184</v>
      </c>
      <c r="F65" s="187"/>
      <c r="G65" s="187" t="s">
        <v>185</v>
      </c>
      <c r="H65" s="187"/>
      <c r="I65" s="187" t="s">
        <v>186</v>
      </c>
      <c r="J65" s="193" t="s">
        <v>327</v>
      </c>
      <c r="K65" s="169" t="s">
        <v>321</v>
      </c>
      <c r="L65" s="169" t="s">
        <v>322</v>
      </c>
      <c r="M65" s="169" t="s">
        <v>323</v>
      </c>
      <c r="N65" s="169" t="s">
        <v>321</v>
      </c>
      <c r="O65" s="169" t="s">
        <v>322</v>
      </c>
      <c r="P65" s="169" t="s">
        <v>323</v>
      </c>
      <c r="Q65" s="188" t="s">
        <v>328</v>
      </c>
      <c r="R65" s="186" t="s">
        <v>338</v>
      </c>
      <c r="S65" s="186" t="s">
        <v>332</v>
      </c>
      <c r="T65" s="186" t="s">
        <v>333</v>
      </c>
      <c r="U65" s="187" t="s">
        <v>334</v>
      </c>
      <c r="V65" s="186"/>
      <c r="W65" s="169" t="s">
        <v>335</v>
      </c>
      <c r="X65" s="169" t="s">
        <v>193</v>
      </c>
      <c r="Y65" s="169" t="s">
        <v>339</v>
      </c>
      <c r="Z65" s="170" t="s">
        <v>411</v>
      </c>
      <c r="AA65" s="170" t="s">
        <v>55</v>
      </c>
      <c r="AB65" s="189">
        <v>45383</v>
      </c>
      <c r="AC65" s="189">
        <v>45565</v>
      </c>
      <c r="AD65" s="190">
        <v>45566</v>
      </c>
      <c r="AE65" s="198">
        <v>46138</v>
      </c>
      <c r="AF65" s="169" t="s">
        <v>194</v>
      </c>
      <c r="AG65" s="170" t="s">
        <v>352</v>
      </c>
      <c r="AH65" s="170" t="s">
        <v>345</v>
      </c>
      <c r="AI65" s="170" t="s">
        <v>346</v>
      </c>
      <c r="AJ65" s="515"/>
      <c r="AK65" s="169" t="s">
        <v>347</v>
      </c>
      <c r="AL65" s="169" t="s">
        <v>349</v>
      </c>
      <c r="AM65" s="187" t="s">
        <v>199</v>
      </c>
      <c r="AN65" s="187" t="s">
        <v>199</v>
      </c>
      <c r="AO65" s="187" t="s">
        <v>199</v>
      </c>
      <c r="AP65" s="192">
        <v>45380</v>
      </c>
      <c r="AQ65" s="197" t="s">
        <v>191</v>
      </c>
      <c r="AR65" s="481" t="str">
        <f t="shared" si="0"/>
        <v>（派遣労働者用；常用、有期雇用型）</v>
      </c>
      <c r="AS65" s="169" t="s">
        <v>409</v>
      </c>
      <c r="AT65" s="169" t="s">
        <v>193</v>
      </c>
      <c r="AU65" s="169" t="s">
        <v>404</v>
      </c>
      <c r="AV65" s="169" t="s">
        <v>405</v>
      </c>
    </row>
    <row r="66" spans="1:48">
      <c r="A66" s="169">
        <v>65</v>
      </c>
      <c r="B66" s="172" t="s">
        <v>266</v>
      </c>
      <c r="C66" s="186" t="s">
        <v>188</v>
      </c>
      <c r="D66" s="186"/>
      <c r="E66" s="187" t="s">
        <v>184</v>
      </c>
      <c r="F66" s="187"/>
      <c r="G66" s="187" t="s">
        <v>185</v>
      </c>
      <c r="H66" s="187"/>
      <c r="I66" s="187" t="s">
        <v>186</v>
      </c>
      <c r="J66" s="193" t="s">
        <v>327</v>
      </c>
      <c r="K66" s="169" t="s">
        <v>321</v>
      </c>
      <c r="L66" s="169" t="s">
        <v>322</v>
      </c>
      <c r="M66" s="169" t="s">
        <v>323</v>
      </c>
      <c r="N66" s="169" t="s">
        <v>321</v>
      </c>
      <c r="O66" s="169" t="s">
        <v>322</v>
      </c>
      <c r="P66" s="169" t="s">
        <v>323</v>
      </c>
      <c r="Q66" s="188" t="s">
        <v>328</v>
      </c>
      <c r="R66" s="186" t="s">
        <v>338</v>
      </c>
      <c r="S66" s="186" t="s">
        <v>332</v>
      </c>
      <c r="T66" s="186" t="s">
        <v>333</v>
      </c>
      <c r="U66" s="187" t="s">
        <v>334</v>
      </c>
      <c r="V66" s="186"/>
      <c r="W66" s="169" t="s">
        <v>335</v>
      </c>
      <c r="X66" s="169" t="s">
        <v>193</v>
      </c>
      <c r="Y66" s="169" t="s">
        <v>339</v>
      </c>
      <c r="Z66" s="170" t="s">
        <v>411</v>
      </c>
      <c r="AA66" s="170" t="s">
        <v>55</v>
      </c>
      <c r="AB66" s="189">
        <v>45383</v>
      </c>
      <c r="AC66" s="189">
        <v>45565</v>
      </c>
      <c r="AD66" s="190">
        <v>45566</v>
      </c>
      <c r="AE66" s="198">
        <v>46138</v>
      </c>
      <c r="AF66" s="169" t="s">
        <v>194</v>
      </c>
      <c r="AG66" s="170" t="s">
        <v>352</v>
      </c>
      <c r="AH66" s="170" t="s">
        <v>345</v>
      </c>
      <c r="AI66" s="170" t="s">
        <v>346</v>
      </c>
      <c r="AJ66" s="515"/>
      <c r="AK66" s="169" t="s">
        <v>347</v>
      </c>
      <c r="AL66" s="169" t="s">
        <v>349</v>
      </c>
      <c r="AM66" s="187" t="s">
        <v>199</v>
      </c>
      <c r="AN66" s="187" t="s">
        <v>199</v>
      </c>
      <c r="AO66" s="187" t="s">
        <v>199</v>
      </c>
      <c r="AP66" s="192">
        <v>45380</v>
      </c>
      <c r="AQ66" s="197" t="s">
        <v>191</v>
      </c>
      <c r="AR66" s="481" t="str">
        <f t="shared" si="0"/>
        <v>（派遣労働者用；常用、有期雇用型）</v>
      </c>
      <c r="AS66" s="169" t="s">
        <v>409</v>
      </c>
      <c r="AT66" s="169" t="s">
        <v>193</v>
      </c>
      <c r="AU66" s="169" t="s">
        <v>404</v>
      </c>
      <c r="AV66" s="169" t="s">
        <v>405</v>
      </c>
    </row>
    <row r="67" spans="1:48">
      <c r="A67" s="169">
        <v>66</v>
      </c>
      <c r="B67" s="172" t="s">
        <v>267</v>
      </c>
      <c r="C67" s="186" t="s">
        <v>188</v>
      </c>
      <c r="D67" s="186"/>
      <c r="E67" s="187" t="s">
        <v>184</v>
      </c>
      <c r="F67" s="187"/>
      <c r="G67" s="187" t="s">
        <v>185</v>
      </c>
      <c r="H67" s="187"/>
      <c r="I67" s="187" t="s">
        <v>186</v>
      </c>
      <c r="J67" s="193" t="s">
        <v>327</v>
      </c>
      <c r="K67" s="169" t="s">
        <v>321</v>
      </c>
      <c r="L67" s="169" t="s">
        <v>322</v>
      </c>
      <c r="M67" s="169" t="s">
        <v>323</v>
      </c>
      <c r="N67" s="169" t="s">
        <v>321</v>
      </c>
      <c r="O67" s="169" t="s">
        <v>322</v>
      </c>
      <c r="P67" s="169" t="s">
        <v>323</v>
      </c>
      <c r="Q67" s="188" t="s">
        <v>328</v>
      </c>
      <c r="R67" s="186" t="s">
        <v>338</v>
      </c>
      <c r="S67" s="186" t="s">
        <v>332</v>
      </c>
      <c r="T67" s="186" t="s">
        <v>333</v>
      </c>
      <c r="U67" s="187" t="s">
        <v>334</v>
      </c>
      <c r="V67" s="186"/>
      <c r="W67" s="169" t="s">
        <v>335</v>
      </c>
      <c r="X67" s="169" t="s">
        <v>193</v>
      </c>
      <c r="Y67" s="169" t="s">
        <v>339</v>
      </c>
      <c r="Z67" s="170" t="s">
        <v>411</v>
      </c>
      <c r="AA67" s="170" t="s">
        <v>55</v>
      </c>
      <c r="AB67" s="189">
        <v>45383</v>
      </c>
      <c r="AC67" s="189">
        <v>45565</v>
      </c>
      <c r="AD67" s="190">
        <v>45566</v>
      </c>
      <c r="AE67" s="198">
        <v>46136</v>
      </c>
      <c r="AF67" s="169" t="s">
        <v>194</v>
      </c>
      <c r="AG67" s="170" t="s">
        <v>352</v>
      </c>
      <c r="AH67" s="170" t="s">
        <v>345</v>
      </c>
      <c r="AI67" s="170" t="s">
        <v>346</v>
      </c>
      <c r="AJ67" s="515"/>
      <c r="AK67" s="169" t="s">
        <v>347</v>
      </c>
      <c r="AL67" s="169" t="s">
        <v>349</v>
      </c>
      <c r="AM67" s="187" t="s">
        <v>199</v>
      </c>
      <c r="AN67" s="187" t="s">
        <v>199</v>
      </c>
      <c r="AO67" s="187" t="s">
        <v>199</v>
      </c>
      <c r="AP67" s="192">
        <v>45380</v>
      </c>
      <c r="AQ67" s="197" t="s">
        <v>191</v>
      </c>
      <c r="AR67" s="481" t="str">
        <f t="shared" ref="AR67:AR130" si="1">IF(Y67="有期雇用","（派遣労働者用；常用、有期雇用型）","（無期転換後の労働条件）")</f>
        <v>（派遣労働者用；常用、有期雇用型）</v>
      </c>
      <c r="AS67" s="169" t="s">
        <v>409</v>
      </c>
      <c r="AT67" s="169" t="s">
        <v>193</v>
      </c>
      <c r="AU67" s="169" t="s">
        <v>404</v>
      </c>
      <c r="AV67" s="169" t="s">
        <v>405</v>
      </c>
    </row>
    <row r="68" spans="1:48">
      <c r="A68" s="169">
        <v>67</v>
      </c>
      <c r="B68" s="172" t="s">
        <v>268</v>
      </c>
      <c r="C68" s="186" t="s">
        <v>188</v>
      </c>
      <c r="D68" s="186"/>
      <c r="E68" s="187" t="s">
        <v>184</v>
      </c>
      <c r="F68" s="187"/>
      <c r="G68" s="187" t="s">
        <v>185</v>
      </c>
      <c r="H68" s="187"/>
      <c r="I68" s="187" t="s">
        <v>186</v>
      </c>
      <c r="J68" s="193" t="s">
        <v>327</v>
      </c>
      <c r="K68" s="169" t="s">
        <v>321</v>
      </c>
      <c r="L68" s="169" t="s">
        <v>322</v>
      </c>
      <c r="M68" s="169" t="s">
        <v>323</v>
      </c>
      <c r="N68" s="169" t="s">
        <v>321</v>
      </c>
      <c r="O68" s="169" t="s">
        <v>322</v>
      </c>
      <c r="P68" s="169" t="s">
        <v>323</v>
      </c>
      <c r="Q68" s="188" t="s">
        <v>328</v>
      </c>
      <c r="R68" s="186" t="s">
        <v>338</v>
      </c>
      <c r="S68" s="186" t="s">
        <v>332</v>
      </c>
      <c r="T68" s="186" t="s">
        <v>333</v>
      </c>
      <c r="U68" s="187" t="s">
        <v>334</v>
      </c>
      <c r="V68" s="186"/>
      <c r="W68" s="169" t="s">
        <v>335</v>
      </c>
      <c r="X68" s="169" t="s">
        <v>193</v>
      </c>
      <c r="Y68" s="169" t="s">
        <v>339</v>
      </c>
      <c r="Z68" s="170" t="s">
        <v>411</v>
      </c>
      <c r="AA68" s="170" t="s">
        <v>55</v>
      </c>
      <c r="AB68" s="189">
        <v>45383</v>
      </c>
      <c r="AC68" s="189">
        <v>45565</v>
      </c>
      <c r="AD68" s="190">
        <v>45566</v>
      </c>
      <c r="AE68" s="198">
        <v>46136</v>
      </c>
      <c r="AF68" s="169" t="s">
        <v>194</v>
      </c>
      <c r="AG68" s="170" t="s">
        <v>352</v>
      </c>
      <c r="AH68" s="170" t="s">
        <v>345</v>
      </c>
      <c r="AI68" s="170" t="s">
        <v>346</v>
      </c>
      <c r="AJ68" s="515"/>
      <c r="AK68" s="169" t="s">
        <v>347</v>
      </c>
      <c r="AL68" s="169" t="s">
        <v>349</v>
      </c>
      <c r="AM68" s="187" t="s">
        <v>199</v>
      </c>
      <c r="AN68" s="187" t="s">
        <v>199</v>
      </c>
      <c r="AO68" s="187" t="s">
        <v>199</v>
      </c>
      <c r="AP68" s="192">
        <v>45380</v>
      </c>
      <c r="AQ68" s="197" t="s">
        <v>191</v>
      </c>
      <c r="AR68" s="481" t="str">
        <f t="shared" si="1"/>
        <v>（派遣労働者用；常用、有期雇用型）</v>
      </c>
      <c r="AS68" s="169" t="s">
        <v>409</v>
      </c>
      <c r="AT68" s="169" t="s">
        <v>193</v>
      </c>
      <c r="AU68" s="169" t="s">
        <v>404</v>
      </c>
      <c r="AV68" s="169" t="s">
        <v>405</v>
      </c>
    </row>
    <row r="69" spans="1:48">
      <c r="A69" s="169">
        <v>68</v>
      </c>
      <c r="B69" s="172" t="s">
        <v>269</v>
      </c>
      <c r="C69" s="186" t="s">
        <v>188</v>
      </c>
      <c r="D69" s="186"/>
      <c r="E69" s="187" t="s">
        <v>184</v>
      </c>
      <c r="F69" s="187"/>
      <c r="G69" s="187" t="s">
        <v>185</v>
      </c>
      <c r="H69" s="187"/>
      <c r="I69" s="187" t="s">
        <v>186</v>
      </c>
      <c r="J69" s="193" t="s">
        <v>327</v>
      </c>
      <c r="K69" s="169" t="s">
        <v>321</v>
      </c>
      <c r="L69" s="169" t="s">
        <v>322</v>
      </c>
      <c r="M69" s="169" t="s">
        <v>323</v>
      </c>
      <c r="N69" s="169" t="s">
        <v>321</v>
      </c>
      <c r="O69" s="169" t="s">
        <v>322</v>
      </c>
      <c r="P69" s="169" t="s">
        <v>323</v>
      </c>
      <c r="Q69" s="188" t="s">
        <v>328</v>
      </c>
      <c r="R69" s="186" t="s">
        <v>338</v>
      </c>
      <c r="S69" s="186" t="s">
        <v>332</v>
      </c>
      <c r="T69" s="186" t="s">
        <v>333</v>
      </c>
      <c r="U69" s="187" t="s">
        <v>334</v>
      </c>
      <c r="V69" s="186"/>
      <c r="W69" s="169" t="s">
        <v>335</v>
      </c>
      <c r="X69" s="169" t="s">
        <v>193</v>
      </c>
      <c r="Y69" s="169" t="s">
        <v>197</v>
      </c>
      <c r="Z69" s="170" t="s">
        <v>201</v>
      </c>
      <c r="AA69" s="170" t="s">
        <v>55</v>
      </c>
      <c r="AB69" s="189">
        <v>45383</v>
      </c>
      <c r="AC69" s="189">
        <v>45565</v>
      </c>
      <c r="AD69" s="190">
        <v>45566</v>
      </c>
      <c r="AE69" s="198">
        <v>46151</v>
      </c>
      <c r="AF69" s="169" t="s">
        <v>194</v>
      </c>
      <c r="AG69" s="170" t="s">
        <v>352</v>
      </c>
      <c r="AH69" s="170" t="s">
        <v>345</v>
      </c>
      <c r="AI69" s="170" t="s">
        <v>346</v>
      </c>
      <c r="AJ69" s="515"/>
      <c r="AK69" s="169" t="s">
        <v>347</v>
      </c>
      <c r="AL69" s="169" t="s">
        <v>349</v>
      </c>
      <c r="AM69" s="187" t="s">
        <v>199</v>
      </c>
      <c r="AN69" s="187" t="s">
        <v>199</v>
      </c>
      <c r="AO69" s="187" t="s">
        <v>199</v>
      </c>
      <c r="AP69" s="192">
        <v>45380</v>
      </c>
      <c r="AQ69" s="197" t="s">
        <v>191</v>
      </c>
      <c r="AR69" s="481" t="str">
        <f t="shared" si="1"/>
        <v>（派遣労働者用；常用、有期雇用型）</v>
      </c>
      <c r="AS69" s="169" t="s">
        <v>409</v>
      </c>
      <c r="AT69" s="169" t="s">
        <v>193</v>
      </c>
      <c r="AU69" s="169" t="s">
        <v>404</v>
      </c>
      <c r="AV69" s="169" t="s">
        <v>405</v>
      </c>
    </row>
    <row r="70" spans="1:48">
      <c r="A70" s="169">
        <v>69</v>
      </c>
      <c r="B70" s="172" t="s">
        <v>270</v>
      </c>
      <c r="C70" s="186" t="s">
        <v>188</v>
      </c>
      <c r="D70" s="186"/>
      <c r="E70" s="187" t="s">
        <v>184</v>
      </c>
      <c r="F70" s="187"/>
      <c r="G70" s="187" t="s">
        <v>185</v>
      </c>
      <c r="H70" s="187"/>
      <c r="I70" s="187" t="s">
        <v>186</v>
      </c>
      <c r="J70" s="193" t="s">
        <v>327</v>
      </c>
      <c r="K70" s="169" t="s">
        <v>321</v>
      </c>
      <c r="L70" s="169" t="s">
        <v>322</v>
      </c>
      <c r="M70" s="169" t="s">
        <v>323</v>
      </c>
      <c r="N70" s="169" t="s">
        <v>321</v>
      </c>
      <c r="O70" s="169" t="s">
        <v>322</v>
      </c>
      <c r="P70" s="169" t="s">
        <v>323</v>
      </c>
      <c r="Q70" s="188" t="s">
        <v>328</v>
      </c>
      <c r="R70" s="186" t="s">
        <v>338</v>
      </c>
      <c r="S70" s="186" t="s">
        <v>332</v>
      </c>
      <c r="T70" s="186" t="s">
        <v>333</v>
      </c>
      <c r="U70" s="187" t="s">
        <v>334</v>
      </c>
      <c r="V70" s="186"/>
      <c r="W70" s="169" t="s">
        <v>335</v>
      </c>
      <c r="X70" s="169" t="s">
        <v>193</v>
      </c>
      <c r="Y70" s="169" t="s">
        <v>197</v>
      </c>
      <c r="Z70" s="170" t="s">
        <v>201</v>
      </c>
      <c r="AA70" s="170" t="s">
        <v>55</v>
      </c>
      <c r="AB70" s="189">
        <v>45383</v>
      </c>
      <c r="AC70" s="189">
        <v>45565</v>
      </c>
      <c r="AD70" s="190">
        <v>45566</v>
      </c>
      <c r="AE70" s="198">
        <v>46151</v>
      </c>
      <c r="AF70" s="169" t="s">
        <v>194</v>
      </c>
      <c r="AG70" s="170" t="s">
        <v>352</v>
      </c>
      <c r="AH70" s="170" t="s">
        <v>345</v>
      </c>
      <c r="AI70" s="170" t="s">
        <v>346</v>
      </c>
      <c r="AJ70" s="515"/>
      <c r="AK70" s="169" t="s">
        <v>347</v>
      </c>
      <c r="AL70" s="169" t="s">
        <v>349</v>
      </c>
      <c r="AM70" s="187" t="s">
        <v>199</v>
      </c>
      <c r="AN70" s="187" t="s">
        <v>199</v>
      </c>
      <c r="AO70" s="187" t="s">
        <v>199</v>
      </c>
      <c r="AP70" s="192">
        <v>45380</v>
      </c>
      <c r="AQ70" s="197" t="s">
        <v>191</v>
      </c>
      <c r="AR70" s="481" t="str">
        <f t="shared" si="1"/>
        <v>（派遣労働者用；常用、有期雇用型）</v>
      </c>
      <c r="AS70" s="169" t="s">
        <v>409</v>
      </c>
      <c r="AT70" s="169" t="s">
        <v>193</v>
      </c>
      <c r="AU70" s="169" t="s">
        <v>404</v>
      </c>
      <c r="AV70" s="169" t="s">
        <v>405</v>
      </c>
    </row>
    <row r="71" spans="1:48">
      <c r="A71" s="169">
        <v>70</v>
      </c>
      <c r="B71" s="172" t="s">
        <v>271</v>
      </c>
      <c r="C71" s="186" t="s">
        <v>188</v>
      </c>
      <c r="D71" s="186"/>
      <c r="E71" s="187" t="s">
        <v>184</v>
      </c>
      <c r="F71" s="187"/>
      <c r="G71" s="187" t="s">
        <v>185</v>
      </c>
      <c r="H71" s="187"/>
      <c r="I71" s="187" t="s">
        <v>186</v>
      </c>
      <c r="J71" s="193" t="s">
        <v>327</v>
      </c>
      <c r="K71" s="169" t="s">
        <v>321</v>
      </c>
      <c r="L71" s="169" t="s">
        <v>322</v>
      </c>
      <c r="M71" s="169" t="s">
        <v>323</v>
      </c>
      <c r="N71" s="169" t="s">
        <v>321</v>
      </c>
      <c r="O71" s="169" t="s">
        <v>322</v>
      </c>
      <c r="P71" s="169" t="s">
        <v>323</v>
      </c>
      <c r="Q71" s="188" t="s">
        <v>328</v>
      </c>
      <c r="R71" s="186" t="s">
        <v>338</v>
      </c>
      <c r="S71" s="186" t="s">
        <v>332</v>
      </c>
      <c r="T71" s="186" t="s">
        <v>333</v>
      </c>
      <c r="U71" s="187" t="s">
        <v>334</v>
      </c>
      <c r="V71" s="186"/>
      <c r="W71" s="169" t="s">
        <v>335</v>
      </c>
      <c r="X71" s="169" t="s">
        <v>193</v>
      </c>
      <c r="Y71" s="169" t="s">
        <v>197</v>
      </c>
      <c r="Z71" s="170" t="s">
        <v>201</v>
      </c>
      <c r="AA71" s="170" t="s">
        <v>55</v>
      </c>
      <c r="AB71" s="189">
        <v>45383</v>
      </c>
      <c r="AC71" s="189">
        <v>45565</v>
      </c>
      <c r="AD71" s="190">
        <v>45566</v>
      </c>
      <c r="AE71" s="198">
        <v>46153</v>
      </c>
      <c r="AF71" s="169" t="s">
        <v>194</v>
      </c>
      <c r="AG71" s="170" t="s">
        <v>352</v>
      </c>
      <c r="AH71" s="170" t="s">
        <v>345</v>
      </c>
      <c r="AI71" s="170" t="s">
        <v>346</v>
      </c>
      <c r="AJ71" s="515"/>
      <c r="AK71" s="169" t="s">
        <v>347</v>
      </c>
      <c r="AL71" s="169" t="s">
        <v>349</v>
      </c>
      <c r="AM71" s="187" t="s">
        <v>199</v>
      </c>
      <c r="AN71" s="187" t="s">
        <v>199</v>
      </c>
      <c r="AO71" s="187" t="s">
        <v>199</v>
      </c>
      <c r="AP71" s="192">
        <v>45380</v>
      </c>
      <c r="AQ71" s="197" t="s">
        <v>191</v>
      </c>
      <c r="AR71" s="481" t="str">
        <f t="shared" si="1"/>
        <v>（派遣労働者用；常用、有期雇用型）</v>
      </c>
      <c r="AS71" s="169" t="s">
        <v>409</v>
      </c>
      <c r="AT71" s="169" t="s">
        <v>193</v>
      </c>
      <c r="AU71" s="169" t="s">
        <v>404</v>
      </c>
      <c r="AV71" s="169" t="s">
        <v>405</v>
      </c>
    </row>
    <row r="72" spans="1:48">
      <c r="A72" s="169">
        <v>71</v>
      </c>
      <c r="B72" s="172" t="s">
        <v>272</v>
      </c>
      <c r="C72" s="186" t="s">
        <v>188</v>
      </c>
      <c r="D72" s="186"/>
      <c r="E72" s="187" t="s">
        <v>184</v>
      </c>
      <c r="F72" s="187"/>
      <c r="G72" s="187" t="s">
        <v>185</v>
      </c>
      <c r="H72" s="187"/>
      <c r="I72" s="187" t="s">
        <v>186</v>
      </c>
      <c r="J72" s="193" t="s">
        <v>327</v>
      </c>
      <c r="K72" s="169" t="s">
        <v>321</v>
      </c>
      <c r="L72" s="169" t="s">
        <v>322</v>
      </c>
      <c r="M72" s="169" t="s">
        <v>323</v>
      </c>
      <c r="N72" s="169" t="s">
        <v>321</v>
      </c>
      <c r="O72" s="169" t="s">
        <v>322</v>
      </c>
      <c r="P72" s="169" t="s">
        <v>323</v>
      </c>
      <c r="Q72" s="188" t="s">
        <v>328</v>
      </c>
      <c r="R72" s="186" t="s">
        <v>338</v>
      </c>
      <c r="S72" s="186" t="s">
        <v>332</v>
      </c>
      <c r="T72" s="186" t="s">
        <v>333</v>
      </c>
      <c r="U72" s="187" t="s">
        <v>334</v>
      </c>
      <c r="V72" s="186"/>
      <c r="W72" s="169" t="s">
        <v>335</v>
      </c>
      <c r="X72" s="169" t="s">
        <v>193</v>
      </c>
      <c r="Y72" s="169" t="s">
        <v>197</v>
      </c>
      <c r="Z72" s="170" t="s">
        <v>201</v>
      </c>
      <c r="AA72" s="170" t="s">
        <v>55</v>
      </c>
      <c r="AB72" s="189">
        <v>45383</v>
      </c>
      <c r="AC72" s="189">
        <v>45565</v>
      </c>
      <c r="AD72" s="190">
        <v>45566</v>
      </c>
      <c r="AE72" s="198">
        <v>46153</v>
      </c>
      <c r="AF72" s="169" t="s">
        <v>194</v>
      </c>
      <c r="AG72" s="170" t="s">
        <v>352</v>
      </c>
      <c r="AH72" s="170" t="s">
        <v>345</v>
      </c>
      <c r="AI72" s="170" t="s">
        <v>346</v>
      </c>
      <c r="AJ72" s="515"/>
      <c r="AK72" s="169" t="s">
        <v>347</v>
      </c>
      <c r="AL72" s="169" t="s">
        <v>349</v>
      </c>
      <c r="AM72" s="187" t="s">
        <v>199</v>
      </c>
      <c r="AN72" s="187" t="s">
        <v>199</v>
      </c>
      <c r="AO72" s="187" t="s">
        <v>199</v>
      </c>
      <c r="AP72" s="192">
        <v>45380</v>
      </c>
      <c r="AQ72" s="197" t="s">
        <v>191</v>
      </c>
      <c r="AR72" s="481" t="str">
        <f t="shared" si="1"/>
        <v>（派遣労働者用；常用、有期雇用型）</v>
      </c>
      <c r="AS72" s="169" t="s">
        <v>409</v>
      </c>
      <c r="AT72" s="169" t="s">
        <v>193</v>
      </c>
      <c r="AU72" s="169" t="s">
        <v>404</v>
      </c>
      <c r="AV72" s="169" t="s">
        <v>405</v>
      </c>
    </row>
    <row r="73" spans="1:48">
      <c r="A73" s="169">
        <v>72</v>
      </c>
      <c r="B73" s="172" t="s">
        <v>273</v>
      </c>
      <c r="C73" s="186" t="s">
        <v>188</v>
      </c>
      <c r="D73" s="186"/>
      <c r="E73" s="187" t="s">
        <v>184</v>
      </c>
      <c r="F73" s="187"/>
      <c r="G73" s="187" t="s">
        <v>185</v>
      </c>
      <c r="H73" s="187"/>
      <c r="I73" s="187" t="s">
        <v>186</v>
      </c>
      <c r="J73" s="193" t="s">
        <v>327</v>
      </c>
      <c r="K73" s="169" t="s">
        <v>321</v>
      </c>
      <c r="L73" s="169" t="s">
        <v>322</v>
      </c>
      <c r="M73" s="169" t="s">
        <v>323</v>
      </c>
      <c r="N73" s="169" t="s">
        <v>321</v>
      </c>
      <c r="O73" s="169" t="s">
        <v>322</v>
      </c>
      <c r="P73" s="169" t="s">
        <v>323</v>
      </c>
      <c r="Q73" s="188" t="s">
        <v>328</v>
      </c>
      <c r="R73" s="186" t="s">
        <v>338</v>
      </c>
      <c r="S73" s="186" t="s">
        <v>332</v>
      </c>
      <c r="T73" s="186" t="s">
        <v>333</v>
      </c>
      <c r="U73" s="187" t="s">
        <v>334</v>
      </c>
      <c r="V73" s="186"/>
      <c r="W73" s="169" t="s">
        <v>335</v>
      </c>
      <c r="X73" s="169" t="s">
        <v>193</v>
      </c>
      <c r="Y73" s="169" t="s">
        <v>197</v>
      </c>
      <c r="Z73" s="170" t="s">
        <v>201</v>
      </c>
      <c r="AA73" s="170" t="s">
        <v>55</v>
      </c>
      <c r="AB73" s="189">
        <v>45383</v>
      </c>
      <c r="AC73" s="189">
        <v>45565</v>
      </c>
      <c r="AD73" s="190">
        <v>45566</v>
      </c>
      <c r="AE73" s="198">
        <v>46182</v>
      </c>
      <c r="AF73" s="169" t="s">
        <v>194</v>
      </c>
      <c r="AG73" s="170" t="s">
        <v>352</v>
      </c>
      <c r="AH73" s="170" t="s">
        <v>345</v>
      </c>
      <c r="AI73" s="170" t="s">
        <v>346</v>
      </c>
      <c r="AJ73" s="515"/>
      <c r="AK73" s="169" t="s">
        <v>347</v>
      </c>
      <c r="AL73" s="169" t="s">
        <v>349</v>
      </c>
      <c r="AM73" s="187" t="s">
        <v>199</v>
      </c>
      <c r="AN73" s="187" t="s">
        <v>199</v>
      </c>
      <c r="AO73" s="187" t="s">
        <v>199</v>
      </c>
      <c r="AP73" s="192">
        <v>45380</v>
      </c>
      <c r="AQ73" s="197" t="s">
        <v>191</v>
      </c>
      <c r="AR73" s="481" t="str">
        <f t="shared" si="1"/>
        <v>（派遣労働者用；常用、有期雇用型）</v>
      </c>
      <c r="AS73" s="169" t="s">
        <v>409</v>
      </c>
      <c r="AT73" s="169" t="s">
        <v>193</v>
      </c>
      <c r="AU73" s="169" t="s">
        <v>404</v>
      </c>
      <c r="AV73" s="169" t="s">
        <v>405</v>
      </c>
    </row>
    <row r="74" spans="1:48">
      <c r="A74" s="169">
        <v>73</v>
      </c>
      <c r="B74" s="172" t="s">
        <v>274</v>
      </c>
      <c r="C74" s="186" t="s">
        <v>188</v>
      </c>
      <c r="D74" s="186"/>
      <c r="E74" s="187" t="s">
        <v>184</v>
      </c>
      <c r="F74" s="187"/>
      <c r="G74" s="187" t="s">
        <v>185</v>
      </c>
      <c r="H74" s="187"/>
      <c r="I74" s="187" t="s">
        <v>186</v>
      </c>
      <c r="J74" s="193" t="s">
        <v>327</v>
      </c>
      <c r="K74" s="169" t="s">
        <v>321</v>
      </c>
      <c r="L74" s="169" t="s">
        <v>322</v>
      </c>
      <c r="M74" s="169" t="s">
        <v>323</v>
      </c>
      <c r="N74" s="169" t="s">
        <v>321</v>
      </c>
      <c r="O74" s="169" t="s">
        <v>322</v>
      </c>
      <c r="P74" s="169" t="s">
        <v>323</v>
      </c>
      <c r="Q74" s="188" t="s">
        <v>328</v>
      </c>
      <c r="R74" s="186" t="s">
        <v>338</v>
      </c>
      <c r="S74" s="186" t="s">
        <v>332</v>
      </c>
      <c r="T74" s="186" t="s">
        <v>333</v>
      </c>
      <c r="U74" s="187" t="s">
        <v>334</v>
      </c>
      <c r="V74" s="186"/>
      <c r="W74" s="169" t="s">
        <v>335</v>
      </c>
      <c r="X74" s="169" t="s">
        <v>193</v>
      </c>
      <c r="Y74" s="169" t="s">
        <v>197</v>
      </c>
      <c r="Z74" s="170" t="s">
        <v>201</v>
      </c>
      <c r="AA74" s="170" t="s">
        <v>55</v>
      </c>
      <c r="AB74" s="189">
        <v>45383</v>
      </c>
      <c r="AC74" s="189">
        <v>45565</v>
      </c>
      <c r="AD74" s="190">
        <v>45566</v>
      </c>
      <c r="AE74" s="198">
        <v>46182</v>
      </c>
      <c r="AF74" s="169" t="s">
        <v>194</v>
      </c>
      <c r="AG74" s="170" t="s">
        <v>352</v>
      </c>
      <c r="AH74" s="170" t="s">
        <v>345</v>
      </c>
      <c r="AI74" s="170" t="s">
        <v>346</v>
      </c>
      <c r="AJ74" s="515"/>
      <c r="AK74" s="169" t="s">
        <v>347</v>
      </c>
      <c r="AL74" s="169" t="s">
        <v>349</v>
      </c>
      <c r="AM74" s="187" t="s">
        <v>199</v>
      </c>
      <c r="AN74" s="187" t="s">
        <v>199</v>
      </c>
      <c r="AO74" s="187" t="s">
        <v>199</v>
      </c>
      <c r="AP74" s="192">
        <v>45380</v>
      </c>
      <c r="AQ74" s="197" t="s">
        <v>191</v>
      </c>
      <c r="AR74" s="481" t="str">
        <f t="shared" si="1"/>
        <v>（派遣労働者用；常用、有期雇用型）</v>
      </c>
      <c r="AS74" s="169" t="s">
        <v>409</v>
      </c>
      <c r="AT74" s="169" t="s">
        <v>193</v>
      </c>
      <c r="AU74" s="169" t="s">
        <v>404</v>
      </c>
      <c r="AV74" s="169" t="s">
        <v>405</v>
      </c>
    </row>
    <row r="75" spans="1:48">
      <c r="A75" s="169">
        <v>74</v>
      </c>
      <c r="B75" s="172" t="s">
        <v>275</v>
      </c>
      <c r="C75" s="186" t="s">
        <v>188</v>
      </c>
      <c r="D75" s="186"/>
      <c r="E75" s="187" t="s">
        <v>184</v>
      </c>
      <c r="F75" s="187"/>
      <c r="G75" s="187" t="s">
        <v>185</v>
      </c>
      <c r="H75" s="187"/>
      <c r="I75" s="187" t="s">
        <v>186</v>
      </c>
      <c r="J75" s="193" t="s">
        <v>327</v>
      </c>
      <c r="K75" s="169" t="s">
        <v>321</v>
      </c>
      <c r="L75" s="169" t="s">
        <v>322</v>
      </c>
      <c r="M75" s="169" t="s">
        <v>323</v>
      </c>
      <c r="N75" s="169" t="s">
        <v>321</v>
      </c>
      <c r="O75" s="169" t="s">
        <v>322</v>
      </c>
      <c r="P75" s="169" t="s">
        <v>323</v>
      </c>
      <c r="Q75" s="188" t="s">
        <v>328</v>
      </c>
      <c r="R75" s="186" t="s">
        <v>338</v>
      </c>
      <c r="S75" s="186" t="s">
        <v>332</v>
      </c>
      <c r="T75" s="186" t="s">
        <v>333</v>
      </c>
      <c r="U75" s="187" t="s">
        <v>334</v>
      </c>
      <c r="V75" s="186"/>
      <c r="W75" s="169" t="s">
        <v>335</v>
      </c>
      <c r="X75" s="169" t="s">
        <v>193</v>
      </c>
      <c r="Y75" s="169" t="s">
        <v>197</v>
      </c>
      <c r="Z75" s="170" t="s">
        <v>201</v>
      </c>
      <c r="AA75" s="170" t="s">
        <v>55</v>
      </c>
      <c r="AB75" s="189">
        <v>45383</v>
      </c>
      <c r="AC75" s="189">
        <v>45565</v>
      </c>
      <c r="AD75" s="190">
        <v>45566</v>
      </c>
      <c r="AE75" s="198">
        <v>46183</v>
      </c>
      <c r="AF75" s="169" t="s">
        <v>194</v>
      </c>
      <c r="AG75" s="170" t="s">
        <v>352</v>
      </c>
      <c r="AH75" s="170" t="s">
        <v>345</v>
      </c>
      <c r="AI75" s="170" t="s">
        <v>346</v>
      </c>
      <c r="AJ75" s="515"/>
      <c r="AK75" s="169" t="s">
        <v>347</v>
      </c>
      <c r="AL75" s="169" t="s">
        <v>349</v>
      </c>
      <c r="AM75" s="187" t="s">
        <v>199</v>
      </c>
      <c r="AN75" s="187" t="s">
        <v>199</v>
      </c>
      <c r="AO75" s="187" t="s">
        <v>199</v>
      </c>
      <c r="AP75" s="192">
        <v>45380</v>
      </c>
      <c r="AQ75" s="197" t="s">
        <v>191</v>
      </c>
      <c r="AR75" s="481" t="str">
        <f t="shared" si="1"/>
        <v>（派遣労働者用；常用、有期雇用型）</v>
      </c>
      <c r="AS75" s="169" t="s">
        <v>409</v>
      </c>
      <c r="AT75" s="169" t="s">
        <v>193</v>
      </c>
      <c r="AU75" s="169" t="s">
        <v>404</v>
      </c>
      <c r="AV75" s="169" t="s">
        <v>405</v>
      </c>
    </row>
    <row r="76" spans="1:48">
      <c r="A76" s="169">
        <v>75</v>
      </c>
      <c r="B76" s="172" t="s">
        <v>276</v>
      </c>
      <c r="C76" s="186" t="s">
        <v>188</v>
      </c>
      <c r="D76" s="186"/>
      <c r="E76" s="187" t="s">
        <v>184</v>
      </c>
      <c r="F76" s="187"/>
      <c r="G76" s="187" t="s">
        <v>185</v>
      </c>
      <c r="H76" s="187"/>
      <c r="I76" s="187" t="s">
        <v>186</v>
      </c>
      <c r="J76" s="193" t="s">
        <v>327</v>
      </c>
      <c r="K76" s="169" t="s">
        <v>321</v>
      </c>
      <c r="L76" s="169" t="s">
        <v>322</v>
      </c>
      <c r="M76" s="169" t="s">
        <v>323</v>
      </c>
      <c r="N76" s="169" t="s">
        <v>321</v>
      </c>
      <c r="O76" s="169" t="s">
        <v>322</v>
      </c>
      <c r="P76" s="169" t="s">
        <v>323</v>
      </c>
      <c r="Q76" s="188" t="s">
        <v>328</v>
      </c>
      <c r="R76" s="186" t="s">
        <v>338</v>
      </c>
      <c r="S76" s="186" t="s">
        <v>332</v>
      </c>
      <c r="T76" s="186" t="s">
        <v>333</v>
      </c>
      <c r="U76" s="187" t="s">
        <v>334</v>
      </c>
      <c r="V76" s="186"/>
      <c r="W76" s="169" t="s">
        <v>335</v>
      </c>
      <c r="X76" s="169" t="s">
        <v>193</v>
      </c>
      <c r="Y76" s="169" t="s">
        <v>197</v>
      </c>
      <c r="Z76" s="170" t="s">
        <v>201</v>
      </c>
      <c r="AA76" s="170" t="s">
        <v>55</v>
      </c>
      <c r="AB76" s="189">
        <v>45383</v>
      </c>
      <c r="AC76" s="189">
        <v>45565</v>
      </c>
      <c r="AD76" s="190">
        <v>45566</v>
      </c>
      <c r="AE76" s="198">
        <v>46183</v>
      </c>
      <c r="AF76" s="169" t="s">
        <v>194</v>
      </c>
      <c r="AG76" s="170" t="s">
        <v>352</v>
      </c>
      <c r="AH76" s="170" t="s">
        <v>345</v>
      </c>
      <c r="AI76" s="170" t="s">
        <v>346</v>
      </c>
      <c r="AJ76" s="515"/>
      <c r="AK76" s="169" t="s">
        <v>347</v>
      </c>
      <c r="AL76" s="169" t="s">
        <v>349</v>
      </c>
      <c r="AM76" s="187" t="s">
        <v>199</v>
      </c>
      <c r="AN76" s="187" t="s">
        <v>199</v>
      </c>
      <c r="AO76" s="187" t="s">
        <v>199</v>
      </c>
      <c r="AP76" s="192">
        <v>45380</v>
      </c>
      <c r="AQ76" s="197" t="s">
        <v>191</v>
      </c>
      <c r="AR76" s="481" t="str">
        <f t="shared" si="1"/>
        <v>（派遣労働者用；常用、有期雇用型）</v>
      </c>
      <c r="AS76" s="169" t="s">
        <v>409</v>
      </c>
      <c r="AT76" s="169" t="s">
        <v>193</v>
      </c>
      <c r="AU76" s="169" t="s">
        <v>404</v>
      </c>
      <c r="AV76" s="169" t="s">
        <v>405</v>
      </c>
    </row>
    <row r="77" spans="1:48">
      <c r="A77" s="169">
        <v>76</v>
      </c>
      <c r="B77" s="172" t="s">
        <v>277</v>
      </c>
      <c r="C77" s="186" t="s">
        <v>188</v>
      </c>
      <c r="D77" s="186"/>
      <c r="E77" s="187" t="s">
        <v>184</v>
      </c>
      <c r="F77" s="187"/>
      <c r="G77" s="187" t="s">
        <v>185</v>
      </c>
      <c r="H77" s="187"/>
      <c r="I77" s="187" t="s">
        <v>186</v>
      </c>
      <c r="J77" s="193" t="s">
        <v>327</v>
      </c>
      <c r="K77" s="169" t="s">
        <v>321</v>
      </c>
      <c r="L77" s="169" t="s">
        <v>322</v>
      </c>
      <c r="M77" s="169" t="s">
        <v>323</v>
      </c>
      <c r="N77" s="169" t="s">
        <v>321</v>
      </c>
      <c r="O77" s="169" t="s">
        <v>322</v>
      </c>
      <c r="P77" s="169" t="s">
        <v>323</v>
      </c>
      <c r="Q77" s="188" t="s">
        <v>328</v>
      </c>
      <c r="R77" s="186" t="s">
        <v>338</v>
      </c>
      <c r="S77" s="186" t="s">
        <v>332</v>
      </c>
      <c r="T77" s="186" t="s">
        <v>333</v>
      </c>
      <c r="U77" s="187" t="s">
        <v>334</v>
      </c>
      <c r="V77" s="186"/>
      <c r="W77" s="169" t="s">
        <v>335</v>
      </c>
      <c r="X77" s="169" t="s">
        <v>193</v>
      </c>
      <c r="Y77" s="169" t="s">
        <v>197</v>
      </c>
      <c r="Z77" s="170" t="s">
        <v>201</v>
      </c>
      <c r="AA77" s="170" t="s">
        <v>55</v>
      </c>
      <c r="AB77" s="189">
        <v>45383</v>
      </c>
      <c r="AC77" s="189">
        <v>45565</v>
      </c>
      <c r="AD77" s="190">
        <v>45566</v>
      </c>
      <c r="AE77" s="198">
        <v>46184</v>
      </c>
      <c r="AF77" s="169" t="s">
        <v>194</v>
      </c>
      <c r="AG77" s="170" t="s">
        <v>352</v>
      </c>
      <c r="AH77" s="170" t="s">
        <v>345</v>
      </c>
      <c r="AI77" s="170" t="s">
        <v>346</v>
      </c>
      <c r="AJ77" s="515"/>
      <c r="AK77" s="169" t="s">
        <v>347</v>
      </c>
      <c r="AL77" s="169" t="s">
        <v>349</v>
      </c>
      <c r="AM77" s="187" t="s">
        <v>199</v>
      </c>
      <c r="AN77" s="187" t="s">
        <v>199</v>
      </c>
      <c r="AO77" s="187" t="s">
        <v>199</v>
      </c>
      <c r="AP77" s="192">
        <v>45380</v>
      </c>
      <c r="AQ77" s="197" t="s">
        <v>191</v>
      </c>
      <c r="AR77" s="481" t="str">
        <f t="shared" si="1"/>
        <v>（派遣労働者用；常用、有期雇用型）</v>
      </c>
      <c r="AS77" s="169" t="s">
        <v>409</v>
      </c>
      <c r="AT77" s="169" t="s">
        <v>193</v>
      </c>
      <c r="AU77" s="169" t="s">
        <v>404</v>
      </c>
      <c r="AV77" s="169" t="s">
        <v>405</v>
      </c>
    </row>
    <row r="78" spans="1:48">
      <c r="A78" s="169">
        <v>77</v>
      </c>
      <c r="B78" s="172" t="s">
        <v>278</v>
      </c>
      <c r="C78" s="186" t="s">
        <v>188</v>
      </c>
      <c r="D78" s="186"/>
      <c r="E78" s="187" t="s">
        <v>184</v>
      </c>
      <c r="F78" s="187"/>
      <c r="G78" s="187" t="s">
        <v>185</v>
      </c>
      <c r="H78" s="187"/>
      <c r="I78" s="187" t="s">
        <v>186</v>
      </c>
      <c r="J78" s="193" t="s">
        <v>327</v>
      </c>
      <c r="K78" s="169" t="s">
        <v>321</v>
      </c>
      <c r="L78" s="169" t="s">
        <v>322</v>
      </c>
      <c r="M78" s="169" t="s">
        <v>323</v>
      </c>
      <c r="N78" s="169" t="s">
        <v>321</v>
      </c>
      <c r="O78" s="169" t="s">
        <v>322</v>
      </c>
      <c r="P78" s="169" t="s">
        <v>323</v>
      </c>
      <c r="Q78" s="188" t="s">
        <v>328</v>
      </c>
      <c r="R78" s="186" t="s">
        <v>338</v>
      </c>
      <c r="S78" s="186" t="s">
        <v>332</v>
      </c>
      <c r="T78" s="186" t="s">
        <v>333</v>
      </c>
      <c r="U78" s="187" t="s">
        <v>334</v>
      </c>
      <c r="V78" s="186"/>
      <c r="W78" s="169" t="s">
        <v>335</v>
      </c>
      <c r="X78" s="169" t="s">
        <v>193</v>
      </c>
      <c r="Y78" s="169" t="s">
        <v>197</v>
      </c>
      <c r="Z78" s="170" t="s">
        <v>201</v>
      </c>
      <c r="AA78" s="170" t="s">
        <v>55</v>
      </c>
      <c r="AB78" s="189">
        <v>45383</v>
      </c>
      <c r="AC78" s="189">
        <v>45565</v>
      </c>
      <c r="AD78" s="190">
        <v>45566</v>
      </c>
      <c r="AE78" s="198">
        <v>46184</v>
      </c>
      <c r="AF78" s="169" t="s">
        <v>194</v>
      </c>
      <c r="AG78" s="170" t="s">
        <v>352</v>
      </c>
      <c r="AH78" s="170" t="s">
        <v>345</v>
      </c>
      <c r="AI78" s="170" t="s">
        <v>346</v>
      </c>
      <c r="AJ78" s="515"/>
      <c r="AK78" s="169" t="s">
        <v>347</v>
      </c>
      <c r="AL78" s="169" t="s">
        <v>349</v>
      </c>
      <c r="AM78" s="187" t="s">
        <v>199</v>
      </c>
      <c r="AN78" s="187" t="s">
        <v>199</v>
      </c>
      <c r="AO78" s="187" t="s">
        <v>199</v>
      </c>
      <c r="AP78" s="192">
        <v>45380</v>
      </c>
      <c r="AQ78" s="197" t="s">
        <v>191</v>
      </c>
      <c r="AR78" s="481" t="str">
        <f t="shared" si="1"/>
        <v>（派遣労働者用；常用、有期雇用型）</v>
      </c>
      <c r="AS78" s="169" t="s">
        <v>409</v>
      </c>
      <c r="AT78" s="169" t="s">
        <v>193</v>
      </c>
      <c r="AU78" s="169" t="s">
        <v>404</v>
      </c>
      <c r="AV78" s="169" t="s">
        <v>405</v>
      </c>
    </row>
    <row r="79" spans="1:48">
      <c r="A79" s="169">
        <v>78</v>
      </c>
      <c r="B79" s="172" t="s">
        <v>279</v>
      </c>
      <c r="C79" s="186" t="s">
        <v>188</v>
      </c>
      <c r="D79" s="186"/>
      <c r="E79" s="187" t="s">
        <v>184</v>
      </c>
      <c r="F79" s="187"/>
      <c r="G79" s="187" t="s">
        <v>185</v>
      </c>
      <c r="H79" s="187"/>
      <c r="I79" s="187" t="s">
        <v>186</v>
      </c>
      <c r="J79" s="193" t="s">
        <v>327</v>
      </c>
      <c r="K79" s="169" t="s">
        <v>321</v>
      </c>
      <c r="L79" s="169" t="s">
        <v>322</v>
      </c>
      <c r="M79" s="169" t="s">
        <v>323</v>
      </c>
      <c r="N79" s="169" t="s">
        <v>321</v>
      </c>
      <c r="O79" s="169" t="s">
        <v>322</v>
      </c>
      <c r="P79" s="169" t="s">
        <v>323</v>
      </c>
      <c r="Q79" s="188" t="s">
        <v>328</v>
      </c>
      <c r="R79" s="186" t="s">
        <v>338</v>
      </c>
      <c r="S79" s="186" t="s">
        <v>332</v>
      </c>
      <c r="T79" s="186" t="s">
        <v>333</v>
      </c>
      <c r="U79" s="187" t="s">
        <v>334</v>
      </c>
      <c r="V79" s="186"/>
      <c r="W79" s="169" t="s">
        <v>335</v>
      </c>
      <c r="X79" s="169" t="s">
        <v>193</v>
      </c>
      <c r="Y79" s="169" t="s">
        <v>197</v>
      </c>
      <c r="Z79" s="170" t="s">
        <v>201</v>
      </c>
      <c r="AA79" s="170" t="s">
        <v>55</v>
      </c>
      <c r="AB79" s="189">
        <v>45383</v>
      </c>
      <c r="AC79" s="189">
        <v>45565</v>
      </c>
      <c r="AD79" s="190">
        <v>45566</v>
      </c>
      <c r="AE79" s="198">
        <v>46185</v>
      </c>
      <c r="AF79" s="169" t="s">
        <v>194</v>
      </c>
      <c r="AG79" s="170" t="s">
        <v>352</v>
      </c>
      <c r="AH79" s="170" t="s">
        <v>345</v>
      </c>
      <c r="AI79" s="170" t="s">
        <v>346</v>
      </c>
      <c r="AJ79" s="515"/>
      <c r="AK79" s="169" t="s">
        <v>347</v>
      </c>
      <c r="AL79" s="169" t="s">
        <v>349</v>
      </c>
      <c r="AM79" s="187" t="s">
        <v>199</v>
      </c>
      <c r="AN79" s="187" t="s">
        <v>199</v>
      </c>
      <c r="AO79" s="187" t="s">
        <v>199</v>
      </c>
      <c r="AP79" s="192">
        <v>45380</v>
      </c>
      <c r="AQ79" s="197" t="s">
        <v>191</v>
      </c>
      <c r="AR79" s="481" t="str">
        <f t="shared" si="1"/>
        <v>（派遣労働者用；常用、有期雇用型）</v>
      </c>
      <c r="AS79" s="169" t="s">
        <v>409</v>
      </c>
      <c r="AT79" s="169" t="s">
        <v>193</v>
      </c>
      <c r="AU79" s="169" t="s">
        <v>404</v>
      </c>
      <c r="AV79" s="169" t="s">
        <v>405</v>
      </c>
    </row>
    <row r="80" spans="1:48">
      <c r="A80" s="169">
        <v>79</v>
      </c>
      <c r="B80" s="172" t="s">
        <v>280</v>
      </c>
      <c r="C80" s="186" t="s">
        <v>188</v>
      </c>
      <c r="D80" s="186"/>
      <c r="E80" s="187" t="s">
        <v>184</v>
      </c>
      <c r="F80" s="187"/>
      <c r="G80" s="187" t="s">
        <v>185</v>
      </c>
      <c r="H80" s="187"/>
      <c r="I80" s="187" t="s">
        <v>186</v>
      </c>
      <c r="J80" s="193" t="s">
        <v>327</v>
      </c>
      <c r="K80" s="169" t="s">
        <v>321</v>
      </c>
      <c r="L80" s="169" t="s">
        <v>322</v>
      </c>
      <c r="M80" s="169" t="s">
        <v>323</v>
      </c>
      <c r="N80" s="169" t="s">
        <v>321</v>
      </c>
      <c r="O80" s="169" t="s">
        <v>322</v>
      </c>
      <c r="P80" s="169" t="s">
        <v>323</v>
      </c>
      <c r="Q80" s="188" t="s">
        <v>328</v>
      </c>
      <c r="R80" s="186" t="s">
        <v>338</v>
      </c>
      <c r="S80" s="186" t="s">
        <v>332</v>
      </c>
      <c r="T80" s="186" t="s">
        <v>333</v>
      </c>
      <c r="U80" s="187" t="s">
        <v>334</v>
      </c>
      <c r="V80" s="186"/>
      <c r="W80" s="169" t="s">
        <v>335</v>
      </c>
      <c r="X80" s="169" t="s">
        <v>193</v>
      </c>
      <c r="Y80" s="169" t="s">
        <v>197</v>
      </c>
      <c r="Z80" s="170" t="s">
        <v>201</v>
      </c>
      <c r="AA80" s="170" t="s">
        <v>55</v>
      </c>
      <c r="AB80" s="189">
        <v>45383</v>
      </c>
      <c r="AC80" s="189">
        <v>45565</v>
      </c>
      <c r="AD80" s="190">
        <v>45566</v>
      </c>
      <c r="AE80" s="198">
        <v>46185</v>
      </c>
      <c r="AF80" s="169" t="s">
        <v>194</v>
      </c>
      <c r="AG80" s="170" t="s">
        <v>352</v>
      </c>
      <c r="AH80" s="170" t="s">
        <v>345</v>
      </c>
      <c r="AI80" s="170" t="s">
        <v>346</v>
      </c>
      <c r="AJ80" s="515"/>
      <c r="AK80" s="169" t="s">
        <v>347</v>
      </c>
      <c r="AL80" s="169" t="s">
        <v>349</v>
      </c>
      <c r="AM80" s="187" t="s">
        <v>199</v>
      </c>
      <c r="AN80" s="187" t="s">
        <v>199</v>
      </c>
      <c r="AO80" s="187" t="s">
        <v>199</v>
      </c>
      <c r="AP80" s="192">
        <v>45380</v>
      </c>
      <c r="AQ80" s="197" t="s">
        <v>191</v>
      </c>
      <c r="AR80" s="481" t="str">
        <f t="shared" si="1"/>
        <v>（派遣労働者用；常用、有期雇用型）</v>
      </c>
      <c r="AS80" s="169" t="s">
        <v>409</v>
      </c>
      <c r="AT80" s="169" t="s">
        <v>193</v>
      </c>
      <c r="AU80" s="169" t="s">
        <v>404</v>
      </c>
      <c r="AV80" s="169" t="s">
        <v>405</v>
      </c>
    </row>
    <row r="81" spans="1:48">
      <c r="A81" s="169">
        <v>80</v>
      </c>
      <c r="B81" s="172" t="s">
        <v>281</v>
      </c>
      <c r="C81" s="186" t="s">
        <v>188</v>
      </c>
      <c r="D81" s="186"/>
      <c r="E81" s="187" t="s">
        <v>184</v>
      </c>
      <c r="F81" s="187"/>
      <c r="G81" s="187" t="s">
        <v>185</v>
      </c>
      <c r="H81" s="187"/>
      <c r="I81" s="187" t="s">
        <v>186</v>
      </c>
      <c r="J81" s="193" t="s">
        <v>327</v>
      </c>
      <c r="K81" s="169" t="s">
        <v>321</v>
      </c>
      <c r="L81" s="169" t="s">
        <v>322</v>
      </c>
      <c r="M81" s="169" t="s">
        <v>323</v>
      </c>
      <c r="N81" s="169" t="s">
        <v>321</v>
      </c>
      <c r="O81" s="169" t="s">
        <v>322</v>
      </c>
      <c r="P81" s="169" t="s">
        <v>323</v>
      </c>
      <c r="Q81" s="188" t="s">
        <v>328</v>
      </c>
      <c r="R81" s="186" t="s">
        <v>338</v>
      </c>
      <c r="S81" s="186" t="s">
        <v>332</v>
      </c>
      <c r="T81" s="186" t="s">
        <v>333</v>
      </c>
      <c r="U81" s="187" t="s">
        <v>334</v>
      </c>
      <c r="V81" s="186"/>
      <c r="W81" s="169" t="s">
        <v>335</v>
      </c>
      <c r="X81" s="169" t="s">
        <v>193</v>
      </c>
      <c r="Y81" s="169" t="s">
        <v>197</v>
      </c>
      <c r="Z81" s="170" t="s">
        <v>201</v>
      </c>
      <c r="AA81" s="170" t="s">
        <v>55</v>
      </c>
      <c r="AB81" s="189">
        <v>45383</v>
      </c>
      <c r="AC81" s="189">
        <v>45565</v>
      </c>
      <c r="AD81" s="190">
        <v>45566</v>
      </c>
      <c r="AE81" s="198">
        <v>46201</v>
      </c>
      <c r="AF81" s="169" t="s">
        <v>194</v>
      </c>
      <c r="AG81" s="170" t="s">
        <v>352</v>
      </c>
      <c r="AH81" s="170" t="s">
        <v>345</v>
      </c>
      <c r="AI81" s="170" t="s">
        <v>346</v>
      </c>
      <c r="AJ81" s="515"/>
      <c r="AK81" s="169" t="s">
        <v>347</v>
      </c>
      <c r="AL81" s="169" t="s">
        <v>349</v>
      </c>
      <c r="AM81" s="187" t="s">
        <v>199</v>
      </c>
      <c r="AN81" s="187" t="s">
        <v>199</v>
      </c>
      <c r="AO81" s="187" t="s">
        <v>199</v>
      </c>
      <c r="AP81" s="192">
        <v>45380</v>
      </c>
      <c r="AQ81" s="197" t="s">
        <v>191</v>
      </c>
      <c r="AR81" s="481" t="str">
        <f t="shared" si="1"/>
        <v>（派遣労働者用；常用、有期雇用型）</v>
      </c>
      <c r="AS81" s="169" t="s">
        <v>409</v>
      </c>
      <c r="AT81" s="169" t="s">
        <v>193</v>
      </c>
      <c r="AU81" s="169" t="s">
        <v>404</v>
      </c>
      <c r="AV81" s="169" t="s">
        <v>405</v>
      </c>
    </row>
    <row r="82" spans="1:48">
      <c r="A82" s="169">
        <v>81</v>
      </c>
      <c r="B82" s="172" t="s">
        <v>282</v>
      </c>
      <c r="C82" s="186" t="s">
        <v>188</v>
      </c>
      <c r="D82" s="186"/>
      <c r="E82" s="187" t="s">
        <v>184</v>
      </c>
      <c r="F82" s="187"/>
      <c r="G82" s="187" t="s">
        <v>185</v>
      </c>
      <c r="H82" s="187"/>
      <c r="I82" s="187" t="s">
        <v>186</v>
      </c>
      <c r="J82" s="193" t="s">
        <v>327</v>
      </c>
      <c r="K82" s="169" t="s">
        <v>321</v>
      </c>
      <c r="L82" s="169" t="s">
        <v>322</v>
      </c>
      <c r="M82" s="169" t="s">
        <v>323</v>
      </c>
      <c r="N82" s="169" t="s">
        <v>321</v>
      </c>
      <c r="O82" s="169" t="s">
        <v>322</v>
      </c>
      <c r="P82" s="169" t="s">
        <v>323</v>
      </c>
      <c r="Q82" s="188" t="s">
        <v>328</v>
      </c>
      <c r="R82" s="186" t="s">
        <v>338</v>
      </c>
      <c r="S82" s="186" t="s">
        <v>332</v>
      </c>
      <c r="T82" s="186" t="s">
        <v>333</v>
      </c>
      <c r="U82" s="187" t="s">
        <v>334</v>
      </c>
      <c r="V82" s="186"/>
      <c r="W82" s="169" t="s">
        <v>335</v>
      </c>
      <c r="X82" s="169" t="s">
        <v>193</v>
      </c>
      <c r="Y82" s="169" t="s">
        <v>197</v>
      </c>
      <c r="Z82" s="170" t="s">
        <v>201</v>
      </c>
      <c r="AA82" s="170" t="s">
        <v>55</v>
      </c>
      <c r="AB82" s="189">
        <v>45383</v>
      </c>
      <c r="AC82" s="189">
        <v>45565</v>
      </c>
      <c r="AD82" s="190">
        <v>45566</v>
      </c>
      <c r="AE82" s="198">
        <v>46201</v>
      </c>
      <c r="AF82" s="169" t="s">
        <v>194</v>
      </c>
      <c r="AG82" s="170" t="s">
        <v>352</v>
      </c>
      <c r="AH82" s="170" t="s">
        <v>345</v>
      </c>
      <c r="AI82" s="170" t="s">
        <v>346</v>
      </c>
      <c r="AJ82" s="515"/>
      <c r="AK82" s="169" t="s">
        <v>347</v>
      </c>
      <c r="AL82" s="169" t="s">
        <v>349</v>
      </c>
      <c r="AM82" s="187" t="s">
        <v>199</v>
      </c>
      <c r="AN82" s="187" t="s">
        <v>199</v>
      </c>
      <c r="AO82" s="187" t="s">
        <v>199</v>
      </c>
      <c r="AP82" s="192">
        <v>45380</v>
      </c>
      <c r="AQ82" s="197" t="s">
        <v>191</v>
      </c>
      <c r="AR82" s="481" t="str">
        <f t="shared" si="1"/>
        <v>（派遣労働者用；常用、有期雇用型）</v>
      </c>
      <c r="AS82" s="169" t="s">
        <v>409</v>
      </c>
      <c r="AT82" s="169" t="s">
        <v>193</v>
      </c>
      <c r="AU82" s="169" t="s">
        <v>404</v>
      </c>
      <c r="AV82" s="169" t="s">
        <v>405</v>
      </c>
    </row>
    <row r="83" spans="1:48">
      <c r="A83" s="169">
        <v>82</v>
      </c>
      <c r="B83" s="172" t="s">
        <v>283</v>
      </c>
      <c r="C83" s="186" t="s">
        <v>188</v>
      </c>
      <c r="D83" s="186"/>
      <c r="E83" s="187" t="s">
        <v>184</v>
      </c>
      <c r="F83" s="187"/>
      <c r="G83" s="187" t="s">
        <v>185</v>
      </c>
      <c r="H83" s="187"/>
      <c r="I83" s="187" t="s">
        <v>186</v>
      </c>
      <c r="J83" s="193" t="s">
        <v>327</v>
      </c>
      <c r="K83" s="169" t="s">
        <v>321</v>
      </c>
      <c r="L83" s="169" t="s">
        <v>322</v>
      </c>
      <c r="M83" s="169" t="s">
        <v>323</v>
      </c>
      <c r="N83" s="169" t="s">
        <v>321</v>
      </c>
      <c r="O83" s="169" t="s">
        <v>322</v>
      </c>
      <c r="P83" s="169" t="s">
        <v>323</v>
      </c>
      <c r="Q83" s="188" t="s">
        <v>328</v>
      </c>
      <c r="R83" s="186" t="s">
        <v>338</v>
      </c>
      <c r="S83" s="186" t="s">
        <v>332</v>
      </c>
      <c r="T83" s="186" t="s">
        <v>333</v>
      </c>
      <c r="U83" s="187" t="s">
        <v>334</v>
      </c>
      <c r="V83" s="186"/>
      <c r="W83" s="169" t="s">
        <v>335</v>
      </c>
      <c r="X83" s="169" t="s">
        <v>193</v>
      </c>
      <c r="Y83" s="169" t="s">
        <v>197</v>
      </c>
      <c r="Z83" s="170" t="s">
        <v>201</v>
      </c>
      <c r="AA83" s="170" t="s">
        <v>55</v>
      </c>
      <c r="AB83" s="189">
        <v>45383</v>
      </c>
      <c r="AC83" s="189">
        <v>45565</v>
      </c>
      <c r="AD83" s="190">
        <v>45566</v>
      </c>
      <c r="AE83" s="198">
        <v>46201</v>
      </c>
      <c r="AF83" s="169" t="s">
        <v>194</v>
      </c>
      <c r="AG83" s="170" t="s">
        <v>352</v>
      </c>
      <c r="AH83" s="170" t="s">
        <v>345</v>
      </c>
      <c r="AI83" s="170" t="s">
        <v>346</v>
      </c>
      <c r="AJ83" s="515"/>
      <c r="AK83" s="169" t="s">
        <v>347</v>
      </c>
      <c r="AL83" s="169" t="s">
        <v>349</v>
      </c>
      <c r="AM83" s="187" t="s">
        <v>199</v>
      </c>
      <c r="AN83" s="187" t="s">
        <v>199</v>
      </c>
      <c r="AO83" s="187" t="s">
        <v>199</v>
      </c>
      <c r="AP83" s="192">
        <v>45380</v>
      </c>
      <c r="AQ83" s="197" t="s">
        <v>191</v>
      </c>
      <c r="AR83" s="481" t="str">
        <f t="shared" si="1"/>
        <v>（派遣労働者用；常用、有期雇用型）</v>
      </c>
      <c r="AS83" s="169" t="s">
        <v>409</v>
      </c>
      <c r="AT83" s="169" t="s">
        <v>193</v>
      </c>
      <c r="AU83" s="169" t="s">
        <v>404</v>
      </c>
      <c r="AV83" s="169" t="s">
        <v>405</v>
      </c>
    </row>
    <row r="84" spans="1:48">
      <c r="A84" s="169">
        <v>83</v>
      </c>
      <c r="B84" s="172" t="s">
        <v>284</v>
      </c>
      <c r="C84" s="186" t="s">
        <v>188</v>
      </c>
      <c r="D84" s="186"/>
      <c r="E84" s="187" t="s">
        <v>184</v>
      </c>
      <c r="F84" s="187"/>
      <c r="G84" s="187" t="s">
        <v>185</v>
      </c>
      <c r="H84" s="187"/>
      <c r="I84" s="187" t="s">
        <v>186</v>
      </c>
      <c r="J84" s="193" t="s">
        <v>327</v>
      </c>
      <c r="K84" s="169" t="s">
        <v>321</v>
      </c>
      <c r="L84" s="169" t="s">
        <v>322</v>
      </c>
      <c r="M84" s="169" t="s">
        <v>323</v>
      </c>
      <c r="N84" s="169" t="s">
        <v>321</v>
      </c>
      <c r="O84" s="169" t="s">
        <v>322</v>
      </c>
      <c r="P84" s="169" t="s">
        <v>323</v>
      </c>
      <c r="Q84" s="188" t="s">
        <v>328</v>
      </c>
      <c r="R84" s="186" t="s">
        <v>338</v>
      </c>
      <c r="S84" s="186" t="s">
        <v>332</v>
      </c>
      <c r="T84" s="186" t="s">
        <v>333</v>
      </c>
      <c r="U84" s="187" t="s">
        <v>334</v>
      </c>
      <c r="V84" s="186"/>
      <c r="W84" s="169" t="s">
        <v>335</v>
      </c>
      <c r="X84" s="169" t="s">
        <v>193</v>
      </c>
      <c r="Y84" s="169" t="s">
        <v>197</v>
      </c>
      <c r="Z84" s="170" t="s">
        <v>201</v>
      </c>
      <c r="AA84" s="170" t="s">
        <v>55</v>
      </c>
      <c r="AB84" s="189">
        <v>45383</v>
      </c>
      <c r="AC84" s="189">
        <v>45565</v>
      </c>
      <c r="AD84" s="190">
        <v>45566</v>
      </c>
      <c r="AE84" s="198">
        <v>46201</v>
      </c>
      <c r="AF84" s="169" t="s">
        <v>194</v>
      </c>
      <c r="AG84" s="170" t="s">
        <v>352</v>
      </c>
      <c r="AH84" s="170" t="s">
        <v>345</v>
      </c>
      <c r="AI84" s="170" t="s">
        <v>346</v>
      </c>
      <c r="AJ84" s="515"/>
      <c r="AK84" s="169" t="s">
        <v>347</v>
      </c>
      <c r="AL84" s="169" t="s">
        <v>349</v>
      </c>
      <c r="AM84" s="187" t="s">
        <v>199</v>
      </c>
      <c r="AN84" s="187" t="s">
        <v>199</v>
      </c>
      <c r="AO84" s="187" t="s">
        <v>199</v>
      </c>
      <c r="AP84" s="192">
        <v>45380</v>
      </c>
      <c r="AQ84" s="197" t="s">
        <v>191</v>
      </c>
      <c r="AR84" s="481" t="str">
        <f t="shared" si="1"/>
        <v>（派遣労働者用；常用、有期雇用型）</v>
      </c>
      <c r="AS84" s="169" t="s">
        <v>409</v>
      </c>
      <c r="AT84" s="169" t="s">
        <v>193</v>
      </c>
      <c r="AU84" s="169" t="s">
        <v>404</v>
      </c>
      <c r="AV84" s="169" t="s">
        <v>405</v>
      </c>
    </row>
    <row r="85" spans="1:48">
      <c r="A85" s="169">
        <v>84</v>
      </c>
      <c r="B85" s="172" t="s">
        <v>285</v>
      </c>
      <c r="C85" s="199" t="s">
        <v>188</v>
      </c>
      <c r="D85" s="199"/>
      <c r="E85" s="200" t="s">
        <v>184</v>
      </c>
      <c r="F85" s="200"/>
      <c r="G85" s="200" t="s">
        <v>185</v>
      </c>
      <c r="H85" s="200"/>
      <c r="I85" s="200" t="s">
        <v>186</v>
      </c>
      <c r="J85" s="193" t="s">
        <v>327</v>
      </c>
      <c r="K85" s="169" t="s">
        <v>321</v>
      </c>
      <c r="L85" s="169" t="s">
        <v>322</v>
      </c>
      <c r="M85" s="169" t="s">
        <v>323</v>
      </c>
      <c r="N85" s="169" t="s">
        <v>321</v>
      </c>
      <c r="O85" s="169" t="s">
        <v>322</v>
      </c>
      <c r="P85" s="169" t="s">
        <v>323</v>
      </c>
      <c r="Q85" s="188" t="s">
        <v>328</v>
      </c>
      <c r="R85" s="186" t="s">
        <v>338</v>
      </c>
      <c r="S85" s="186" t="s">
        <v>332</v>
      </c>
      <c r="T85" s="186" t="s">
        <v>333</v>
      </c>
      <c r="U85" s="187" t="s">
        <v>334</v>
      </c>
      <c r="V85" s="186"/>
      <c r="W85" s="169" t="s">
        <v>335</v>
      </c>
      <c r="X85" s="169" t="s">
        <v>193</v>
      </c>
      <c r="Y85" s="169" t="s">
        <v>197</v>
      </c>
      <c r="Z85" s="170" t="s">
        <v>201</v>
      </c>
      <c r="AA85" s="170" t="s">
        <v>55</v>
      </c>
      <c r="AB85" s="189">
        <v>45383</v>
      </c>
      <c r="AC85" s="189">
        <v>45565</v>
      </c>
      <c r="AD85" s="190">
        <v>45566</v>
      </c>
      <c r="AE85" s="198">
        <v>46203</v>
      </c>
      <c r="AF85" s="169" t="s">
        <v>194</v>
      </c>
      <c r="AG85" s="170" t="s">
        <v>352</v>
      </c>
      <c r="AH85" s="170" t="s">
        <v>345</v>
      </c>
      <c r="AI85" s="170" t="s">
        <v>346</v>
      </c>
      <c r="AJ85" s="515"/>
      <c r="AK85" s="169" t="s">
        <v>347</v>
      </c>
      <c r="AL85" s="169" t="s">
        <v>349</v>
      </c>
      <c r="AM85" s="187" t="s">
        <v>199</v>
      </c>
      <c r="AN85" s="187" t="s">
        <v>199</v>
      </c>
      <c r="AO85" s="187" t="s">
        <v>199</v>
      </c>
      <c r="AP85" s="192">
        <v>45380</v>
      </c>
      <c r="AQ85" s="197" t="s">
        <v>191</v>
      </c>
      <c r="AR85" s="481" t="str">
        <f t="shared" si="1"/>
        <v>（派遣労働者用；常用、有期雇用型）</v>
      </c>
      <c r="AS85" s="169" t="s">
        <v>409</v>
      </c>
      <c r="AT85" s="169" t="s">
        <v>193</v>
      </c>
      <c r="AU85" s="169" t="s">
        <v>404</v>
      </c>
      <c r="AV85" s="169" t="s">
        <v>405</v>
      </c>
    </row>
    <row r="86" spans="1:48">
      <c r="A86" s="169">
        <v>85</v>
      </c>
      <c r="B86" s="172" t="s">
        <v>286</v>
      </c>
      <c r="C86" s="199" t="s">
        <v>188</v>
      </c>
      <c r="D86" s="199"/>
      <c r="E86" s="200" t="s">
        <v>184</v>
      </c>
      <c r="F86" s="200"/>
      <c r="G86" s="200" t="s">
        <v>185</v>
      </c>
      <c r="H86" s="200"/>
      <c r="I86" s="200" t="s">
        <v>186</v>
      </c>
      <c r="J86" s="193" t="s">
        <v>327</v>
      </c>
      <c r="K86" s="169" t="s">
        <v>321</v>
      </c>
      <c r="L86" s="169" t="s">
        <v>322</v>
      </c>
      <c r="M86" s="169" t="s">
        <v>323</v>
      </c>
      <c r="N86" s="169" t="s">
        <v>321</v>
      </c>
      <c r="O86" s="169" t="s">
        <v>322</v>
      </c>
      <c r="P86" s="169" t="s">
        <v>323</v>
      </c>
      <c r="Q86" s="188" t="s">
        <v>328</v>
      </c>
      <c r="R86" s="186" t="s">
        <v>338</v>
      </c>
      <c r="S86" s="186" t="s">
        <v>332</v>
      </c>
      <c r="T86" s="186" t="s">
        <v>333</v>
      </c>
      <c r="U86" s="187" t="s">
        <v>334</v>
      </c>
      <c r="V86" s="186"/>
      <c r="W86" s="169" t="s">
        <v>335</v>
      </c>
      <c r="X86" s="169" t="s">
        <v>193</v>
      </c>
      <c r="Y86" s="169" t="s">
        <v>197</v>
      </c>
      <c r="Z86" s="170" t="s">
        <v>201</v>
      </c>
      <c r="AA86" s="170" t="s">
        <v>55</v>
      </c>
      <c r="AB86" s="189">
        <v>45383</v>
      </c>
      <c r="AC86" s="189">
        <v>45565</v>
      </c>
      <c r="AD86" s="190">
        <v>45566</v>
      </c>
      <c r="AE86" s="198">
        <v>46204</v>
      </c>
      <c r="AF86" s="169" t="s">
        <v>194</v>
      </c>
      <c r="AG86" s="170" t="s">
        <v>352</v>
      </c>
      <c r="AH86" s="170" t="s">
        <v>345</v>
      </c>
      <c r="AI86" s="170" t="s">
        <v>346</v>
      </c>
      <c r="AJ86" s="515"/>
      <c r="AK86" s="169" t="s">
        <v>347</v>
      </c>
      <c r="AL86" s="169" t="s">
        <v>349</v>
      </c>
      <c r="AM86" s="187" t="s">
        <v>199</v>
      </c>
      <c r="AN86" s="187" t="s">
        <v>199</v>
      </c>
      <c r="AO86" s="187" t="s">
        <v>199</v>
      </c>
      <c r="AP86" s="192">
        <v>45380</v>
      </c>
      <c r="AQ86" s="197" t="s">
        <v>191</v>
      </c>
      <c r="AR86" s="481" t="str">
        <f t="shared" si="1"/>
        <v>（派遣労働者用；常用、有期雇用型）</v>
      </c>
      <c r="AS86" s="169" t="s">
        <v>409</v>
      </c>
      <c r="AT86" s="169" t="s">
        <v>193</v>
      </c>
      <c r="AU86" s="169" t="s">
        <v>404</v>
      </c>
      <c r="AV86" s="169" t="s">
        <v>405</v>
      </c>
    </row>
    <row r="87" spans="1:48">
      <c r="A87" s="169">
        <v>86</v>
      </c>
      <c r="B87" s="172" t="s">
        <v>287</v>
      </c>
      <c r="C87" s="199" t="s">
        <v>188</v>
      </c>
      <c r="D87" s="199"/>
      <c r="E87" s="200" t="s">
        <v>184</v>
      </c>
      <c r="F87" s="200"/>
      <c r="G87" s="200" t="s">
        <v>185</v>
      </c>
      <c r="H87" s="200"/>
      <c r="I87" s="200" t="s">
        <v>186</v>
      </c>
      <c r="J87" s="193" t="s">
        <v>327</v>
      </c>
      <c r="K87" s="169" t="s">
        <v>321</v>
      </c>
      <c r="L87" s="169" t="s">
        <v>322</v>
      </c>
      <c r="M87" s="169" t="s">
        <v>323</v>
      </c>
      <c r="N87" s="169" t="s">
        <v>321</v>
      </c>
      <c r="O87" s="169" t="s">
        <v>322</v>
      </c>
      <c r="P87" s="169" t="s">
        <v>323</v>
      </c>
      <c r="Q87" s="188" t="s">
        <v>328</v>
      </c>
      <c r="R87" s="186" t="s">
        <v>338</v>
      </c>
      <c r="S87" s="186" t="s">
        <v>332</v>
      </c>
      <c r="T87" s="186" t="s">
        <v>333</v>
      </c>
      <c r="U87" s="187" t="s">
        <v>334</v>
      </c>
      <c r="V87" s="186"/>
      <c r="W87" s="169" t="s">
        <v>335</v>
      </c>
      <c r="X87" s="169" t="s">
        <v>193</v>
      </c>
      <c r="Y87" s="169" t="s">
        <v>197</v>
      </c>
      <c r="Z87" s="170" t="s">
        <v>201</v>
      </c>
      <c r="AA87" s="170" t="s">
        <v>55</v>
      </c>
      <c r="AB87" s="189">
        <v>45383</v>
      </c>
      <c r="AC87" s="189">
        <v>45565</v>
      </c>
      <c r="AD87" s="190">
        <v>45566</v>
      </c>
      <c r="AE87" s="198">
        <v>46204</v>
      </c>
      <c r="AF87" s="169" t="s">
        <v>194</v>
      </c>
      <c r="AG87" s="170" t="s">
        <v>352</v>
      </c>
      <c r="AH87" s="170" t="s">
        <v>345</v>
      </c>
      <c r="AI87" s="170" t="s">
        <v>346</v>
      </c>
      <c r="AJ87" s="515"/>
      <c r="AK87" s="169" t="s">
        <v>347</v>
      </c>
      <c r="AL87" s="169" t="s">
        <v>349</v>
      </c>
      <c r="AM87" s="187" t="s">
        <v>199</v>
      </c>
      <c r="AN87" s="187" t="s">
        <v>199</v>
      </c>
      <c r="AO87" s="187" t="s">
        <v>199</v>
      </c>
      <c r="AP87" s="192">
        <v>45380</v>
      </c>
      <c r="AQ87" s="197" t="s">
        <v>191</v>
      </c>
      <c r="AR87" s="481" t="str">
        <f t="shared" si="1"/>
        <v>（派遣労働者用；常用、有期雇用型）</v>
      </c>
      <c r="AS87" s="169" t="s">
        <v>409</v>
      </c>
      <c r="AT87" s="169" t="s">
        <v>193</v>
      </c>
      <c r="AU87" s="169" t="s">
        <v>404</v>
      </c>
      <c r="AV87" s="169" t="s">
        <v>405</v>
      </c>
    </row>
    <row r="88" spans="1:48">
      <c r="A88" s="169">
        <v>87</v>
      </c>
      <c r="B88" s="172" t="s">
        <v>288</v>
      </c>
      <c r="C88" s="186" t="s">
        <v>188</v>
      </c>
      <c r="D88" s="186"/>
      <c r="E88" s="187" t="s">
        <v>184</v>
      </c>
      <c r="F88" s="187"/>
      <c r="G88" s="187" t="s">
        <v>185</v>
      </c>
      <c r="H88" s="187"/>
      <c r="I88" s="187" t="s">
        <v>186</v>
      </c>
      <c r="J88" s="193" t="s">
        <v>327</v>
      </c>
      <c r="K88" s="169" t="s">
        <v>321</v>
      </c>
      <c r="L88" s="169" t="s">
        <v>322</v>
      </c>
      <c r="M88" s="169" t="s">
        <v>323</v>
      </c>
      <c r="N88" s="169" t="s">
        <v>321</v>
      </c>
      <c r="O88" s="169" t="s">
        <v>322</v>
      </c>
      <c r="P88" s="169" t="s">
        <v>323</v>
      </c>
      <c r="Q88" s="188" t="s">
        <v>328</v>
      </c>
      <c r="R88" s="186" t="s">
        <v>338</v>
      </c>
      <c r="S88" s="186" t="s">
        <v>332</v>
      </c>
      <c r="T88" s="186" t="s">
        <v>333</v>
      </c>
      <c r="U88" s="187" t="s">
        <v>334</v>
      </c>
      <c r="V88" s="186"/>
      <c r="W88" s="169" t="s">
        <v>335</v>
      </c>
      <c r="X88" s="169" t="s">
        <v>193</v>
      </c>
      <c r="Y88" s="169" t="s">
        <v>197</v>
      </c>
      <c r="Z88" s="170" t="s">
        <v>201</v>
      </c>
      <c r="AA88" s="170" t="s">
        <v>55</v>
      </c>
      <c r="AB88" s="189">
        <v>45383</v>
      </c>
      <c r="AC88" s="189">
        <v>45565</v>
      </c>
      <c r="AD88" s="190">
        <v>45566</v>
      </c>
      <c r="AE88" s="198">
        <v>46205</v>
      </c>
      <c r="AF88" s="169" t="s">
        <v>194</v>
      </c>
      <c r="AG88" s="170" t="s">
        <v>352</v>
      </c>
      <c r="AH88" s="170" t="s">
        <v>345</v>
      </c>
      <c r="AI88" s="170" t="s">
        <v>346</v>
      </c>
      <c r="AJ88" s="515"/>
      <c r="AK88" s="169" t="s">
        <v>347</v>
      </c>
      <c r="AL88" s="169" t="s">
        <v>349</v>
      </c>
      <c r="AM88" s="187" t="s">
        <v>199</v>
      </c>
      <c r="AN88" s="187" t="s">
        <v>199</v>
      </c>
      <c r="AO88" s="187" t="s">
        <v>199</v>
      </c>
      <c r="AP88" s="192">
        <v>45380</v>
      </c>
      <c r="AQ88" s="197" t="s">
        <v>191</v>
      </c>
      <c r="AR88" s="481" t="str">
        <f t="shared" si="1"/>
        <v>（派遣労働者用；常用、有期雇用型）</v>
      </c>
      <c r="AS88" s="169" t="s">
        <v>409</v>
      </c>
      <c r="AT88" s="169" t="s">
        <v>193</v>
      </c>
      <c r="AU88" s="169" t="s">
        <v>404</v>
      </c>
      <c r="AV88" s="169" t="s">
        <v>405</v>
      </c>
    </row>
    <row r="89" spans="1:48">
      <c r="A89" s="169">
        <v>88</v>
      </c>
      <c r="B89" s="172" t="s">
        <v>289</v>
      </c>
      <c r="C89" s="186" t="s">
        <v>188</v>
      </c>
      <c r="D89" s="186"/>
      <c r="E89" s="187" t="s">
        <v>184</v>
      </c>
      <c r="F89" s="187"/>
      <c r="G89" s="187" t="s">
        <v>185</v>
      </c>
      <c r="H89" s="187"/>
      <c r="I89" s="187" t="s">
        <v>186</v>
      </c>
      <c r="J89" s="193" t="s">
        <v>327</v>
      </c>
      <c r="K89" s="169" t="s">
        <v>321</v>
      </c>
      <c r="L89" s="169" t="s">
        <v>322</v>
      </c>
      <c r="M89" s="169" t="s">
        <v>323</v>
      </c>
      <c r="N89" s="169" t="s">
        <v>321</v>
      </c>
      <c r="O89" s="169" t="s">
        <v>322</v>
      </c>
      <c r="P89" s="169" t="s">
        <v>323</v>
      </c>
      <c r="Q89" s="188" t="s">
        <v>328</v>
      </c>
      <c r="R89" s="186" t="s">
        <v>338</v>
      </c>
      <c r="S89" s="186" t="s">
        <v>332</v>
      </c>
      <c r="T89" s="186" t="s">
        <v>333</v>
      </c>
      <c r="U89" s="187" t="s">
        <v>334</v>
      </c>
      <c r="V89" s="186"/>
      <c r="W89" s="169" t="s">
        <v>335</v>
      </c>
      <c r="X89" s="169" t="s">
        <v>193</v>
      </c>
      <c r="Y89" s="169" t="s">
        <v>197</v>
      </c>
      <c r="Z89" s="170" t="s">
        <v>201</v>
      </c>
      <c r="AA89" s="170" t="s">
        <v>55</v>
      </c>
      <c r="AB89" s="189">
        <v>45383</v>
      </c>
      <c r="AC89" s="189">
        <v>45565</v>
      </c>
      <c r="AD89" s="190">
        <v>45566</v>
      </c>
      <c r="AE89" s="198">
        <v>46208</v>
      </c>
      <c r="AF89" s="169" t="s">
        <v>194</v>
      </c>
      <c r="AG89" s="170" t="s">
        <v>352</v>
      </c>
      <c r="AH89" s="170" t="s">
        <v>345</v>
      </c>
      <c r="AI89" s="170" t="s">
        <v>346</v>
      </c>
      <c r="AJ89" s="515"/>
      <c r="AK89" s="169" t="s">
        <v>347</v>
      </c>
      <c r="AL89" s="169" t="s">
        <v>349</v>
      </c>
      <c r="AM89" s="187" t="s">
        <v>199</v>
      </c>
      <c r="AN89" s="187" t="s">
        <v>199</v>
      </c>
      <c r="AO89" s="187" t="s">
        <v>199</v>
      </c>
      <c r="AP89" s="192">
        <v>45380</v>
      </c>
      <c r="AQ89" s="197" t="s">
        <v>191</v>
      </c>
      <c r="AR89" s="481" t="str">
        <f t="shared" si="1"/>
        <v>（派遣労働者用；常用、有期雇用型）</v>
      </c>
      <c r="AS89" s="169" t="s">
        <v>409</v>
      </c>
      <c r="AT89" s="169" t="s">
        <v>193</v>
      </c>
      <c r="AU89" s="169" t="s">
        <v>404</v>
      </c>
      <c r="AV89" s="169" t="s">
        <v>405</v>
      </c>
    </row>
    <row r="90" spans="1:48">
      <c r="A90" s="169">
        <v>89</v>
      </c>
      <c r="B90" s="172" t="s">
        <v>290</v>
      </c>
      <c r="C90" s="186" t="s">
        <v>188</v>
      </c>
      <c r="D90" s="186"/>
      <c r="E90" s="187" t="s">
        <v>184</v>
      </c>
      <c r="F90" s="187"/>
      <c r="G90" s="187" t="s">
        <v>185</v>
      </c>
      <c r="H90" s="187"/>
      <c r="I90" s="187" t="s">
        <v>186</v>
      </c>
      <c r="J90" s="193" t="s">
        <v>327</v>
      </c>
      <c r="K90" s="169" t="s">
        <v>321</v>
      </c>
      <c r="L90" s="169" t="s">
        <v>322</v>
      </c>
      <c r="M90" s="169" t="s">
        <v>323</v>
      </c>
      <c r="N90" s="169" t="s">
        <v>321</v>
      </c>
      <c r="O90" s="169" t="s">
        <v>322</v>
      </c>
      <c r="P90" s="169" t="s">
        <v>323</v>
      </c>
      <c r="Q90" s="188" t="s">
        <v>328</v>
      </c>
      <c r="R90" s="186" t="s">
        <v>338</v>
      </c>
      <c r="S90" s="186" t="s">
        <v>332</v>
      </c>
      <c r="T90" s="186" t="s">
        <v>333</v>
      </c>
      <c r="U90" s="187" t="s">
        <v>334</v>
      </c>
      <c r="V90" s="186"/>
      <c r="W90" s="169" t="s">
        <v>335</v>
      </c>
      <c r="X90" s="169" t="s">
        <v>193</v>
      </c>
      <c r="Y90" s="169" t="s">
        <v>197</v>
      </c>
      <c r="Z90" s="170" t="s">
        <v>201</v>
      </c>
      <c r="AA90" s="170" t="s">
        <v>55</v>
      </c>
      <c r="AB90" s="189">
        <v>45383</v>
      </c>
      <c r="AC90" s="189">
        <v>45565</v>
      </c>
      <c r="AD90" s="190">
        <v>45566</v>
      </c>
      <c r="AE90" s="198">
        <v>46251</v>
      </c>
      <c r="AF90" s="169" t="s">
        <v>194</v>
      </c>
      <c r="AG90" s="170" t="s">
        <v>352</v>
      </c>
      <c r="AH90" s="170" t="s">
        <v>345</v>
      </c>
      <c r="AI90" s="170" t="s">
        <v>346</v>
      </c>
      <c r="AJ90" s="515"/>
      <c r="AK90" s="169" t="s">
        <v>347</v>
      </c>
      <c r="AL90" s="169" t="s">
        <v>349</v>
      </c>
      <c r="AM90" s="187" t="s">
        <v>199</v>
      </c>
      <c r="AN90" s="187" t="s">
        <v>199</v>
      </c>
      <c r="AO90" s="187" t="s">
        <v>199</v>
      </c>
      <c r="AP90" s="192">
        <v>45380</v>
      </c>
      <c r="AQ90" s="197" t="s">
        <v>191</v>
      </c>
      <c r="AR90" s="481" t="str">
        <f t="shared" si="1"/>
        <v>（派遣労働者用；常用、有期雇用型）</v>
      </c>
      <c r="AS90" s="169" t="s">
        <v>409</v>
      </c>
      <c r="AT90" s="169" t="s">
        <v>193</v>
      </c>
      <c r="AU90" s="169" t="s">
        <v>404</v>
      </c>
      <c r="AV90" s="169" t="s">
        <v>405</v>
      </c>
    </row>
    <row r="91" spans="1:48">
      <c r="A91" s="169">
        <v>90</v>
      </c>
      <c r="B91" s="172" t="s">
        <v>291</v>
      </c>
      <c r="C91" s="186" t="s">
        <v>188</v>
      </c>
      <c r="D91" s="186"/>
      <c r="E91" s="187" t="s">
        <v>184</v>
      </c>
      <c r="F91" s="187"/>
      <c r="G91" s="187" t="s">
        <v>185</v>
      </c>
      <c r="H91" s="187"/>
      <c r="I91" s="187" t="s">
        <v>186</v>
      </c>
      <c r="J91" s="193" t="s">
        <v>327</v>
      </c>
      <c r="K91" s="169" t="s">
        <v>321</v>
      </c>
      <c r="L91" s="169" t="s">
        <v>322</v>
      </c>
      <c r="M91" s="169" t="s">
        <v>323</v>
      </c>
      <c r="N91" s="169" t="s">
        <v>321</v>
      </c>
      <c r="O91" s="169" t="s">
        <v>322</v>
      </c>
      <c r="P91" s="169" t="s">
        <v>323</v>
      </c>
      <c r="Q91" s="188" t="s">
        <v>328</v>
      </c>
      <c r="R91" s="186" t="s">
        <v>338</v>
      </c>
      <c r="S91" s="186" t="s">
        <v>332</v>
      </c>
      <c r="T91" s="186" t="s">
        <v>333</v>
      </c>
      <c r="U91" s="187" t="s">
        <v>334</v>
      </c>
      <c r="V91" s="186"/>
      <c r="W91" s="169" t="s">
        <v>335</v>
      </c>
      <c r="X91" s="169" t="s">
        <v>193</v>
      </c>
      <c r="Y91" s="169" t="s">
        <v>197</v>
      </c>
      <c r="Z91" s="170" t="s">
        <v>201</v>
      </c>
      <c r="AA91" s="170" t="s">
        <v>55</v>
      </c>
      <c r="AB91" s="189">
        <v>45383</v>
      </c>
      <c r="AC91" s="189">
        <v>45565</v>
      </c>
      <c r="AD91" s="190">
        <v>45566</v>
      </c>
      <c r="AE91" s="198">
        <v>46251</v>
      </c>
      <c r="AF91" s="169" t="s">
        <v>194</v>
      </c>
      <c r="AG91" s="170" t="s">
        <v>352</v>
      </c>
      <c r="AH91" s="170" t="s">
        <v>345</v>
      </c>
      <c r="AI91" s="170" t="s">
        <v>346</v>
      </c>
      <c r="AJ91" s="515"/>
      <c r="AK91" s="169" t="s">
        <v>347</v>
      </c>
      <c r="AL91" s="169" t="s">
        <v>349</v>
      </c>
      <c r="AM91" s="187" t="s">
        <v>199</v>
      </c>
      <c r="AN91" s="187" t="s">
        <v>199</v>
      </c>
      <c r="AO91" s="187" t="s">
        <v>199</v>
      </c>
      <c r="AP91" s="192">
        <v>45380</v>
      </c>
      <c r="AQ91" s="197" t="s">
        <v>191</v>
      </c>
      <c r="AR91" s="481" t="str">
        <f t="shared" si="1"/>
        <v>（派遣労働者用；常用、有期雇用型）</v>
      </c>
      <c r="AS91" s="169" t="s">
        <v>409</v>
      </c>
      <c r="AT91" s="169" t="s">
        <v>193</v>
      </c>
      <c r="AU91" s="169" t="s">
        <v>404</v>
      </c>
      <c r="AV91" s="169" t="s">
        <v>405</v>
      </c>
    </row>
    <row r="92" spans="1:48">
      <c r="A92" s="169">
        <v>91</v>
      </c>
      <c r="B92" s="172" t="s">
        <v>292</v>
      </c>
      <c r="C92" s="199" t="s">
        <v>188</v>
      </c>
      <c r="D92" s="199"/>
      <c r="E92" s="200" t="s">
        <v>184</v>
      </c>
      <c r="F92" s="200"/>
      <c r="G92" s="200" t="s">
        <v>185</v>
      </c>
      <c r="H92" s="200"/>
      <c r="I92" s="200" t="s">
        <v>186</v>
      </c>
      <c r="J92" s="193" t="s">
        <v>327</v>
      </c>
      <c r="K92" s="169" t="s">
        <v>321</v>
      </c>
      <c r="L92" s="169" t="s">
        <v>322</v>
      </c>
      <c r="M92" s="169" t="s">
        <v>323</v>
      </c>
      <c r="N92" s="169" t="s">
        <v>321</v>
      </c>
      <c r="O92" s="169" t="s">
        <v>322</v>
      </c>
      <c r="P92" s="169" t="s">
        <v>323</v>
      </c>
      <c r="Q92" s="188" t="s">
        <v>328</v>
      </c>
      <c r="R92" s="186" t="s">
        <v>338</v>
      </c>
      <c r="S92" s="186" t="s">
        <v>332</v>
      </c>
      <c r="T92" s="186" t="s">
        <v>333</v>
      </c>
      <c r="U92" s="187" t="s">
        <v>334</v>
      </c>
      <c r="V92" s="186"/>
      <c r="W92" s="169" t="s">
        <v>335</v>
      </c>
      <c r="X92" s="169" t="s">
        <v>193</v>
      </c>
      <c r="Y92" s="169" t="s">
        <v>197</v>
      </c>
      <c r="Z92" s="170" t="s">
        <v>201</v>
      </c>
      <c r="AA92" s="170" t="s">
        <v>55</v>
      </c>
      <c r="AB92" s="189">
        <v>45383</v>
      </c>
      <c r="AC92" s="189">
        <v>45565</v>
      </c>
      <c r="AD92" s="190">
        <v>45566</v>
      </c>
      <c r="AE92" s="198">
        <v>46251</v>
      </c>
      <c r="AF92" s="169" t="s">
        <v>194</v>
      </c>
      <c r="AG92" s="170" t="s">
        <v>352</v>
      </c>
      <c r="AH92" s="170" t="s">
        <v>345</v>
      </c>
      <c r="AI92" s="170" t="s">
        <v>346</v>
      </c>
      <c r="AJ92" s="515"/>
      <c r="AK92" s="169" t="s">
        <v>347</v>
      </c>
      <c r="AL92" s="169" t="s">
        <v>349</v>
      </c>
      <c r="AM92" s="187" t="s">
        <v>199</v>
      </c>
      <c r="AN92" s="187" t="s">
        <v>199</v>
      </c>
      <c r="AO92" s="187" t="s">
        <v>199</v>
      </c>
      <c r="AP92" s="192">
        <v>45380</v>
      </c>
      <c r="AQ92" s="197" t="s">
        <v>191</v>
      </c>
      <c r="AR92" s="481" t="str">
        <f t="shared" si="1"/>
        <v>（派遣労働者用；常用、有期雇用型）</v>
      </c>
      <c r="AS92" s="169" t="s">
        <v>409</v>
      </c>
      <c r="AT92" s="169" t="s">
        <v>193</v>
      </c>
      <c r="AU92" s="169" t="s">
        <v>404</v>
      </c>
      <c r="AV92" s="169" t="s">
        <v>405</v>
      </c>
    </row>
    <row r="93" spans="1:48">
      <c r="A93" s="169">
        <v>92</v>
      </c>
      <c r="B93" s="172" t="s">
        <v>293</v>
      </c>
      <c r="C93" s="199" t="s">
        <v>188</v>
      </c>
      <c r="D93" s="199"/>
      <c r="E93" s="200" t="s">
        <v>184</v>
      </c>
      <c r="F93" s="200"/>
      <c r="G93" s="200" t="s">
        <v>185</v>
      </c>
      <c r="H93" s="200"/>
      <c r="I93" s="200" t="s">
        <v>186</v>
      </c>
      <c r="J93" s="193" t="s">
        <v>327</v>
      </c>
      <c r="K93" s="169" t="s">
        <v>321</v>
      </c>
      <c r="L93" s="169" t="s">
        <v>322</v>
      </c>
      <c r="M93" s="169" t="s">
        <v>323</v>
      </c>
      <c r="N93" s="169" t="s">
        <v>321</v>
      </c>
      <c r="O93" s="169" t="s">
        <v>322</v>
      </c>
      <c r="P93" s="169" t="s">
        <v>323</v>
      </c>
      <c r="Q93" s="188" t="s">
        <v>328</v>
      </c>
      <c r="R93" s="186" t="s">
        <v>338</v>
      </c>
      <c r="S93" s="186" t="s">
        <v>332</v>
      </c>
      <c r="T93" s="186" t="s">
        <v>333</v>
      </c>
      <c r="U93" s="187" t="s">
        <v>334</v>
      </c>
      <c r="V93" s="186"/>
      <c r="W93" s="169" t="s">
        <v>335</v>
      </c>
      <c r="X93" s="169" t="s">
        <v>193</v>
      </c>
      <c r="Y93" s="169" t="s">
        <v>197</v>
      </c>
      <c r="Z93" s="170" t="s">
        <v>201</v>
      </c>
      <c r="AA93" s="170" t="s">
        <v>55</v>
      </c>
      <c r="AB93" s="189">
        <v>45383</v>
      </c>
      <c r="AC93" s="189">
        <v>45565</v>
      </c>
      <c r="AD93" s="190">
        <v>45566</v>
      </c>
      <c r="AE93" s="198">
        <v>46251</v>
      </c>
      <c r="AF93" s="169" t="s">
        <v>194</v>
      </c>
      <c r="AG93" s="170" t="s">
        <v>352</v>
      </c>
      <c r="AH93" s="170" t="s">
        <v>345</v>
      </c>
      <c r="AI93" s="170" t="s">
        <v>346</v>
      </c>
      <c r="AJ93" s="515"/>
      <c r="AK93" s="169" t="s">
        <v>347</v>
      </c>
      <c r="AL93" s="169" t="s">
        <v>349</v>
      </c>
      <c r="AM93" s="187" t="s">
        <v>199</v>
      </c>
      <c r="AN93" s="187" t="s">
        <v>199</v>
      </c>
      <c r="AO93" s="187" t="s">
        <v>199</v>
      </c>
      <c r="AP93" s="192">
        <v>45380</v>
      </c>
      <c r="AQ93" s="197" t="s">
        <v>191</v>
      </c>
      <c r="AR93" s="481" t="str">
        <f t="shared" si="1"/>
        <v>（派遣労働者用；常用、有期雇用型）</v>
      </c>
      <c r="AS93" s="169" t="s">
        <v>409</v>
      </c>
      <c r="AT93" s="169" t="s">
        <v>193</v>
      </c>
      <c r="AU93" s="169" t="s">
        <v>404</v>
      </c>
      <c r="AV93" s="169" t="s">
        <v>405</v>
      </c>
    </row>
    <row r="94" spans="1:48">
      <c r="A94" s="169">
        <v>93</v>
      </c>
      <c r="B94" s="172" t="s">
        <v>294</v>
      </c>
      <c r="C94" s="199" t="s">
        <v>188</v>
      </c>
      <c r="D94" s="199"/>
      <c r="E94" s="200" t="s">
        <v>184</v>
      </c>
      <c r="F94" s="200"/>
      <c r="G94" s="200" t="s">
        <v>185</v>
      </c>
      <c r="H94" s="200"/>
      <c r="I94" s="200" t="s">
        <v>186</v>
      </c>
      <c r="J94" s="193" t="s">
        <v>327</v>
      </c>
      <c r="K94" s="169" t="s">
        <v>321</v>
      </c>
      <c r="L94" s="169" t="s">
        <v>322</v>
      </c>
      <c r="M94" s="169" t="s">
        <v>323</v>
      </c>
      <c r="N94" s="169" t="s">
        <v>321</v>
      </c>
      <c r="O94" s="169" t="s">
        <v>322</v>
      </c>
      <c r="P94" s="169" t="s">
        <v>323</v>
      </c>
      <c r="Q94" s="188" t="s">
        <v>328</v>
      </c>
      <c r="R94" s="186" t="s">
        <v>338</v>
      </c>
      <c r="S94" s="186" t="s">
        <v>332</v>
      </c>
      <c r="T94" s="186" t="s">
        <v>333</v>
      </c>
      <c r="U94" s="187" t="s">
        <v>334</v>
      </c>
      <c r="V94" s="186"/>
      <c r="W94" s="169" t="s">
        <v>335</v>
      </c>
      <c r="X94" s="169" t="s">
        <v>193</v>
      </c>
      <c r="Y94" s="169" t="s">
        <v>197</v>
      </c>
      <c r="Z94" s="170" t="s">
        <v>201</v>
      </c>
      <c r="AA94" s="170" t="s">
        <v>55</v>
      </c>
      <c r="AB94" s="189">
        <v>45383</v>
      </c>
      <c r="AC94" s="189">
        <v>45565</v>
      </c>
      <c r="AD94" s="190">
        <v>45566</v>
      </c>
      <c r="AE94" s="198">
        <v>46242</v>
      </c>
      <c r="AF94" s="169" t="s">
        <v>194</v>
      </c>
      <c r="AG94" s="169" t="s">
        <v>195</v>
      </c>
      <c r="AH94" s="170" t="s">
        <v>345</v>
      </c>
      <c r="AI94" s="170" t="s">
        <v>346</v>
      </c>
      <c r="AJ94" s="515"/>
      <c r="AK94" s="169" t="s">
        <v>347</v>
      </c>
      <c r="AL94" s="169" t="s">
        <v>348</v>
      </c>
      <c r="AM94" s="187" t="s">
        <v>200</v>
      </c>
      <c r="AN94" s="187" t="s">
        <v>200</v>
      </c>
      <c r="AO94" s="187" t="s">
        <v>200</v>
      </c>
      <c r="AP94" s="192">
        <v>45380</v>
      </c>
      <c r="AQ94" s="197" t="s">
        <v>191</v>
      </c>
      <c r="AR94" s="481" t="str">
        <f t="shared" si="1"/>
        <v>（派遣労働者用；常用、有期雇用型）</v>
      </c>
      <c r="AS94" s="169" t="s">
        <v>409</v>
      </c>
      <c r="AT94" s="169" t="s">
        <v>193</v>
      </c>
      <c r="AU94" s="169" t="s">
        <v>404</v>
      </c>
      <c r="AV94" s="169" t="s">
        <v>405</v>
      </c>
    </row>
    <row r="95" spans="1:48">
      <c r="A95" s="169">
        <v>94</v>
      </c>
      <c r="B95" s="172" t="s">
        <v>295</v>
      </c>
      <c r="C95" s="199" t="s">
        <v>188</v>
      </c>
      <c r="D95" s="199"/>
      <c r="E95" s="200" t="s">
        <v>184</v>
      </c>
      <c r="F95" s="200"/>
      <c r="G95" s="200" t="s">
        <v>185</v>
      </c>
      <c r="H95" s="200"/>
      <c r="I95" s="200" t="s">
        <v>186</v>
      </c>
      <c r="J95" s="193" t="s">
        <v>327</v>
      </c>
      <c r="K95" s="169" t="s">
        <v>321</v>
      </c>
      <c r="L95" s="169" t="s">
        <v>322</v>
      </c>
      <c r="M95" s="169" t="s">
        <v>323</v>
      </c>
      <c r="N95" s="169" t="s">
        <v>321</v>
      </c>
      <c r="O95" s="169" t="s">
        <v>322</v>
      </c>
      <c r="P95" s="169" t="s">
        <v>323</v>
      </c>
      <c r="Q95" s="188" t="s">
        <v>328</v>
      </c>
      <c r="R95" s="186" t="s">
        <v>338</v>
      </c>
      <c r="S95" s="186" t="s">
        <v>332</v>
      </c>
      <c r="T95" s="186" t="s">
        <v>333</v>
      </c>
      <c r="U95" s="187" t="s">
        <v>334</v>
      </c>
      <c r="V95" s="186"/>
      <c r="W95" s="169" t="s">
        <v>335</v>
      </c>
      <c r="X95" s="169" t="s">
        <v>193</v>
      </c>
      <c r="Y95" s="169" t="s">
        <v>197</v>
      </c>
      <c r="Z95" s="170" t="s">
        <v>201</v>
      </c>
      <c r="AA95" s="170" t="s">
        <v>55</v>
      </c>
      <c r="AB95" s="189">
        <v>45383</v>
      </c>
      <c r="AC95" s="189">
        <v>45565</v>
      </c>
      <c r="AD95" s="190">
        <v>45566</v>
      </c>
      <c r="AE95" s="198">
        <v>46264</v>
      </c>
      <c r="AF95" s="169" t="s">
        <v>194</v>
      </c>
      <c r="AG95" s="169" t="s">
        <v>195</v>
      </c>
      <c r="AH95" s="170" t="s">
        <v>345</v>
      </c>
      <c r="AI95" s="170" t="s">
        <v>346</v>
      </c>
      <c r="AJ95" s="515"/>
      <c r="AK95" s="169" t="s">
        <v>347</v>
      </c>
      <c r="AL95" s="169" t="s">
        <v>348</v>
      </c>
      <c r="AM95" s="187" t="s">
        <v>200</v>
      </c>
      <c r="AN95" s="187" t="s">
        <v>200</v>
      </c>
      <c r="AO95" s="187" t="s">
        <v>200</v>
      </c>
      <c r="AP95" s="192">
        <v>45380</v>
      </c>
      <c r="AQ95" s="197" t="s">
        <v>191</v>
      </c>
      <c r="AR95" s="481" t="str">
        <f t="shared" si="1"/>
        <v>（派遣労働者用；常用、有期雇用型）</v>
      </c>
      <c r="AS95" s="169" t="s">
        <v>409</v>
      </c>
      <c r="AT95" s="169" t="s">
        <v>193</v>
      </c>
      <c r="AU95" s="169" t="s">
        <v>404</v>
      </c>
      <c r="AV95" s="169" t="s">
        <v>405</v>
      </c>
    </row>
    <row r="96" spans="1:48">
      <c r="A96" s="169">
        <v>95</v>
      </c>
      <c r="B96" s="172" t="s">
        <v>296</v>
      </c>
      <c r="C96" s="199" t="s">
        <v>188</v>
      </c>
      <c r="D96" s="199"/>
      <c r="E96" s="200" t="s">
        <v>184</v>
      </c>
      <c r="F96" s="200"/>
      <c r="G96" s="200" t="s">
        <v>185</v>
      </c>
      <c r="H96" s="200"/>
      <c r="I96" s="200" t="s">
        <v>186</v>
      </c>
      <c r="J96" s="193" t="s">
        <v>327</v>
      </c>
      <c r="K96" s="169" t="s">
        <v>321</v>
      </c>
      <c r="L96" s="169" t="s">
        <v>322</v>
      </c>
      <c r="M96" s="169" t="s">
        <v>323</v>
      </c>
      <c r="N96" s="169" t="s">
        <v>321</v>
      </c>
      <c r="O96" s="169" t="s">
        <v>322</v>
      </c>
      <c r="P96" s="169" t="s">
        <v>323</v>
      </c>
      <c r="Q96" s="188" t="s">
        <v>328</v>
      </c>
      <c r="R96" s="186" t="s">
        <v>338</v>
      </c>
      <c r="S96" s="186" t="s">
        <v>332</v>
      </c>
      <c r="T96" s="186" t="s">
        <v>333</v>
      </c>
      <c r="U96" s="187" t="s">
        <v>334</v>
      </c>
      <c r="V96" s="186"/>
      <c r="W96" s="169" t="s">
        <v>335</v>
      </c>
      <c r="X96" s="169" t="s">
        <v>193</v>
      </c>
      <c r="Y96" s="169" t="s">
        <v>197</v>
      </c>
      <c r="Z96" s="170" t="s">
        <v>201</v>
      </c>
      <c r="AA96" s="170" t="s">
        <v>55</v>
      </c>
      <c r="AB96" s="189">
        <v>45383</v>
      </c>
      <c r="AC96" s="189">
        <v>45565</v>
      </c>
      <c r="AD96" s="190">
        <v>45566</v>
      </c>
      <c r="AE96" s="198">
        <v>46329</v>
      </c>
      <c r="AF96" s="169" t="s">
        <v>194</v>
      </c>
      <c r="AG96" s="170" t="s">
        <v>352</v>
      </c>
      <c r="AH96" s="170" t="s">
        <v>345</v>
      </c>
      <c r="AI96" s="170" t="s">
        <v>346</v>
      </c>
      <c r="AJ96" s="515"/>
      <c r="AK96" s="169" t="s">
        <v>347</v>
      </c>
      <c r="AL96" s="169" t="s">
        <v>349</v>
      </c>
      <c r="AM96" s="187" t="s">
        <v>199</v>
      </c>
      <c r="AN96" s="187" t="s">
        <v>199</v>
      </c>
      <c r="AO96" s="187" t="s">
        <v>199</v>
      </c>
      <c r="AP96" s="192">
        <v>45380</v>
      </c>
      <c r="AQ96" s="197" t="s">
        <v>191</v>
      </c>
      <c r="AR96" s="481" t="str">
        <f t="shared" si="1"/>
        <v>（派遣労働者用；常用、有期雇用型）</v>
      </c>
      <c r="AS96" s="169" t="s">
        <v>409</v>
      </c>
      <c r="AT96" s="169" t="s">
        <v>193</v>
      </c>
      <c r="AU96" s="169" t="s">
        <v>404</v>
      </c>
      <c r="AV96" s="169" t="s">
        <v>405</v>
      </c>
    </row>
    <row r="97" spans="1:48">
      <c r="A97" s="169">
        <v>96</v>
      </c>
      <c r="B97" s="172" t="s">
        <v>297</v>
      </c>
      <c r="C97" s="199" t="s">
        <v>188</v>
      </c>
      <c r="D97" s="199"/>
      <c r="E97" s="200" t="s">
        <v>184</v>
      </c>
      <c r="F97" s="200"/>
      <c r="G97" s="200" t="s">
        <v>185</v>
      </c>
      <c r="H97" s="200"/>
      <c r="I97" s="200" t="s">
        <v>186</v>
      </c>
      <c r="J97" s="193" t="s">
        <v>327</v>
      </c>
      <c r="K97" s="169" t="s">
        <v>321</v>
      </c>
      <c r="L97" s="169" t="s">
        <v>322</v>
      </c>
      <c r="M97" s="169" t="s">
        <v>323</v>
      </c>
      <c r="N97" s="169" t="s">
        <v>321</v>
      </c>
      <c r="O97" s="169" t="s">
        <v>322</v>
      </c>
      <c r="P97" s="169" t="s">
        <v>323</v>
      </c>
      <c r="Q97" s="188" t="s">
        <v>328</v>
      </c>
      <c r="R97" s="186" t="s">
        <v>338</v>
      </c>
      <c r="S97" s="186" t="s">
        <v>332</v>
      </c>
      <c r="T97" s="186" t="s">
        <v>333</v>
      </c>
      <c r="U97" s="187" t="s">
        <v>334</v>
      </c>
      <c r="V97" s="186"/>
      <c r="W97" s="169" t="s">
        <v>335</v>
      </c>
      <c r="X97" s="169" t="s">
        <v>193</v>
      </c>
      <c r="Y97" s="169" t="s">
        <v>197</v>
      </c>
      <c r="Z97" s="170" t="s">
        <v>201</v>
      </c>
      <c r="AA97" s="170" t="s">
        <v>55</v>
      </c>
      <c r="AB97" s="189">
        <v>45383</v>
      </c>
      <c r="AC97" s="189">
        <v>45565</v>
      </c>
      <c r="AD97" s="190">
        <v>45566</v>
      </c>
      <c r="AE97" s="198">
        <v>46439</v>
      </c>
      <c r="AF97" s="169" t="s">
        <v>194</v>
      </c>
      <c r="AG97" s="169" t="s">
        <v>198</v>
      </c>
      <c r="AH97" s="170" t="s">
        <v>345</v>
      </c>
      <c r="AI97" s="170" t="s">
        <v>346</v>
      </c>
      <c r="AJ97" s="515"/>
      <c r="AK97" s="169" t="s">
        <v>347</v>
      </c>
      <c r="AL97" s="169" t="s">
        <v>349</v>
      </c>
      <c r="AM97" s="194" t="s">
        <v>199</v>
      </c>
      <c r="AN97" s="194" t="s">
        <v>199</v>
      </c>
      <c r="AO97" s="194" t="s">
        <v>199</v>
      </c>
      <c r="AP97" s="192">
        <v>45380</v>
      </c>
      <c r="AQ97" s="197" t="s">
        <v>191</v>
      </c>
      <c r="AR97" s="481" t="str">
        <f t="shared" si="1"/>
        <v>（派遣労働者用；常用、有期雇用型）</v>
      </c>
      <c r="AS97" s="169" t="s">
        <v>409</v>
      </c>
      <c r="AT97" s="169" t="s">
        <v>193</v>
      </c>
      <c r="AU97" s="169" t="s">
        <v>404</v>
      </c>
      <c r="AV97" s="169" t="s">
        <v>405</v>
      </c>
    </row>
    <row r="98" spans="1:48">
      <c r="A98" s="169">
        <v>97</v>
      </c>
      <c r="B98" s="172" t="s">
        <v>298</v>
      </c>
      <c r="C98" s="199" t="s">
        <v>188</v>
      </c>
      <c r="D98" s="199"/>
      <c r="E98" s="200" t="s">
        <v>184</v>
      </c>
      <c r="F98" s="200"/>
      <c r="G98" s="200" t="s">
        <v>185</v>
      </c>
      <c r="H98" s="200"/>
      <c r="I98" s="200" t="s">
        <v>186</v>
      </c>
      <c r="J98" s="193" t="s">
        <v>327</v>
      </c>
      <c r="K98" s="169" t="s">
        <v>321</v>
      </c>
      <c r="L98" s="169" t="s">
        <v>322</v>
      </c>
      <c r="M98" s="169" t="s">
        <v>323</v>
      </c>
      <c r="N98" s="169" t="s">
        <v>321</v>
      </c>
      <c r="O98" s="169" t="s">
        <v>322</v>
      </c>
      <c r="P98" s="169" t="s">
        <v>323</v>
      </c>
      <c r="Q98" s="188" t="s">
        <v>328</v>
      </c>
      <c r="R98" s="186" t="s">
        <v>338</v>
      </c>
      <c r="S98" s="186" t="s">
        <v>332</v>
      </c>
      <c r="T98" s="186" t="s">
        <v>333</v>
      </c>
      <c r="U98" s="187" t="s">
        <v>334</v>
      </c>
      <c r="V98" s="186"/>
      <c r="W98" s="169" t="s">
        <v>335</v>
      </c>
      <c r="X98" s="169" t="s">
        <v>193</v>
      </c>
      <c r="Y98" s="169" t="s">
        <v>197</v>
      </c>
      <c r="Z98" s="170" t="s">
        <v>201</v>
      </c>
      <c r="AA98" s="170" t="s">
        <v>55</v>
      </c>
      <c r="AB98" s="189">
        <v>45383</v>
      </c>
      <c r="AC98" s="189">
        <v>45565</v>
      </c>
      <c r="AD98" s="190">
        <v>45566</v>
      </c>
      <c r="AE98" s="198">
        <v>46458</v>
      </c>
      <c r="AF98" s="169" t="s">
        <v>194</v>
      </c>
      <c r="AG98" s="170" t="s">
        <v>352</v>
      </c>
      <c r="AH98" s="170" t="s">
        <v>345</v>
      </c>
      <c r="AI98" s="170" t="s">
        <v>346</v>
      </c>
      <c r="AJ98" s="515"/>
      <c r="AK98" s="169" t="s">
        <v>347</v>
      </c>
      <c r="AL98" s="169" t="s">
        <v>349</v>
      </c>
      <c r="AM98" s="187" t="s">
        <v>199</v>
      </c>
      <c r="AN98" s="187" t="s">
        <v>199</v>
      </c>
      <c r="AO98" s="187" t="s">
        <v>199</v>
      </c>
      <c r="AP98" s="192">
        <v>45380</v>
      </c>
      <c r="AQ98" s="197" t="s">
        <v>191</v>
      </c>
      <c r="AR98" s="481" t="str">
        <f t="shared" si="1"/>
        <v>（派遣労働者用；常用、有期雇用型）</v>
      </c>
      <c r="AS98" s="169" t="s">
        <v>409</v>
      </c>
      <c r="AT98" s="169" t="s">
        <v>193</v>
      </c>
      <c r="AU98" s="169" t="s">
        <v>404</v>
      </c>
      <c r="AV98" s="169" t="s">
        <v>405</v>
      </c>
    </row>
    <row r="99" spans="1:48">
      <c r="A99" s="169">
        <v>98</v>
      </c>
      <c r="B99" s="172" t="s">
        <v>299</v>
      </c>
      <c r="C99" s="199" t="s">
        <v>188</v>
      </c>
      <c r="D99" s="199"/>
      <c r="E99" s="200" t="s">
        <v>184</v>
      </c>
      <c r="F99" s="200"/>
      <c r="G99" s="200" t="s">
        <v>185</v>
      </c>
      <c r="H99" s="200"/>
      <c r="I99" s="200" t="s">
        <v>186</v>
      </c>
      <c r="J99" s="193" t="s">
        <v>327</v>
      </c>
      <c r="K99" s="169" t="s">
        <v>321</v>
      </c>
      <c r="L99" s="169" t="s">
        <v>322</v>
      </c>
      <c r="M99" s="169" t="s">
        <v>323</v>
      </c>
      <c r="N99" s="169" t="s">
        <v>321</v>
      </c>
      <c r="O99" s="169" t="s">
        <v>322</v>
      </c>
      <c r="P99" s="169" t="s">
        <v>323</v>
      </c>
      <c r="Q99" s="188" t="s">
        <v>328</v>
      </c>
      <c r="R99" s="186" t="s">
        <v>338</v>
      </c>
      <c r="S99" s="186" t="s">
        <v>332</v>
      </c>
      <c r="T99" s="186" t="s">
        <v>333</v>
      </c>
      <c r="U99" s="187" t="s">
        <v>334</v>
      </c>
      <c r="V99" s="186"/>
      <c r="W99" s="169" t="s">
        <v>335</v>
      </c>
      <c r="X99" s="169" t="s">
        <v>193</v>
      </c>
      <c r="Y99" s="169" t="s">
        <v>197</v>
      </c>
      <c r="Z99" s="170" t="s">
        <v>201</v>
      </c>
      <c r="AA99" s="170" t="s">
        <v>55</v>
      </c>
      <c r="AB99" s="189">
        <v>45383</v>
      </c>
      <c r="AC99" s="189">
        <v>45565</v>
      </c>
      <c r="AD99" s="190">
        <v>45566</v>
      </c>
      <c r="AE99" s="198">
        <v>46458</v>
      </c>
      <c r="AF99" s="169" t="s">
        <v>194</v>
      </c>
      <c r="AG99" s="170" t="s">
        <v>352</v>
      </c>
      <c r="AH99" s="170" t="s">
        <v>345</v>
      </c>
      <c r="AI99" s="170" t="s">
        <v>346</v>
      </c>
      <c r="AJ99" s="515"/>
      <c r="AK99" s="169" t="s">
        <v>347</v>
      </c>
      <c r="AL99" s="169" t="s">
        <v>349</v>
      </c>
      <c r="AM99" s="187" t="s">
        <v>199</v>
      </c>
      <c r="AN99" s="187" t="s">
        <v>199</v>
      </c>
      <c r="AO99" s="187" t="s">
        <v>199</v>
      </c>
      <c r="AP99" s="192">
        <v>45380</v>
      </c>
      <c r="AQ99" s="197" t="s">
        <v>191</v>
      </c>
      <c r="AR99" s="481" t="str">
        <f t="shared" si="1"/>
        <v>（派遣労働者用；常用、有期雇用型）</v>
      </c>
      <c r="AS99" s="169" t="s">
        <v>409</v>
      </c>
      <c r="AT99" s="169" t="s">
        <v>193</v>
      </c>
      <c r="AU99" s="169" t="s">
        <v>404</v>
      </c>
      <c r="AV99" s="169" t="s">
        <v>405</v>
      </c>
    </row>
    <row r="100" spans="1:48">
      <c r="A100" s="169">
        <v>99</v>
      </c>
      <c r="B100" s="172" t="s">
        <v>300</v>
      </c>
      <c r="C100" s="186" t="s">
        <v>188</v>
      </c>
      <c r="D100" s="186"/>
      <c r="E100" s="187" t="s">
        <v>184</v>
      </c>
      <c r="F100" s="187"/>
      <c r="G100" s="187" t="s">
        <v>185</v>
      </c>
      <c r="H100" s="187"/>
      <c r="I100" s="187" t="s">
        <v>186</v>
      </c>
      <c r="J100" s="193" t="s">
        <v>327</v>
      </c>
      <c r="K100" s="169" t="s">
        <v>321</v>
      </c>
      <c r="L100" s="169" t="s">
        <v>322</v>
      </c>
      <c r="M100" s="169" t="s">
        <v>323</v>
      </c>
      <c r="N100" s="169" t="s">
        <v>321</v>
      </c>
      <c r="O100" s="169" t="s">
        <v>322</v>
      </c>
      <c r="P100" s="169" t="s">
        <v>323</v>
      </c>
      <c r="Q100" s="188" t="s">
        <v>328</v>
      </c>
      <c r="R100" s="186" t="s">
        <v>338</v>
      </c>
      <c r="S100" s="186" t="s">
        <v>332</v>
      </c>
      <c r="T100" s="186" t="s">
        <v>333</v>
      </c>
      <c r="U100" s="187" t="s">
        <v>334</v>
      </c>
      <c r="V100" s="186"/>
      <c r="W100" s="169" t="s">
        <v>335</v>
      </c>
      <c r="X100" s="169" t="s">
        <v>193</v>
      </c>
      <c r="Y100" s="169" t="s">
        <v>197</v>
      </c>
      <c r="Z100" s="170" t="s">
        <v>201</v>
      </c>
      <c r="AA100" s="170" t="s">
        <v>55</v>
      </c>
      <c r="AB100" s="189">
        <v>45383</v>
      </c>
      <c r="AC100" s="189">
        <v>45565</v>
      </c>
      <c r="AD100" s="190">
        <v>45566</v>
      </c>
      <c r="AE100" s="198">
        <v>46457</v>
      </c>
      <c r="AF100" s="169" t="s">
        <v>194</v>
      </c>
      <c r="AG100" s="170" t="s">
        <v>352</v>
      </c>
      <c r="AH100" s="170" t="s">
        <v>345</v>
      </c>
      <c r="AI100" s="170" t="s">
        <v>346</v>
      </c>
      <c r="AJ100" s="515"/>
      <c r="AK100" s="169" t="s">
        <v>347</v>
      </c>
      <c r="AL100" s="169" t="s">
        <v>349</v>
      </c>
      <c r="AM100" s="187" t="s">
        <v>199</v>
      </c>
      <c r="AN100" s="187" t="s">
        <v>199</v>
      </c>
      <c r="AO100" s="187" t="s">
        <v>199</v>
      </c>
      <c r="AP100" s="192">
        <v>45380</v>
      </c>
      <c r="AQ100" s="197" t="s">
        <v>191</v>
      </c>
      <c r="AR100" s="481" t="str">
        <f t="shared" si="1"/>
        <v>（派遣労働者用；常用、有期雇用型）</v>
      </c>
      <c r="AS100" s="169" t="s">
        <v>409</v>
      </c>
      <c r="AT100" s="169" t="s">
        <v>193</v>
      </c>
      <c r="AU100" s="169" t="s">
        <v>404</v>
      </c>
      <c r="AV100" s="169" t="s">
        <v>405</v>
      </c>
    </row>
    <row r="101" spans="1:48">
      <c r="A101" s="169">
        <v>100</v>
      </c>
      <c r="B101" s="172" t="s">
        <v>301</v>
      </c>
      <c r="C101" s="199" t="s">
        <v>188</v>
      </c>
      <c r="D101" s="199"/>
      <c r="E101" s="200" t="s">
        <v>184</v>
      </c>
      <c r="F101" s="200"/>
      <c r="G101" s="200" t="s">
        <v>185</v>
      </c>
      <c r="H101" s="200"/>
      <c r="I101" s="200" t="s">
        <v>186</v>
      </c>
      <c r="J101" s="193" t="s">
        <v>327</v>
      </c>
      <c r="K101" s="169" t="s">
        <v>321</v>
      </c>
      <c r="L101" s="169" t="s">
        <v>322</v>
      </c>
      <c r="M101" s="169" t="s">
        <v>323</v>
      </c>
      <c r="N101" s="169" t="s">
        <v>321</v>
      </c>
      <c r="O101" s="169" t="s">
        <v>322</v>
      </c>
      <c r="P101" s="169" t="s">
        <v>323</v>
      </c>
      <c r="Q101" s="188" t="s">
        <v>328</v>
      </c>
      <c r="R101" s="186" t="s">
        <v>338</v>
      </c>
      <c r="S101" s="186" t="s">
        <v>332</v>
      </c>
      <c r="T101" s="186" t="s">
        <v>333</v>
      </c>
      <c r="U101" s="187" t="s">
        <v>334</v>
      </c>
      <c r="V101" s="186"/>
      <c r="W101" s="169" t="s">
        <v>335</v>
      </c>
      <c r="X101" s="169" t="s">
        <v>193</v>
      </c>
      <c r="Y101" s="169" t="s">
        <v>197</v>
      </c>
      <c r="Z101" s="170" t="s">
        <v>201</v>
      </c>
      <c r="AA101" s="170" t="s">
        <v>55</v>
      </c>
      <c r="AB101" s="189">
        <v>45383</v>
      </c>
      <c r="AC101" s="189">
        <v>45565</v>
      </c>
      <c r="AD101" s="190">
        <v>45566</v>
      </c>
      <c r="AE101" s="198">
        <v>46457</v>
      </c>
      <c r="AF101" s="169" t="s">
        <v>194</v>
      </c>
      <c r="AG101" s="170" t="s">
        <v>352</v>
      </c>
      <c r="AH101" s="170" t="s">
        <v>345</v>
      </c>
      <c r="AI101" s="170" t="s">
        <v>346</v>
      </c>
      <c r="AJ101" s="515"/>
      <c r="AK101" s="169" t="s">
        <v>347</v>
      </c>
      <c r="AL101" s="169" t="s">
        <v>349</v>
      </c>
      <c r="AM101" s="187" t="s">
        <v>199</v>
      </c>
      <c r="AN101" s="187" t="s">
        <v>199</v>
      </c>
      <c r="AO101" s="187" t="s">
        <v>199</v>
      </c>
      <c r="AP101" s="192">
        <v>45380</v>
      </c>
      <c r="AQ101" s="197" t="s">
        <v>191</v>
      </c>
      <c r="AR101" s="481" t="str">
        <f t="shared" si="1"/>
        <v>（派遣労働者用；常用、有期雇用型）</v>
      </c>
      <c r="AS101" s="169" t="s">
        <v>409</v>
      </c>
      <c r="AT101" s="169" t="s">
        <v>193</v>
      </c>
      <c r="AU101" s="169" t="s">
        <v>404</v>
      </c>
      <c r="AV101" s="169" t="s">
        <v>405</v>
      </c>
    </row>
    <row r="102" spans="1:48">
      <c r="A102" s="169">
        <v>101</v>
      </c>
      <c r="B102" s="172" t="s">
        <v>302</v>
      </c>
      <c r="C102" s="186" t="s">
        <v>188</v>
      </c>
      <c r="D102" s="186"/>
      <c r="E102" s="187" t="s">
        <v>184</v>
      </c>
      <c r="F102" s="187"/>
      <c r="G102" s="187" t="s">
        <v>185</v>
      </c>
      <c r="H102" s="187"/>
      <c r="I102" s="187" t="s">
        <v>186</v>
      </c>
      <c r="J102" s="193" t="s">
        <v>327</v>
      </c>
      <c r="K102" s="169" t="s">
        <v>321</v>
      </c>
      <c r="L102" s="169" t="s">
        <v>322</v>
      </c>
      <c r="M102" s="169" t="s">
        <v>323</v>
      </c>
      <c r="N102" s="169" t="s">
        <v>321</v>
      </c>
      <c r="O102" s="169" t="s">
        <v>322</v>
      </c>
      <c r="P102" s="169" t="s">
        <v>323</v>
      </c>
      <c r="Q102" s="188" t="s">
        <v>328</v>
      </c>
      <c r="R102" s="186" t="s">
        <v>338</v>
      </c>
      <c r="S102" s="186" t="s">
        <v>332</v>
      </c>
      <c r="T102" s="186" t="s">
        <v>333</v>
      </c>
      <c r="U102" s="187" t="s">
        <v>334</v>
      </c>
      <c r="V102" s="186"/>
      <c r="W102" s="169" t="s">
        <v>335</v>
      </c>
      <c r="X102" s="169" t="s">
        <v>193</v>
      </c>
      <c r="Y102" s="169" t="s">
        <v>197</v>
      </c>
      <c r="Z102" s="170" t="s">
        <v>201</v>
      </c>
      <c r="AA102" s="170" t="s">
        <v>55</v>
      </c>
      <c r="AB102" s="189">
        <v>45383</v>
      </c>
      <c r="AC102" s="189">
        <v>45565</v>
      </c>
      <c r="AD102" s="190">
        <v>45566</v>
      </c>
      <c r="AE102" s="198">
        <v>46457</v>
      </c>
      <c r="AF102" s="169" t="s">
        <v>194</v>
      </c>
      <c r="AG102" s="170" t="s">
        <v>352</v>
      </c>
      <c r="AH102" s="170" t="s">
        <v>345</v>
      </c>
      <c r="AI102" s="170" t="s">
        <v>346</v>
      </c>
      <c r="AJ102" s="515"/>
      <c r="AK102" s="169" t="s">
        <v>347</v>
      </c>
      <c r="AL102" s="169" t="s">
        <v>349</v>
      </c>
      <c r="AM102" s="187" t="s">
        <v>199</v>
      </c>
      <c r="AN102" s="187" t="s">
        <v>199</v>
      </c>
      <c r="AO102" s="187" t="s">
        <v>199</v>
      </c>
      <c r="AP102" s="192">
        <v>45380</v>
      </c>
      <c r="AQ102" s="197" t="s">
        <v>191</v>
      </c>
      <c r="AR102" s="481" t="str">
        <f t="shared" si="1"/>
        <v>（派遣労働者用；常用、有期雇用型）</v>
      </c>
      <c r="AS102" s="169" t="s">
        <v>409</v>
      </c>
      <c r="AT102" s="169" t="s">
        <v>193</v>
      </c>
      <c r="AU102" s="169" t="s">
        <v>404</v>
      </c>
      <c r="AV102" s="169" t="s">
        <v>405</v>
      </c>
    </row>
    <row r="103" spans="1:48">
      <c r="A103" s="169">
        <v>102</v>
      </c>
      <c r="B103" s="172" t="s">
        <v>303</v>
      </c>
      <c r="C103" s="186" t="s">
        <v>188</v>
      </c>
      <c r="D103" s="186"/>
      <c r="E103" s="187" t="s">
        <v>184</v>
      </c>
      <c r="F103" s="187"/>
      <c r="G103" s="187" t="s">
        <v>185</v>
      </c>
      <c r="H103" s="187"/>
      <c r="I103" s="187" t="s">
        <v>186</v>
      </c>
      <c r="J103" s="193" t="s">
        <v>327</v>
      </c>
      <c r="K103" s="169" t="s">
        <v>321</v>
      </c>
      <c r="L103" s="169" t="s">
        <v>322</v>
      </c>
      <c r="M103" s="169" t="s">
        <v>323</v>
      </c>
      <c r="N103" s="169" t="s">
        <v>321</v>
      </c>
      <c r="O103" s="169" t="s">
        <v>322</v>
      </c>
      <c r="P103" s="169" t="s">
        <v>323</v>
      </c>
      <c r="Q103" s="188" t="s">
        <v>328</v>
      </c>
      <c r="R103" s="186" t="s">
        <v>338</v>
      </c>
      <c r="S103" s="186" t="s">
        <v>332</v>
      </c>
      <c r="T103" s="186" t="s">
        <v>333</v>
      </c>
      <c r="U103" s="187" t="s">
        <v>334</v>
      </c>
      <c r="V103" s="186"/>
      <c r="W103" s="169" t="s">
        <v>335</v>
      </c>
      <c r="X103" s="169" t="s">
        <v>193</v>
      </c>
      <c r="Y103" s="169" t="s">
        <v>197</v>
      </c>
      <c r="Z103" s="170" t="s">
        <v>201</v>
      </c>
      <c r="AA103" s="170" t="s">
        <v>55</v>
      </c>
      <c r="AB103" s="189">
        <v>45383</v>
      </c>
      <c r="AC103" s="189">
        <v>45565</v>
      </c>
      <c r="AD103" s="190">
        <v>45566</v>
      </c>
      <c r="AE103" s="198">
        <v>46457</v>
      </c>
      <c r="AF103" s="169" t="s">
        <v>194</v>
      </c>
      <c r="AG103" s="170" t="s">
        <v>352</v>
      </c>
      <c r="AH103" s="170" t="s">
        <v>345</v>
      </c>
      <c r="AI103" s="170" t="s">
        <v>346</v>
      </c>
      <c r="AJ103" s="515"/>
      <c r="AK103" s="169" t="s">
        <v>347</v>
      </c>
      <c r="AL103" s="169" t="s">
        <v>349</v>
      </c>
      <c r="AM103" s="187" t="s">
        <v>199</v>
      </c>
      <c r="AN103" s="187" t="s">
        <v>199</v>
      </c>
      <c r="AO103" s="187" t="s">
        <v>199</v>
      </c>
      <c r="AP103" s="192">
        <v>45380</v>
      </c>
      <c r="AQ103" s="197" t="s">
        <v>191</v>
      </c>
      <c r="AR103" s="481" t="str">
        <f t="shared" si="1"/>
        <v>（派遣労働者用；常用、有期雇用型）</v>
      </c>
      <c r="AS103" s="169" t="s">
        <v>409</v>
      </c>
      <c r="AT103" s="169" t="s">
        <v>193</v>
      </c>
      <c r="AU103" s="169" t="s">
        <v>404</v>
      </c>
      <c r="AV103" s="169" t="s">
        <v>405</v>
      </c>
    </row>
    <row r="104" spans="1:48">
      <c r="A104" s="169">
        <v>103</v>
      </c>
      <c r="B104" s="172" t="s">
        <v>304</v>
      </c>
      <c r="C104" s="199" t="s">
        <v>188</v>
      </c>
      <c r="D104" s="199"/>
      <c r="E104" s="200" t="s">
        <v>184</v>
      </c>
      <c r="F104" s="200"/>
      <c r="G104" s="200" t="s">
        <v>185</v>
      </c>
      <c r="H104" s="200"/>
      <c r="I104" s="200" t="s">
        <v>186</v>
      </c>
      <c r="J104" s="193" t="s">
        <v>327</v>
      </c>
      <c r="K104" s="169" t="s">
        <v>321</v>
      </c>
      <c r="L104" s="169" t="s">
        <v>322</v>
      </c>
      <c r="M104" s="169" t="s">
        <v>323</v>
      </c>
      <c r="N104" s="169" t="s">
        <v>321</v>
      </c>
      <c r="O104" s="169" t="s">
        <v>322</v>
      </c>
      <c r="P104" s="169" t="s">
        <v>323</v>
      </c>
      <c r="Q104" s="188" t="s">
        <v>328</v>
      </c>
      <c r="R104" s="186" t="s">
        <v>338</v>
      </c>
      <c r="S104" s="186" t="s">
        <v>332</v>
      </c>
      <c r="T104" s="186" t="s">
        <v>333</v>
      </c>
      <c r="U104" s="187" t="s">
        <v>334</v>
      </c>
      <c r="V104" s="186"/>
      <c r="W104" s="169" t="s">
        <v>335</v>
      </c>
      <c r="X104" s="169" t="s">
        <v>193</v>
      </c>
      <c r="Y104" s="169" t="s">
        <v>197</v>
      </c>
      <c r="Z104" s="170" t="s">
        <v>201</v>
      </c>
      <c r="AA104" s="170" t="s">
        <v>55</v>
      </c>
      <c r="AB104" s="189">
        <v>45383</v>
      </c>
      <c r="AC104" s="189">
        <v>45565</v>
      </c>
      <c r="AD104" s="190">
        <v>45566</v>
      </c>
      <c r="AE104" s="198">
        <v>46458</v>
      </c>
      <c r="AF104" s="169" t="s">
        <v>194</v>
      </c>
      <c r="AG104" s="170" t="s">
        <v>352</v>
      </c>
      <c r="AH104" s="170" t="s">
        <v>345</v>
      </c>
      <c r="AI104" s="170" t="s">
        <v>346</v>
      </c>
      <c r="AJ104" s="515"/>
      <c r="AK104" s="169" t="s">
        <v>347</v>
      </c>
      <c r="AL104" s="169" t="s">
        <v>349</v>
      </c>
      <c r="AM104" s="187" t="s">
        <v>199</v>
      </c>
      <c r="AN104" s="187" t="s">
        <v>199</v>
      </c>
      <c r="AO104" s="187" t="s">
        <v>199</v>
      </c>
      <c r="AP104" s="192">
        <v>45380</v>
      </c>
      <c r="AQ104" s="197" t="s">
        <v>191</v>
      </c>
      <c r="AR104" s="481" t="str">
        <f t="shared" si="1"/>
        <v>（派遣労働者用；常用、有期雇用型）</v>
      </c>
      <c r="AS104" s="169" t="s">
        <v>409</v>
      </c>
      <c r="AT104" s="169" t="s">
        <v>193</v>
      </c>
      <c r="AU104" s="169" t="s">
        <v>404</v>
      </c>
      <c r="AV104" s="169" t="s">
        <v>405</v>
      </c>
    </row>
    <row r="105" spans="1:48">
      <c r="A105" s="169">
        <v>104</v>
      </c>
      <c r="B105" s="172" t="s">
        <v>305</v>
      </c>
      <c r="C105" s="199" t="s">
        <v>188</v>
      </c>
      <c r="D105" s="199"/>
      <c r="E105" s="200" t="s">
        <v>184</v>
      </c>
      <c r="F105" s="200"/>
      <c r="G105" s="200" t="s">
        <v>185</v>
      </c>
      <c r="H105" s="200"/>
      <c r="I105" s="200" t="s">
        <v>186</v>
      </c>
      <c r="J105" s="193" t="s">
        <v>327</v>
      </c>
      <c r="K105" s="169" t="s">
        <v>321</v>
      </c>
      <c r="L105" s="169" t="s">
        <v>322</v>
      </c>
      <c r="M105" s="169" t="s">
        <v>323</v>
      </c>
      <c r="N105" s="169" t="s">
        <v>321</v>
      </c>
      <c r="O105" s="169" t="s">
        <v>322</v>
      </c>
      <c r="P105" s="169" t="s">
        <v>323</v>
      </c>
      <c r="Q105" s="188" t="s">
        <v>328</v>
      </c>
      <c r="R105" s="186" t="s">
        <v>338</v>
      </c>
      <c r="S105" s="186" t="s">
        <v>332</v>
      </c>
      <c r="T105" s="186" t="s">
        <v>333</v>
      </c>
      <c r="U105" s="187" t="s">
        <v>334</v>
      </c>
      <c r="V105" s="186"/>
      <c r="W105" s="169" t="s">
        <v>335</v>
      </c>
      <c r="X105" s="169" t="s">
        <v>193</v>
      </c>
      <c r="Y105" s="169" t="s">
        <v>197</v>
      </c>
      <c r="Z105" s="170" t="s">
        <v>201</v>
      </c>
      <c r="AA105" s="170" t="s">
        <v>55</v>
      </c>
      <c r="AB105" s="189">
        <v>45383</v>
      </c>
      <c r="AC105" s="189">
        <v>45565</v>
      </c>
      <c r="AD105" s="190">
        <v>45566</v>
      </c>
      <c r="AE105" s="198">
        <v>46466</v>
      </c>
      <c r="AF105" s="169" t="s">
        <v>194</v>
      </c>
      <c r="AG105" s="170" t="s">
        <v>352</v>
      </c>
      <c r="AH105" s="170" t="s">
        <v>345</v>
      </c>
      <c r="AI105" s="170" t="s">
        <v>346</v>
      </c>
      <c r="AJ105" s="515"/>
      <c r="AK105" s="169" t="s">
        <v>347</v>
      </c>
      <c r="AL105" s="169" t="s">
        <v>349</v>
      </c>
      <c r="AM105" s="187" t="s">
        <v>199</v>
      </c>
      <c r="AN105" s="187" t="s">
        <v>199</v>
      </c>
      <c r="AO105" s="187" t="s">
        <v>199</v>
      </c>
      <c r="AP105" s="192">
        <v>45380</v>
      </c>
      <c r="AQ105" s="197" t="s">
        <v>191</v>
      </c>
      <c r="AR105" s="481" t="str">
        <f t="shared" si="1"/>
        <v>（派遣労働者用；常用、有期雇用型）</v>
      </c>
      <c r="AS105" s="169" t="s">
        <v>409</v>
      </c>
      <c r="AT105" s="169" t="s">
        <v>193</v>
      </c>
      <c r="AU105" s="169" t="s">
        <v>404</v>
      </c>
      <c r="AV105" s="169" t="s">
        <v>405</v>
      </c>
    </row>
    <row r="106" spans="1:48">
      <c r="A106" s="169">
        <v>105</v>
      </c>
      <c r="B106" s="172" t="s">
        <v>306</v>
      </c>
      <c r="C106" s="199" t="s">
        <v>188</v>
      </c>
      <c r="D106" s="199"/>
      <c r="E106" s="200" t="s">
        <v>184</v>
      </c>
      <c r="F106" s="200"/>
      <c r="G106" s="200" t="s">
        <v>185</v>
      </c>
      <c r="H106" s="200"/>
      <c r="I106" s="200" t="s">
        <v>186</v>
      </c>
      <c r="J106" s="193" t="s">
        <v>327</v>
      </c>
      <c r="K106" s="169" t="s">
        <v>321</v>
      </c>
      <c r="L106" s="169" t="s">
        <v>322</v>
      </c>
      <c r="M106" s="169" t="s">
        <v>323</v>
      </c>
      <c r="N106" s="169" t="s">
        <v>321</v>
      </c>
      <c r="O106" s="169" t="s">
        <v>322</v>
      </c>
      <c r="P106" s="169" t="s">
        <v>323</v>
      </c>
      <c r="Q106" s="188" t="s">
        <v>328</v>
      </c>
      <c r="R106" s="186" t="s">
        <v>338</v>
      </c>
      <c r="S106" s="186" t="s">
        <v>332</v>
      </c>
      <c r="T106" s="186" t="s">
        <v>333</v>
      </c>
      <c r="U106" s="187" t="s">
        <v>334</v>
      </c>
      <c r="V106" s="186"/>
      <c r="W106" s="169" t="s">
        <v>335</v>
      </c>
      <c r="X106" s="169" t="s">
        <v>193</v>
      </c>
      <c r="Y106" s="169" t="s">
        <v>197</v>
      </c>
      <c r="Z106" s="170" t="s">
        <v>201</v>
      </c>
      <c r="AA106" s="170" t="s">
        <v>55</v>
      </c>
      <c r="AB106" s="189">
        <v>45383</v>
      </c>
      <c r="AC106" s="189">
        <v>45565</v>
      </c>
      <c r="AD106" s="190">
        <v>45566</v>
      </c>
      <c r="AE106" s="198">
        <v>46467</v>
      </c>
      <c r="AF106" s="169" t="s">
        <v>194</v>
      </c>
      <c r="AG106" s="170" t="s">
        <v>352</v>
      </c>
      <c r="AH106" s="170" t="s">
        <v>345</v>
      </c>
      <c r="AI106" s="170" t="s">
        <v>346</v>
      </c>
      <c r="AJ106" s="515"/>
      <c r="AK106" s="169" t="s">
        <v>347</v>
      </c>
      <c r="AL106" s="169" t="s">
        <v>349</v>
      </c>
      <c r="AM106" s="187" t="s">
        <v>199</v>
      </c>
      <c r="AN106" s="187" t="s">
        <v>199</v>
      </c>
      <c r="AO106" s="187" t="s">
        <v>199</v>
      </c>
      <c r="AP106" s="192">
        <v>45380</v>
      </c>
      <c r="AQ106" s="197" t="s">
        <v>191</v>
      </c>
      <c r="AR106" s="481" t="str">
        <f t="shared" si="1"/>
        <v>（派遣労働者用；常用、有期雇用型）</v>
      </c>
      <c r="AS106" s="169" t="s">
        <v>409</v>
      </c>
      <c r="AT106" s="169" t="s">
        <v>193</v>
      </c>
      <c r="AU106" s="169" t="s">
        <v>404</v>
      </c>
      <c r="AV106" s="169" t="s">
        <v>405</v>
      </c>
    </row>
    <row r="107" spans="1:48">
      <c r="A107" s="169">
        <v>106</v>
      </c>
      <c r="B107" s="172" t="s">
        <v>307</v>
      </c>
      <c r="C107" s="199" t="s">
        <v>188</v>
      </c>
      <c r="D107" s="199"/>
      <c r="E107" s="200" t="s">
        <v>184</v>
      </c>
      <c r="F107" s="200"/>
      <c r="G107" s="200" t="s">
        <v>185</v>
      </c>
      <c r="H107" s="200"/>
      <c r="I107" s="200" t="s">
        <v>186</v>
      </c>
      <c r="J107" s="193" t="s">
        <v>327</v>
      </c>
      <c r="K107" s="169" t="s">
        <v>321</v>
      </c>
      <c r="L107" s="169" t="s">
        <v>322</v>
      </c>
      <c r="M107" s="169" t="s">
        <v>323</v>
      </c>
      <c r="N107" s="169" t="s">
        <v>321</v>
      </c>
      <c r="O107" s="169" t="s">
        <v>322</v>
      </c>
      <c r="P107" s="169" t="s">
        <v>323</v>
      </c>
      <c r="Q107" s="188" t="s">
        <v>328</v>
      </c>
      <c r="R107" s="186" t="s">
        <v>338</v>
      </c>
      <c r="S107" s="186" t="s">
        <v>332</v>
      </c>
      <c r="T107" s="186" t="s">
        <v>333</v>
      </c>
      <c r="U107" s="187" t="s">
        <v>334</v>
      </c>
      <c r="V107" s="186"/>
      <c r="W107" s="169" t="s">
        <v>335</v>
      </c>
      <c r="X107" s="169" t="s">
        <v>193</v>
      </c>
      <c r="Y107" s="169" t="s">
        <v>197</v>
      </c>
      <c r="Z107" s="170" t="s">
        <v>201</v>
      </c>
      <c r="AA107" s="170" t="s">
        <v>55</v>
      </c>
      <c r="AB107" s="189">
        <v>45383</v>
      </c>
      <c r="AC107" s="189">
        <v>45565</v>
      </c>
      <c r="AD107" s="190">
        <v>45566</v>
      </c>
      <c r="AE107" s="198">
        <v>46464</v>
      </c>
      <c r="AF107" s="169" t="s">
        <v>194</v>
      </c>
      <c r="AG107" s="170" t="s">
        <v>352</v>
      </c>
      <c r="AH107" s="170" t="s">
        <v>345</v>
      </c>
      <c r="AI107" s="170" t="s">
        <v>346</v>
      </c>
      <c r="AJ107" s="515"/>
      <c r="AK107" s="169" t="s">
        <v>347</v>
      </c>
      <c r="AL107" s="169" t="s">
        <v>349</v>
      </c>
      <c r="AM107" s="187" t="s">
        <v>199</v>
      </c>
      <c r="AN107" s="187" t="s">
        <v>199</v>
      </c>
      <c r="AO107" s="187" t="s">
        <v>199</v>
      </c>
      <c r="AP107" s="192">
        <v>45380</v>
      </c>
      <c r="AQ107" s="197" t="s">
        <v>191</v>
      </c>
      <c r="AR107" s="481" t="str">
        <f t="shared" si="1"/>
        <v>（派遣労働者用；常用、有期雇用型）</v>
      </c>
      <c r="AS107" s="169" t="s">
        <v>409</v>
      </c>
      <c r="AT107" s="169" t="s">
        <v>193</v>
      </c>
      <c r="AU107" s="169" t="s">
        <v>404</v>
      </c>
      <c r="AV107" s="169" t="s">
        <v>405</v>
      </c>
    </row>
    <row r="108" spans="1:48">
      <c r="A108" s="169">
        <v>107</v>
      </c>
      <c r="B108" s="172" t="s">
        <v>308</v>
      </c>
      <c r="C108" s="199" t="s">
        <v>188</v>
      </c>
      <c r="D108" s="199"/>
      <c r="E108" s="200" t="s">
        <v>184</v>
      </c>
      <c r="F108" s="200"/>
      <c r="G108" s="200" t="s">
        <v>185</v>
      </c>
      <c r="H108" s="200"/>
      <c r="I108" s="200" t="s">
        <v>186</v>
      </c>
      <c r="J108" s="193" t="s">
        <v>327</v>
      </c>
      <c r="K108" s="169" t="s">
        <v>321</v>
      </c>
      <c r="L108" s="169" t="s">
        <v>322</v>
      </c>
      <c r="M108" s="169" t="s">
        <v>323</v>
      </c>
      <c r="N108" s="169" t="s">
        <v>321</v>
      </c>
      <c r="O108" s="169" t="s">
        <v>322</v>
      </c>
      <c r="P108" s="169" t="s">
        <v>323</v>
      </c>
      <c r="Q108" s="188" t="s">
        <v>328</v>
      </c>
      <c r="R108" s="186" t="s">
        <v>338</v>
      </c>
      <c r="S108" s="186" t="s">
        <v>332</v>
      </c>
      <c r="T108" s="186" t="s">
        <v>333</v>
      </c>
      <c r="U108" s="187" t="s">
        <v>334</v>
      </c>
      <c r="V108" s="186"/>
      <c r="W108" s="169" t="s">
        <v>335</v>
      </c>
      <c r="X108" s="169" t="s">
        <v>193</v>
      </c>
      <c r="Y108" s="169" t="s">
        <v>197</v>
      </c>
      <c r="Z108" s="170" t="s">
        <v>201</v>
      </c>
      <c r="AA108" s="170" t="s">
        <v>55</v>
      </c>
      <c r="AB108" s="189">
        <v>45383</v>
      </c>
      <c r="AC108" s="189">
        <v>45565</v>
      </c>
      <c r="AD108" s="190">
        <v>45566</v>
      </c>
      <c r="AE108" s="198">
        <v>46467</v>
      </c>
      <c r="AF108" s="169" t="s">
        <v>194</v>
      </c>
      <c r="AG108" s="170" t="s">
        <v>352</v>
      </c>
      <c r="AH108" s="170" t="s">
        <v>345</v>
      </c>
      <c r="AI108" s="170" t="s">
        <v>346</v>
      </c>
      <c r="AJ108" s="515"/>
      <c r="AK108" s="169" t="s">
        <v>347</v>
      </c>
      <c r="AL108" s="169" t="s">
        <v>349</v>
      </c>
      <c r="AM108" s="187" t="s">
        <v>199</v>
      </c>
      <c r="AN108" s="187" t="s">
        <v>199</v>
      </c>
      <c r="AO108" s="187" t="s">
        <v>199</v>
      </c>
      <c r="AP108" s="192">
        <v>45380</v>
      </c>
      <c r="AQ108" s="197" t="s">
        <v>191</v>
      </c>
      <c r="AR108" s="481" t="str">
        <f t="shared" si="1"/>
        <v>（派遣労働者用；常用、有期雇用型）</v>
      </c>
      <c r="AS108" s="169" t="s">
        <v>409</v>
      </c>
      <c r="AT108" s="169" t="s">
        <v>193</v>
      </c>
      <c r="AU108" s="169" t="s">
        <v>404</v>
      </c>
      <c r="AV108" s="169" t="s">
        <v>405</v>
      </c>
    </row>
    <row r="109" spans="1:48">
      <c r="A109" s="169">
        <v>108</v>
      </c>
      <c r="B109" s="172" t="s">
        <v>309</v>
      </c>
      <c r="C109" s="199" t="s">
        <v>188</v>
      </c>
      <c r="D109" s="199"/>
      <c r="E109" s="200" t="s">
        <v>184</v>
      </c>
      <c r="F109" s="200"/>
      <c r="G109" s="200" t="s">
        <v>185</v>
      </c>
      <c r="H109" s="200"/>
      <c r="I109" s="200" t="s">
        <v>186</v>
      </c>
      <c r="J109" s="193" t="s">
        <v>327</v>
      </c>
      <c r="K109" s="169" t="s">
        <v>321</v>
      </c>
      <c r="L109" s="169" t="s">
        <v>322</v>
      </c>
      <c r="M109" s="169" t="s">
        <v>323</v>
      </c>
      <c r="N109" s="169" t="s">
        <v>321</v>
      </c>
      <c r="O109" s="169" t="s">
        <v>322</v>
      </c>
      <c r="P109" s="169" t="s">
        <v>323</v>
      </c>
      <c r="Q109" s="188" t="s">
        <v>328</v>
      </c>
      <c r="R109" s="186" t="s">
        <v>338</v>
      </c>
      <c r="S109" s="186" t="s">
        <v>332</v>
      </c>
      <c r="T109" s="186" t="s">
        <v>333</v>
      </c>
      <c r="U109" s="187" t="s">
        <v>334</v>
      </c>
      <c r="V109" s="186"/>
      <c r="W109" s="169" t="s">
        <v>335</v>
      </c>
      <c r="X109" s="169" t="s">
        <v>193</v>
      </c>
      <c r="Y109" s="169" t="s">
        <v>197</v>
      </c>
      <c r="Z109" s="170" t="s">
        <v>201</v>
      </c>
      <c r="AA109" s="170" t="s">
        <v>55</v>
      </c>
      <c r="AB109" s="189">
        <v>45383</v>
      </c>
      <c r="AC109" s="189">
        <v>45565</v>
      </c>
      <c r="AD109" s="190">
        <v>45566</v>
      </c>
      <c r="AE109" s="198">
        <v>46465</v>
      </c>
      <c r="AF109" s="169" t="s">
        <v>194</v>
      </c>
      <c r="AG109" s="170" t="s">
        <v>352</v>
      </c>
      <c r="AH109" s="170" t="s">
        <v>345</v>
      </c>
      <c r="AI109" s="170" t="s">
        <v>346</v>
      </c>
      <c r="AJ109" s="515"/>
      <c r="AK109" s="169" t="s">
        <v>347</v>
      </c>
      <c r="AL109" s="169" t="s">
        <v>349</v>
      </c>
      <c r="AM109" s="187" t="s">
        <v>199</v>
      </c>
      <c r="AN109" s="187" t="s">
        <v>199</v>
      </c>
      <c r="AO109" s="187" t="s">
        <v>199</v>
      </c>
      <c r="AP109" s="192">
        <v>45380</v>
      </c>
      <c r="AQ109" s="197" t="s">
        <v>191</v>
      </c>
      <c r="AR109" s="481" t="str">
        <f t="shared" si="1"/>
        <v>（派遣労働者用；常用、有期雇用型）</v>
      </c>
      <c r="AS109" s="169" t="s">
        <v>409</v>
      </c>
      <c r="AT109" s="169" t="s">
        <v>193</v>
      </c>
      <c r="AU109" s="169" t="s">
        <v>404</v>
      </c>
      <c r="AV109" s="169" t="s">
        <v>405</v>
      </c>
    </row>
    <row r="110" spans="1:48">
      <c r="A110" s="169">
        <v>109</v>
      </c>
      <c r="B110" s="172" t="s">
        <v>310</v>
      </c>
      <c r="C110" s="199" t="s">
        <v>188</v>
      </c>
      <c r="D110" s="199"/>
      <c r="E110" s="200" t="s">
        <v>184</v>
      </c>
      <c r="F110" s="200"/>
      <c r="G110" s="200" t="s">
        <v>185</v>
      </c>
      <c r="H110" s="200"/>
      <c r="I110" s="200" t="s">
        <v>186</v>
      </c>
      <c r="J110" s="193" t="s">
        <v>327</v>
      </c>
      <c r="K110" s="169" t="s">
        <v>321</v>
      </c>
      <c r="L110" s="169" t="s">
        <v>322</v>
      </c>
      <c r="M110" s="169" t="s">
        <v>323</v>
      </c>
      <c r="N110" s="169" t="s">
        <v>321</v>
      </c>
      <c r="O110" s="169" t="s">
        <v>322</v>
      </c>
      <c r="P110" s="169" t="s">
        <v>323</v>
      </c>
      <c r="Q110" s="188" t="s">
        <v>328</v>
      </c>
      <c r="R110" s="186" t="s">
        <v>338</v>
      </c>
      <c r="S110" s="186" t="s">
        <v>332</v>
      </c>
      <c r="T110" s="186" t="s">
        <v>333</v>
      </c>
      <c r="U110" s="187" t="s">
        <v>334</v>
      </c>
      <c r="V110" s="186"/>
      <c r="W110" s="169" t="s">
        <v>335</v>
      </c>
      <c r="X110" s="169" t="s">
        <v>193</v>
      </c>
      <c r="Y110" s="169" t="s">
        <v>197</v>
      </c>
      <c r="Z110" s="170" t="s">
        <v>201</v>
      </c>
      <c r="AA110" s="170" t="s">
        <v>55</v>
      </c>
      <c r="AB110" s="189">
        <v>45383</v>
      </c>
      <c r="AC110" s="189">
        <v>45565</v>
      </c>
      <c r="AD110" s="190">
        <v>45566</v>
      </c>
      <c r="AE110" s="198">
        <v>46466</v>
      </c>
      <c r="AF110" s="169" t="s">
        <v>194</v>
      </c>
      <c r="AG110" s="170" t="s">
        <v>352</v>
      </c>
      <c r="AH110" s="170" t="s">
        <v>345</v>
      </c>
      <c r="AI110" s="170" t="s">
        <v>346</v>
      </c>
      <c r="AJ110" s="515"/>
      <c r="AK110" s="169" t="s">
        <v>347</v>
      </c>
      <c r="AL110" s="169" t="s">
        <v>349</v>
      </c>
      <c r="AM110" s="187" t="s">
        <v>199</v>
      </c>
      <c r="AN110" s="187" t="s">
        <v>199</v>
      </c>
      <c r="AO110" s="187" t="s">
        <v>199</v>
      </c>
      <c r="AP110" s="192">
        <v>45380</v>
      </c>
      <c r="AQ110" s="197" t="s">
        <v>191</v>
      </c>
      <c r="AR110" s="481" t="str">
        <f t="shared" si="1"/>
        <v>（派遣労働者用；常用、有期雇用型）</v>
      </c>
      <c r="AS110" s="169" t="s">
        <v>409</v>
      </c>
      <c r="AT110" s="169" t="s">
        <v>193</v>
      </c>
      <c r="AU110" s="169" t="s">
        <v>404</v>
      </c>
      <c r="AV110" s="169" t="s">
        <v>405</v>
      </c>
    </row>
    <row r="111" spans="1:48">
      <c r="A111" s="169">
        <v>110</v>
      </c>
      <c r="B111" s="172" t="s">
        <v>311</v>
      </c>
      <c r="C111" s="199" t="s">
        <v>188</v>
      </c>
      <c r="D111" s="199"/>
      <c r="E111" s="200" t="s">
        <v>184</v>
      </c>
      <c r="F111" s="200"/>
      <c r="G111" s="200" t="s">
        <v>185</v>
      </c>
      <c r="H111" s="200"/>
      <c r="I111" s="200" t="s">
        <v>186</v>
      </c>
      <c r="J111" s="193" t="s">
        <v>327</v>
      </c>
      <c r="K111" s="169" t="s">
        <v>321</v>
      </c>
      <c r="L111" s="169" t="s">
        <v>322</v>
      </c>
      <c r="M111" s="169" t="s">
        <v>323</v>
      </c>
      <c r="N111" s="169" t="s">
        <v>321</v>
      </c>
      <c r="O111" s="169" t="s">
        <v>322</v>
      </c>
      <c r="P111" s="169" t="s">
        <v>323</v>
      </c>
      <c r="Q111" s="188" t="s">
        <v>328</v>
      </c>
      <c r="R111" s="186" t="s">
        <v>338</v>
      </c>
      <c r="S111" s="186" t="s">
        <v>332</v>
      </c>
      <c r="T111" s="186" t="s">
        <v>333</v>
      </c>
      <c r="U111" s="187" t="s">
        <v>334</v>
      </c>
      <c r="V111" s="186"/>
      <c r="W111" s="169" t="s">
        <v>335</v>
      </c>
      <c r="X111" s="169" t="s">
        <v>193</v>
      </c>
      <c r="Y111" s="169" t="s">
        <v>197</v>
      </c>
      <c r="Z111" s="170" t="s">
        <v>201</v>
      </c>
      <c r="AA111" s="170" t="s">
        <v>55</v>
      </c>
      <c r="AB111" s="189">
        <v>45383</v>
      </c>
      <c r="AC111" s="189">
        <v>45565</v>
      </c>
      <c r="AD111" s="190">
        <v>45566</v>
      </c>
      <c r="AE111" s="198">
        <v>46464</v>
      </c>
      <c r="AF111" s="169" t="s">
        <v>194</v>
      </c>
      <c r="AG111" s="170" t="s">
        <v>352</v>
      </c>
      <c r="AH111" s="170" t="s">
        <v>345</v>
      </c>
      <c r="AI111" s="170" t="s">
        <v>346</v>
      </c>
      <c r="AJ111" s="515"/>
      <c r="AK111" s="169" t="s">
        <v>347</v>
      </c>
      <c r="AL111" s="169" t="s">
        <v>349</v>
      </c>
      <c r="AM111" s="187" t="s">
        <v>199</v>
      </c>
      <c r="AN111" s="187" t="s">
        <v>199</v>
      </c>
      <c r="AO111" s="187" t="s">
        <v>199</v>
      </c>
      <c r="AP111" s="192">
        <v>45380</v>
      </c>
      <c r="AQ111" s="197" t="s">
        <v>191</v>
      </c>
      <c r="AR111" s="481" t="str">
        <f t="shared" si="1"/>
        <v>（派遣労働者用；常用、有期雇用型）</v>
      </c>
      <c r="AS111" s="169" t="s">
        <v>409</v>
      </c>
      <c r="AT111" s="169" t="s">
        <v>193</v>
      </c>
      <c r="AU111" s="169" t="s">
        <v>404</v>
      </c>
      <c r="AV111" s="169" t="s">
        <v>405</v>
      </c>
    </row>
    <row r="112" spans="1:48">
      <c r="A112" s="169">
        <v>111</v>
      </c>
      <c r="B112" s="172" t="s">
        <v>312</v>
      </c>
      <c r="C112" s="199" t="s">
        <v>188</v>
      </c>
      <c r="D112" s="186"/>
      <c r="E112" s="170" t="s">
        <v>184</v>
      </c>
      <c r="F112" s="170"/>
      <c r="G112" s="170" t="s">
        <v>185</v>
      </c>
      <c r="H112" s="170"/>
      <c r="I112" s="170" t="s">
        <v>186</v>
      </c>
      <c r="J112" s="193" t="s">
        <v>327</v>
      </c>
      <c r="K112" s="169" t="s">
        <v>321</v>
      </c>
      <c r="L112" s="169" t="s">
        <v>322</v>
      </c>
      <c r="M112" s="169" t="s">
        <v>323</v>
      </c>
      <c r="N112" s="169" t="s">
        <v>321</v>
      </c>
      <c r="O112" s="169" t="s">
        <v>322</v>
      </c>
      <c r="P112" s="169" t="s">
        <v>323</v>
      </c>
      <c r="Q112" s="188" t="s">
        <v>328</v>
      </c>
      <c r="R112" s="186" t="s">
        <v>338</v>
      </c>
      <c r="S112" s="186" t="s">
        <v>332</v>
      </c>
      <c r="T112" s="186" t="s">
        <v>333</v>
      </c>
      <c r="U112" s="187" t="s">
        <v>334</v>
      </c>
      <c r="V112" s="186"/>
      <c r="W112" s="169" t="s">
        <v>335</v>
      </c>
      <c r="X112" s="169" t="s">
        <v>193</v>
      </c>
      <c r="Y112" s="169" t="s">
        <v>197</v>
      </c>
      <c r="Z112" s="170" t="s">
        <v>201</v>
      </c>
      <c r="AA112" s="170" t="s">
        <v>55</v>
      </c>
      <c r="AB112" s="189">
        <v>45383</v>
      </c>
      <c r="AC112" s="189">
        <v>45565</v>
      </c>
      <c r="AD112" s="190">
        <v>45566</v>
      </c>
      <c r="AE112" s="198">
        <v>46466</v>
      </c>
      <c r="AF112" s="169" t="s">
        <v>194</v>
      </c>
      <c r="AG112" s="170" t="s">
        <v>352</v>
      </c>
      <c r="AH112" s="170" t="s">
        <v>345</v>
      </c>
      <c r="AI112" s="170" t="s">
        <v>346</v>
      </c>
      <c r="AJ112" s="515"/>
      <c r="AK112" s="169" t="s">
        <v>347</v>
      </c>
      <c r="AL112" s="169" t="s">
        <v>349</v>
      </c>
      <c r="AM112" s="187" t="s">
        <v>199</v>
      </c>
      <c r="AN112" s="187" t="s">
        <v>199</v>
      </c>
      <c r="AO112" s="187" t="s">
        <v>199</v>
      </c>
      <c r="AP112" s="192">
        <v>45380</v>
      </c>
      <c r="AQ112" s="197" t="s">
        <v>191</v>
      </c>
      <c r="AR112" s="481" t="str">
        <f t="shared" si="1"/>
        <v>（派遣労働者用；常用、有期雇用型）</v>
      </c>
      <c r="AS112" s="169" t="s">
        <v>409</v>
      </c>
      <c r="AT112" s="169" t="s">
        <v>193</v>
      </c>
      <c r="AU112" s="169" t="s">
        <v>404</v>
      </c>
      <c r="AV112" s="169" t="s">
        <v>405</v>
      </c>
    </row>
    <row r="113" spans="1:48">
      <c r="A113" s="169">
        <v>112</v>
      </c>
      <c r="B113" s="172" t="s">
        <v>313</v>
      </c>
      <c r="C113" s="199" t="s">
        <v>188</v>
      </c>
      <c r="D113" s="199"/>
      <c r="E113" s="200" t="s">
        <v>184</v>
      </c>
      <c r="F113" s="200"/>
      <c r="G113" s="200" t="s">
        <v>185</v>
      </c>
      <c r="H113" s="200"/>
      <c r="I113" s="200" t="s">
        <v>186</v>
      </c>
      <c r="J113" s="193" t="s">
        <v>327</v>
      </c>
      <c r="K113" s="169" t="s">
        <v>321</v>
      </c>
      <c r="L113" s="169" t="s">
        <v>322</v>
      </c>
      <c r="M113" s="169" t="s">
        <v>323</v>
      </c>
      <c r="N113" s="169" t="s">
        <v>321</v>
      </c>
      <c r="O113" s="169" t="s">
        <v>322</v>
      </c>
      <c r="P113" s="169" t="s">
        <v>323</v>
      </c>
      <c r="Q113" s="188" t="s">
        <v>328</v>
      </c>
      <c r="R113" s="186" t="s">
        <v>338</v>
      </c>
      <c r="S113" s="186" t="s">
        <v>332</v>
      </c>
      <c r="T113" s="186" t="s">
        <v>333</v>
      </c>
      <c r="U113" s="187" t="s">
        <v>334</v>
      </c>
      <c r="V113" s="186"/>
      <c r="W113" s="169" t="s">
        <v>335</v>
      </c>
      <c r="X113" s="169" t="s">
        <v>193</v>
      </c>
      <c r="Y113" s="169" t="s">
        <v>197</v>
      </c>
      <c r="Z113" s="170" t="s">
        <v>201</v>
      </c>
      <c r="AA113" s="170" t="s">
        <v>55</v>
      </c>
      <c r="AB113" s="189">
        <v>45383</v>
      </c>
      <c r="AC113" s="189">
        <v>45565</v>
      </c>
      <c r="AD113" s="190">
        <v>45566</v>
      </c>
      <c r="AE113" s="198">
        <v>46464</v>
      </c>
      <c r="AF113" s="169" t="s">
        <v>194</v>
      </c>
      <c r="AG113" s="170" t="s">
        <v>352</v>
      </c>
      <c r="AH113" s="170" t="s">
        <v>345</v>
      </c>
      <c r="AI113" s="170" t="s">
        <v>346</v>
      </c>
      <c r="AJ113" s="515"/>
      <c r="AK113" s="169" t="s">
        <v>347</v>
      </c>
      <c r="AL113" s="169" t="s">
        <v>349</v>
      </c>
      <c r="AM113" s="187" t="s">
        <v>199</v>
      </c>
      <c r="AN113" s="187" t="s">
        <v>199</v>
      </c>
      <c r="AO113" s="187" t="s">
        <v>199</v>
      </c>
      <c r="AP113" s="192">
        <v>45380</v>
      </c>
      <c r="AQ113" s="197" t="s">
        <v>191</v>
      </c>
      <c r="AR113" s="481" t="str">
        <f t="shared" si="1"/>
        <v>（派遣労働者用；常用、有期雇用型）</v>
      </c>
      <c r="AS113" s="169" t="s">
        <v>409</v>
      </c>
      <c r="AT113" s="169" t="s">
        <v>193</v>
      </c>
      <c r="AU113" s="169" t="s">
        <v>404</v>
      </c>
      <c r="AV113" s="169" t="s">
        <v>405</v>
      </c>
    </row>
    <row r="114" spans="1:48">
      <c r="A114" s="169">
        <v>113</v>
      </c>
      <c r="B114" s="172" t="s">
        <v>314</v>
      </c>
      <c r="C114" s="199" t="s">
        <v>188</v>
      </c>
      <c r="D114" s="199"/>
      <c r="E114" s="200" t="s">
        <v>184</v>
      </c>
      <c r="F114" s="200"/>
      <c r="G114" s="200" t="s">
        <v>185</v>
      </c>
      <c r="H114" s="200"/>
      <c r="I114" s="200" t="s">
        <v>186</v>
      </c>
      <c r="J114" s="193" t="s">
        <v>327</v>
      </c>
      <c r="K114" s="169" t="s">
        <v>321</v>
      </c>
      <c r="L114" s="169" t="s">
        <v>322</v>
      </c>
      <c r="M114" s="169" t="s">
        <v>323</v>
      </c>
      <c r="N114" s="169" t="s">
        <v>321</v>
      </c>
      <c r="O114" s="169" t="s">
        <v>322</v>
      </c>
      <c r="P114" s="169" t="s">
        <v>323</v>
      </c>
      <c r="Q114" s="188" t="s">
        <v>328</v>
      </c>
      <c r="R114" s="186" t="s">
        <v>338</v>
      </c>
      <c r="S114" s="186" t="s">
        <v>332</v>
      </c>
      <c r="T114" s="186" t="s">
        <v>333</v>
      </c>
      <c r="U114" s="187" t="s">
        <v>334</v>
      </c>
      <c r="V114" s="186"/>
      <c r="W114" s="169" t="s">
        <v>335</v>
      </c>
      <c r="X114" s="169" t="s">
        <v>193</v>
      </c>
      <c r="Y114" s="169" t="s">
        <v>197</v>
      </c>
      <c r="Z114" s="170" t="s">
        <v>201</v>
      </c>
      <c r="AA114" s="170" t="s">
        <v>55</v>
      </c>
      <c r="AB114" s="189">
        <v>45383</v>
      </c>
      <c r="AC114" s="189">
        <v>45565</v>
      </c>
      <c r="AD114" s="190">
        <v>45566</v>
      </c>
      <c r="AE114" s="198">
        <v>46466</v>
      </c>
      <c r="AF114" s="169" t="s">
        <v>194</v>
      </c>
      <c r="AG114" s="170" t="s">
        <v>352</v>
      </c>
      <c r="AH114" s="170" t="s">
        <v>345</v>
      </c>
      <c r="AI114" s="170" t="s">
        <v>346</v>
      </c>
      <c r="AJ114" s="515"/>
      <c r="AK114" s="169" t="s">
        <v>347</v>
      </c>
      <c r="AL114" s="169" t="s">
        <v>349</v>
      </c>
      <c r="AM114" s="187" t="s">
        <v>199</v>
      </c>
      <c r="AN114" s="187" t="s">
        <v>199</v>
      </c>
      <c r="AO114" s="187" t="s">
        <v>199</v>
      </c>
      <c r="AP114" s="192">
        <v>45380</v>
      </c>
      <c r="AQ114" s="197" t="s">
        <v>191</v>
      </c>
      <c r="AR114" s="481" t="str">
        <f t="shared" si="1"/>
        <v>（派遣労働者用；常用、有期雇用型）</v>
      </c>
      <c r="AS114" s="169" t="s">
        <v>409</v>
      </c>
      <c r="AT114" s="169" t="s">
        <v>193</v>
      </c>
      <c r="AU114" s="169" t="s">
        <v>404</v>
      </c>
      <c r="AV114" s="169" t="s">
        <v>405</v>
      </c>
    </row>
    <row r="115" spans="1:48">
      <c r="A115" s="169">
        <v>114</v>
      </c>
      <c r="B115" s="172" t="s">
        <v>315</v>
      </c>
      <c r="C115" s="199" t="s">
        <v>188</v>
      </c>
      <c r="D115" s="199"/>
      <c r="E115" s="200" t="s">
        <v>184</v>
      </c>
      <c r="F115" s="200"/>
      <c r="G115" s="200" t="s">
        <v>185</v>
      </c>
      <c r="H115" s="200"/>
      <c r="I115" s="200" t="s">
        <v>186</v>
      </c>
      <c r="J115" s="193" t="s">
        <v>327</v>
      </c>
      <c r="K115" s="169" t="s">
        <v>321</v>
      </c>
      <c r="L115" s="169" t="s">
        <v>322</v>
      </c>
      <c r="M115" s="169" t="s">
        <v>323</v>
      </c>
      <c r="N115" s="169" t="s">
        <v>321</v>
      </c>
      <c r="O115" s="169" t="s">
        <v>322</v>
      </c>
      <c r="P115" s="169" t="s">
        <v>323</v>
      </c>
      <c r="Q115" s="188" t="s">
        <v>328</v>
      </c>
      <c r="R115" s="186" t="s">
        <v>338</v>
      </c>
      <c r="S115" s="186" t="s">
        <v>332</v>
      </c>
      <c r="T115" s="186" t="s">
        <v>333</v>
      </c>
      <c r="U115" s="187" t="s">
        <v>334</v>
      </c>
      <c r="V115" s="186"/>
      <c r="W115" s="169" t="s">
        <v>335</v>
      </c>
      <c r="X115" s="169" t="s">
        <v>193</v>
      </c>
      <c r="Y115" s="169" t="s">
        <v>197</v>
      </c>
      <c r="Z115" s="170" t="s">
        <v>201</v>
      </c>
      <c r="AA115" s="170" t="s">
        <v>55</v>
      </c>
      <c r="AB115" s="189">
        <v>45383</v>
      </c>
      <c r="AC115" s="189">
        <v>45565</v>
      </c>
      <c r="AD115" s="190">
        <v>45566</v>
      </c>
      <c r="AE115" s="198">
        <v>46464</v>
      </c>
      <c r="AF115" s="169" t="s">
        <v>194</v>
      </c>
      <c r="AG115" s="170" t="s">
        <v>352</v>
      </c>
      <c r="AH115" s="170" t="s">
        <v>345</v>
      </c>
      <c r="AI115" s="170" t="s">
        <v>346</v>
      </c>
      <c r="AJ115" s="515"/>
      <c r="AK115" s="169" t="s">
        <v>347</v>
      </c>
      <c r="AL115" s="169" t="s">
        <v>349</v>
      </c>
      <c r="AM115" s="187" t="s">
        <v>199</v>
      </c>
      <c r="AN115" s="187" t="s">
        <v>199</v>
      </c>
      <c r="AO115" s="187" t="s">
        <v>199</v>
      </c>
      <c r="AP115" s="192">
        <v>45380</v>
      </c>
      <c r="AQ115" s="197" t="s">
        <v>191</v>
      </c>
      <c r="AR115" s="481" t="str">
        <f t="shared" si="1"/>
        <v>（派遣労働者用；常用、有期雇用型）</v>
      </c>
      <c r="AS115" s="169" t="s">
        <v>409</v>
      </c>
      <c r="AT115" s="169" t="s">
        <v>193</v>
      </c>
      <c r="AU115" s="169" t="s">
        <v>404</v>
      </c>
      <c r="AV115" s="169" t="s">
        <v>405</v>
      </c>
    </row>
    <row r="116" spans="1:48">
      <c r="A116" s="169">
        <v>115</v>
      </c>
      <c r="B116" s="172" t="s">
        <v>316</v>
      </c>
      <c r="C116" s="199" t="s">
        <v>188</v>
      </c>
      <c r="D116" s="199"/>
      <c r="E116" s="200" t="s">
        <v>184</v>
      </c>
      <c r="F116" s="200"/>
      <c r="G116" s="200" t="s">
        <v>185</v>
      </c>
      <c r="H116" s="200"/>
      <c r="I116" s="200" t="s">
        <v>186</v>
      </c>
      <c r="J116" s="193" t="s">
        <v>327</v>
      </c>
      <c r="K116" s="169" t="s">
        <v>321</v>
      </c>
      <c r="L116" s="169" t="s">
        <v>322</v>
      </c>
      <c r="M116" s="169" t="s">
        <v>323</v>
      </c>
      <c r="N116" s="169" t="s">
        <v>321</v>
      </c>
      <c r="O116" s="169" t="s">
        <v>322</v>
      </c>
      <c r="P116" s="169" t="s">
        <v>323</v>
      </c>
      <c r="Q116" s="188" t="s">
        <v>328</v>
      </c>
      <c r="R116" s="186" t="s">
        <v>338</v>
      </c>
      <c r="S116" s="186" t="s">
        <v>332</v>
      </c>
      <c r="T116" s="186" t="s">
        <v>333</v>
      </c>
      <c r="U116" s="187" t="s">
        <v>334</v>
      </c>
      <c r="V116" s="186"/>
      <c r="W116" s="169" t="s">
        <v>335</v>
      </c>
      <c r="X116" s="169" t="s">
        <v>193</v>
      </c>
      <c r="Y116" s="169" t="s">
        <v>197</v>
      </c>
      <c r="Z116" s="170" t="s">
        <v>201</v>
      </c>
      <c r="AA116" s="170" t="s">
        <v>55</v>
      </c>
      <c r="AB116" s="189">
        <v>45383</v>
      </c>
      <c r="AC116" s="189">
        <v>45565</v>
      </c>
      <c r="AD116" s="190">
        <v>45566</v>
      </c>
      <c r="AE116" s="198">
        <v>46470</v>
      </c>
      <c r="AF116" s="169" t="s">
        <v>194</v>
      </c>
      <c r="AG116" s="170" t="s">
        <v>352</v>
      </c>
      <c r="AH116" s="170" t="s">
        <v>345</v>
      </c>
      <c r="AI116" s="170" t="s">
        <v>346</v>
      </c>
      <c r="AJ116" s="515"/>
      <c r="AK116" s="169" t="s">
        <v>347</v>
      </c>
      <c r="AL116" s="169" t="s">
        <v>349</v>
      </c>
      <c r="AM116" s="187" t="s">
        <v>199</v>
      </c>
      <c r="AN116" s="187" t="s">
        <v>199</v>
      </c>
      <c r="AO116" s="187" t="s">
        <v>199</v>
      </c>
      <c r="AP116" s="192">
        <v>45380</v>
      </c>
      <c r="AQ116" s="197" t="s">
        <v>191</v>
      </c>
      <c r="AR116" s="481" t="str">
        <f t="shared" si="1"/>
        <v>（派遣労働者用；常用、有期雇用型）</v>
      </c>
      <c r="AS116" s="169" t="s">
        <v>409</v>
      </c>
      <c r="AT116" s="169" t="s">
        <v>193</v>
      </c>
      <c r="AU116" s="169" t="s">
        <v>404</v>
      </c>
      <c r="AV116" s="169" t="s">
        <v>405</v>
      </c>
    </row>
    <row r="117" spans="1:48">
      <c r="A117" s="169">
        <v>116</v>
      </c>
      <c r="B117" s="172" t="s">
        <v>317</v>
      </c>
      <c r="C117" s="199" t="s">
        <v>188</v>
      </c>
      <c r="D117" s="199"/>
      <c r="E117" s="200" t="s">
        <v>184</v>
      </c>
      <c r="F117" s="200"/>
      <c r="G117" s="200" t="s">
        <v>185</v>
      </c>
      <c r="H117" s="200"/>
      <c r="I117" s="200" t="s">
        <v>186</v>
      </c>
      <c r="J117" s="193" t="s">
        <v>327</v>
      </c>
      <c r="K117" s="169" t="s">
        <v>321</v>
      </c>
      <c r="L117" s="169" t="s">
        <v>322</v>
      </c>
      <c r="M117" s="169" t="s">
        <v>323</v>
      </c>
      <c r="N117" s="169" t="s">
        <v>321</v>
      </c>
      <c r="O117" s="169" t="s">
        <v>322</v>
      </c>
      <c r="P117" s="169" t="s">
        <v>323</v>
      </c>
      <c r="Q117" s="188" t="s">
        <v>328</v>
      </c>
      <c r="R117" s="186" t="s">
        <v>338</v>
      </c>
      <c r="S117" s="186" t="s">
        <v>332</v>
      </c>
      <c r="T117" s="186" t="s">
        <v>333</v>
      </c>
      <c r="U117" s="187" t="s">
        <v>334</v>
      </c>
      <c r="V117" s="186"/>
      <c r="W117" s="169" t="s">
        <v>335</v>
      </c>
      <c r="X117" s="169" t="s">
        <v>193</v>
      </c>
      <c r="Y117" s="169" t="s">
        <v>197</v>
      </c>
      <c r="Z117" s="170" t="s">
        <v>201</v>
      </c>
      <c r="AA117" s="170" t="s">
        <v>55</v>
      </c>
      <c r="AB117" s="189">
        <v>45383</v>
      </c>
      <c r="AC117" s="189">
        <v>45565</v>
      </c>
      <c r="AD117" s="190">
        <v>45566</v>
      </c>
      <c r="AE117" s="198">
        <v>46467</v>
      </c>
      <c r="AF117" s="169" t="s">
        <v>194</v>
      </c>
      <c r="AG117" s="170" t="s">
        <v>352</v>
      </c>
      <c r="AH117" s="170" t="s">
        <v>345</v>
      </c>
      <c r="AI117" s="170" t="s">
        <v>346</v>
      </c>
      <c r="AJ117" s="515"/>
      <c r="AK117" s="169" t="s">
        <v>347</v>
      </c>
      <c r="AL117" s="169" t="s">
        <v>349</v>
      </c>
      <c r="AM117" s="187" t="s">
        <v>199</v>
      </c>
      <c r="AN117" s="187" t="s">
        <v>199</v>
      </c>
      <c r="AO117" s="187" t="s">
        <v>199</v>
      </c>
      <c r="AP117" s="192">
        <v>45380</v>
      </c>
      <c r="AQ117" s="197" t="s">
        <v>191</v>
      </c>
      <c r="AR117" s="481" t="str">
        <f t="shared" si="1"/>
        <v>（派遣労働者用；常用、有期雇用型）</v>
      </c>
      <c r="AS117" s="169" t="s">
        <v>409</v>
      </c>
      <c r="AT117" s="169" t="s">
        <v>193</v>
      </c>
      <c r="AU117" s="169" t="s">
        <v>404</v>
      </c>
      <c r="AV117" s="169" t="s">
        <v>405</v>
      </c>
    </row>
    <row r="118" spans="1:48">
      <c r="A118" s="169">
        <v>117</v>
      </c>
      <c r="B118" s="172" t="s">
        <v>318</v>
      </c>
      <c r="C118" s="186" t="s">
        <v>188</v>
      </c>
      <c r="D118" s="186"/>
      <c r="E118" s="187" t="s">
        <v>184</v>
      </c>
      <c r="F118" s="187"/>
      <c r="G118" s="187" t="s">
        <v>185</v>
      </c>
      <c r="H118" s="187"/>
      <c r="I118" s="187" t="s">
        <v>186</v>
      </c>
      <c r="J118" s="193" t="s">
        <v>327</v>
      </c>
      <c r="K118" s="169" t="s">
        <v>321</v>
      </c>
      <c r="L118" s="169" t="s">
        <v>322</v>
      </c>
      <c r="M118" s="169" t="s">
        <v>323</v>
      </c>
      <c r="N118" s="169" t="s">
        <v>321</v>
      </c>
      <c r="O118" s="169" t="s">
        <v>322</v>
      </c>
      <c r="P118" s="169" t="s">
        <v>323</v>
      </c>
      <c r="Q118" s="188" t="s">
        <v>328</v>
      </c>
      <c r="R118" s="186" t="s">
        <v>338</v>
      </c>
      <c r="S118" s="186" t="s">
        <v>332</v>
      </c>
      <c r="T118" s="186" t="s">
        <v>333</v>
      </c>
      <c r="U118" s="187" t="s">
        <v>334</v>
      </c>
      <c r="V118" s="186"/>
      <c r="W118" s="169" t="s">
        <v>335</v>
      </c>
      <c r="X118" s="169" t="s">
        <v>193</v>
      </c>
      <c r="Y118" s="169" t="s">
        <v>197</v>
      </c>
      <c r="Z118" s="170" t="s">
        <v>201</v>
      </c>
      <c r="AA118" s="170" t="s">
        <v>55</v>
      </c>
      <c r="AB118" s="189">
        <v>45383</v>
      </c>
      <c r="AC118" s="189">
        <v>45565</v>
      </c>
      <c r="AD118" s="190">
        <v>45566</v>
      </c>
      <c r="AE118" s="198">
        <v>46470</v>
      </c>
      <c r="AF118" s="169" t="s">
        <v>194</v>
      </c>
      <c r="AG118" s="170" t="s">
        <v>352</v>
      </c>
      <c r="AH118" s="170" t="s">
        <v>345</v>
      </c>
      <c r="AI118" s="170" t="s">
        <v>346</v>
      </c>
      <c r="AJ118" s="515"/>
      <c r="AK118" s="169" t="s">
        <v>347</v>
      </c>
      <c r="AL118" s="169" t="s">
        <v>349</v>
      </c>
      <c r="AM118" s="187" t="s">
        <v>199</v>
      </c>
      <c r="AN118" s="187" t="s">
        <v>199</v>
      </c>
      <c r="AO118" s="187" t="s">
        <v>199</v>
      </c>
      <c r="AP118" s="192">
        <v>45380</v>
      </c>
      <c r="AQ118" s="197" t="s">
        <v>191</v>
      </c>
      <c r="AR118" s="481" t="str">
        <f t="shared" si="1"/>
        <v>（派遣労働者用；常用、有期雇用型）</v>
      </c>
      <c r="AS118" s="169" t="s">
        <v>409</v>
      </c>
      <c r="AT118" s="169" t="s">
        <v>193</v>
      </c>
      <c r="AU118" s="169" t="s">
        <v>404</v>
      </c>
      <c r="AV118" s="169" t="s">
        <v>405</v>
      </c>
    </row>
    <row r="119" spans="1:48">
      <c r="A119" s="169">
        <v>118</v>
      </c>
      <c r="B119" s="172" t="s">
        <v>319</v>
      </c>
      <c r="C119" s="199" t="s">
        <v>188</v>
      </c>
      <c r="D119" s="199"/>
      <c r="E119" s="200" t="s">
        <v>184</v>
      </c>
      <c r="F119" s="200"/>
      <c r="G119" s="200" t="s">
        <v>185</v>
      </c>
      <c r="H119" s="200"/>
      <c r="I119" s="200" t="s">
        <v>186</v>
      </c>
      <c r="J119" s="188" t="s">
        <v>329</v>
      </c>
      <c r="K119" s="169" t="s">
        <v>321</v>
      </c>
      <c r="L119" s="169" t="s">
        <v>322</v>
      </c>
      <c r="M119" s="169" t="s">
        <v>323</v>
      </c>
      <c r="N119" s="169" t="s">
        <v>321</v>
      </c>
      <c r="O119" s="169" t="s">
        <v>322</v>
      </c>
      <c r="P119" s="169" t="s">
        <v>323</v>
      </c>
      <c r="Q119" s="188" t="s">
        <v>330</v>
      </c>
      <c r="R119" s="186" t="s">
        <v>340</v>
      </c>
      <c r="S119" s="186" t="s">
        <v>332</v>
      </c>
      <c r="T119" s="186" t="s">
        <v>333</v>
      </c>
      <c r="U119" s="187" t="s">
        <v>334</v>
      </c>
      <c r="V119" s="186"/>
      <c r="W119" s="169" t="s">
        <v>335</v>
      </c>
      <c r="X119" s="169" t="s">
        <v>193</v>
      </c>
      <c r="Y119" s="169" t="s">
        <v>197</v>
      </c>
      <c r="Z119" s="170" t="s">
        <v>201</v>
      </c>
      <c r="AA119" s="170" t="s">
        <v>55</v>
      </c>
      <c r="AB119" s="189">
        <v>45383</v>
      </c>
      <c r="AC119" s="189">
        <v>45565</v>
      </c>
      <c r="AD119" s="190">
        <v>45566</v>
      </c>
      <c r="AE119" s="198">
        <v>45513</v>
      </c>
      <c r="AF119" s="169" t="s">
        <v>194</v>
      </c>
      <c r="AG119" s="169" t="s">
        <v>195</v>
      </c>
      <c r="AH119" s="169" t="s">
        <v>355</v>
      </c>
      <c r="AI119" s="169" t="s">
        <v>356</v>
      </c>
      <c r="AJ119" s="515"/>
      <c r="AK119" s="169" t="s">
        <v>347</v>
      </c>
      <c r="AL119" s="169" t="s">
        <v>348</v>
      </c>
      <c r="AM119" s="187" t="s">
        <v>200</v>
      </c>
      <c r="AN119" s="187" t="s">
        <v>200</v>
      </c>
      <c r="AO119" s="187" t="s">
        <v>200</v>
      </c>
      <c r="AP119" s="192">
        <v>45380</v>
      </c>
      <c r="AQ119" s="197" t="s">
        <v>191</v>
      </c>
      <c r="AR119" s="481" t="str">
        <f t="shared" si="1"/>
        <v>（派遣労働者用；常用、有期雇用型）</v>
      </c>
      <c r="AS119" s="169" t="s">
        <v>409</v>
      </c>
      <c r="AT119" s="169" t="s">
        <v>193</v>
      </c>
      <c r="AU119" s="169" t="s">
        <v>404</v>
      </c>
      <c r="AV119" s="169" t="s">
        <v>405</v>
      </c>
    </row>
    <row r="120" spans="1:48">
      <c r="A120" s="169">
        <v>119</v>
      </c>
      <c r="B120" s="201"/>
      <c r="C120" s="186" t="s">
        <v>188</v>
      </c>
      <c r="D120" s="186"/>
      <c r="E120" s="187" t="s">
        <v>184</v>
      </c>
      <c r="F120" s="187"/>
      <c r="G120" s="187" t="s">
        <v>185</v>
      </c>
      <c r="H120" s="187"/>
      <c r="I120" s="187" t="s">
        <v>186</v>
      </c>
      <c r="J120" s="186"/>
      <c r="K120" s="186"/>
      <c r="L120" s="186"/>
      <c r="M120" s="186"/>
      <c r="N120" s="186"/>
      <c r="O120" s="186"/>
      <c r="P120" s="186"/>
      <c r="Q120" s="202"/>
      <c r="R120" s="186"/>
      <c r="S120" s="186"/>
      <c r="T120" s="186"/>
      <c r="U120" s="186"/>
      <c r="V120" s="186"/>
      <c r="W120" s="186"/>
      <c r="X120" s="186"/>
      <c r="Z120" s="170"/>
      <c r="AA120" s="170"/>
      <c r="AB120" s="189"/>
      <c r="AC120" s="189"/>
      <c r="AD120" s="190"/>
      <c r="AE120" s="198"/>
      <c r="AH120" s="169"/>
      <c r="AI120" s="169"/>
      <c r="AJ120" s="515"/>
      <c r="AK120" s="186"/>
      <c r="AL120" s="186"/>
      <c r="AM120" s="194"/>
      <c r="AN120" s="194"/>
      <c r="AO120" s="194"/>
      <c r="AP120" s="192"/>
      <c r="AQ120" s="197"/>
      <c r="AR120" s="481" t="str">
        <f t="shared" si="1"/>
        <v>（無期転換後の労働条件）</v>
      </c>
      <c r="AS120" s="186"/>
      <c r="AT120" s="186"/>
      <c r="AU120" s="169" t="s">
        <v>404</v>
      </c>
      <c r="AV120" s="169" t="s">
        <v>405</v>
      </c>
    </row>
    <row r="121" spans="1:48">
      <c r="A121" s="169">
        <v>120</v>
      </c>
      <c r="B121" s="201"/>
      <c r="C121" s="199" t="s">
        <v>188</v>
      </c>
      <c r="D121" s="199"/>
      <c r="E121" s="200" t="s">
        <v>184</v>
      </c>
      <c r="F121" s="200"/>
      <c r="G121" s="200" t="s">
        <v>185</v>
      </c>
      <c r="H121" s="200"/>
      <c r="I121" s="200" t="s">
        <v>186</v>
      </c>
      <c r="J121" s="186"/>
      <c r="K121" s="199"/>
      <c r="L121" s="199"/>
      <c r="M121" s="199"/>
      <c r="N121" s="199"/>
      <c r="O121" s="199"/>
      <c r="P121" s="199"/>
      <c r="Q121" s="203"/>
      <c r="R121" s="199"/>
      <c r="S121" s="199"/>
      <c r="T121" s="199"/>
      <c r="U121" s="199"/>
      <c r="V121" s="199"/>
      <c r="W121" s="199"/>
      <c r="X121" s="199"/>
      <c r="Z121" s="170"/>
      <c r="AA121" s="170"/>
      <c r="AB121" s="204"/>
      <c r="AC121" s="192"/>
      <c r="AD121" s="197"/>
      <c r="AE121" s="204"/>
      <c r="AF121" s="186"/>
      <c r="AG121" s="186"/>
      <c r="AH121" s="194"/>
      <c r="AI121" s="187"/>
      <c r="AJ121" s="515"/>
      <c r="AK121" s="201"/>
      <c r="AL121" s="201"/>
      <c r="AM121" s="187"/>
      <c r="AN121" s="187"/>
      <c r="AO121" s="187"/>
      <c r="AP121" s="192"/>
      <c r="AQ121" s="197"/>
      <c r="AR121" s="481" t="str">
        <f t="shared" si="1"/>
        <v>（無期転換後の労働条件）</v>
      </c>
      <c r="AS121" s="199"/>
      <c r="AT121" s="199"/>
      <c r="AU121" s="169" t="s">
        <v>404</v>
      </c>
      <c r="AV121" s="169" t="s">
        <v>405</v>
      </c>
    </row>
    <row r="122" spans="1:48">
      <c r="A122" s="169">
        <v>121</v>
      </c>
      <c r="B122" s="205"/>
      <c r="C122" s="199" t="s">
        <v>188</v>
      </c>
      <c r="D122" s="199"/>
      <c r="E122" s="200" t="s">
        <v>184</v>
      </c>
      <c r="F122" s="200"/>
      <c r="G122" s="200" t="s">
        <v>185</v>
      </c>
      <c r="H122" s="200"/>
      <c r="I122" s="200" t="s">
        <v>186</v>
      </c>
      <c r="J122" s="186"/>
      <c r="K122" s="199"/>
      <c r="L122" s="199"/>
      <c r="M122" s="199"/>
      <c r="N122" s="199"/>
      <c r="O122" s="199"/>
      <c r="P122" s="199"/>
      <c r="Q122" s="203"/>
      <c r="R122" s="199"/>
      <c r="S122" s="199"/>
      <c r="T122" s="199"/>
      <c r="U122" s="199"/>
      <c r="V122" s="199"/>
      <c r="W122" s="199"/>
      <c r="X122" s="199"/>
      <c r="Z122" s="170"/>
      <c r="AA122" s="170"/>
      <c r="AB122" s="204"/>
      <c r="AC122" s="192"/>
      <c r="AD122" s="197"/>
      <c r="AE122" s="206"/>
      <c r="AF122" s="201"/>
      <c r="AG122" s="201"/>
      <c r="AH122" s="194"/>
      <c r="AI122" s="194"/>
      <c r="AJ122" s="515"/>
      <c r="AK122" s="201"/>
      <c r="AL122" s="201"/>
      <c r="AM122" s="194"/>
      <c r="AN122" s="194"/>
      <c r="AO122" s="194"/>
      <c r="AP122" s="192"/>
      <c r="AQ122" s="197"/>
      <c r="AR122" s="481" t="str">
        <f t="shared" si="1"/>
        <v>（無期転換後の労働条件）</v>
      </c>
      <c r="AS122" s="199"/>
      <c r="AT122" s="199"/>
      <c r="AU122" s="169" t="s">
        <v>404</v>
      </c>
      <c r="AV122" s="169" t="s">
        <v>405</v>
      </c>
    </row>
    <row r="123" spans="1:48">
      <c r="A123" s="169">
        <v>122</v>
      </c>
      <c r="C123" s="199" t="s">
        <v>188</v>
      </c>
      <c r="D123" s="199"/>
      <c r="E123" s="200" t="s">
        <v>184</v>
      </c>
      <c r="F123" s="200"/>
      <c r="G123" s="200" t="s">
        <v>185</v>
      </c>
      <c r="H123" s="200"/>
      <c r="I123" s="200" t="s">
        <v>186</v>
      </c>
      <c r="J123" s="186"/>
      <c r="K123" s="199"/>
      <c r="L123" s="199"/>
      <c r="M123" s="199"/>
      <c r="N123" s="199"/>
      <c r="O123" s="199"/>
      <c r="P123" s="199"/>
      <c r="Q123" s="203"/>
      <c r="R123" s="199"/>
      <c r="S123" s="199"/>
      <c r="T123" s="199"/>
      <c r="U123" s="199"/>
      <c r="V123" s="199"/>
      <c r="W123" s="199"/>
      <c r="X123" s="199"/>
      <c r="Z123" s="170"/>
      <c r="AA123" s="170"/>
      <c r="AB123" s="204"/>
      <c r="AC123" s="192"/>
      <c r="AD123" s="197"/>
      <c r="AE123" s="206"/>
      <c r="AF123" s="201"/>
      <c r="AG123" s="201"/>
      <c r="AH123" s="194"/>
      <c r="AI123" s="194"/>
      <c r="AJ123" s="515"/>
      <c r="AK123" s="201"/>
      <c r="AL123" s="201"/>
      <c r="AM123" s="194"/>
      <c r="AN123" s="194"/>
      <c r="AO123" s="194"/>
      <c r="AP123" s="192"/>
      <c r="AQ123" s="197"/>
      <c r="AR123" s="481" t="str">
        <f t="shared" si="1"/>
        <v>（無期転換後の労働条件）</v>
      </c>
      <c r="AS123" s="199"/>
      <c r="AT123" s="199"/>
      <c r="AU123" s="169" t="s">
        <v>404</v>
      </c>
      <c r="AV123" s="169" t="s">
        <v>405</v>
      </c>
    </row>
    <row r="124" spans="1:48">
      <c r="A124" s="169">
        <v>123</v>
      </c>
      <c r="C124" s="199" t="s">
        <v>188</v>
      </c>
      <c r="D124" s="199"/>
      <c r="E124" s="200" t="s">
        <v>184</v>
      </c>
      <c r="F124" s="200"/>
      <c r="G124" s="200" t="s">
        <v>185</v>
      </c>
      <c r="H124" s="200"/>
      <c r="I124" s="200" t="s">
        <v>186</v>
      </c>
      <c r="J124" s="186"/>
      <c r="K124" s="199"/>
      <c r="L124" s="199"/>
      <c r="M124" s="199"/>
      <c r="N124" s="199"/>
      <c r="O124" s="199"/>
      <c r="P124" s="199"/>
      <c r="Q124" s="203"/>
      <c r="R124" s="199"/>
      <c r="S124" s="199"/>
      <c r="T124" s="199"/>
      <c r="U124" s="199"/>
      <c r="V124" s="199"/>
      <c r="W124" s="199"/>
      <c r="X124" s="199"/>
      <c r="Z124" s="170"/>
      <c r="AA124" s="170"/>
      <c r="AB124" s="204"/>
      <c r="AC124" s="192"/>
      <c r="AD124" s="197"/>
      <c r="AE124" s="206"/>
      <c r="AF124" s="201"/>
      <c r="AG124" s="201"/>
      <c r="AH124" s="194"/>
      <c r="AI124" s="194"/>
      <c r="AJ124" s="515"/>
      <c r="AK124" s="201"/>
      <c r="AL124" s="201"/>
      <c r="AM124" s="194"/>
      <c r="AN124" s="194"/>
      <c r="AO124" s="194"/>
      <c r="AP124" s="192"/>
      <c r="AQ124" s="197"/>
      <c r="AR124" s="481" t="str">
        <f t="shared" si="1"/>
        <v>（無期転換後の労働条件）</v>
      </c>
      <c r="AS124" s="199"/>
      <c r="AT124" s="199"/>
      <c r="AU124" s="169" t="s">
        <v>404</v>
      </c>
      <c r="AV124" s="169" t="s">
        <v>405</v>
      </c>
    </row>
    <row r="125" spans="1:48">
      <c r="A125" s="169">
        <v>124</v>
      </c>
      <c r="C125" s="199" t="s">
        <v>188</v>
      </c>
      <c r="D125" s="199"/>
      <c r="E125" s="200" t="s">
        <v>184</v>
      </c>
      <c r="F125" s="200"/>
      <c r="G125" s="200" t="s">
        <v>185</v>
      </c>
      <c r="H125" s="200"/>
      <c r="I125" s="200" t="s">
        <v>186</v>
      </c>
      <c r="J125" s="186"/>
      <c r="K125" s="199"/>
      <c r="L125" s="199"/>
      <c r="M125" s="199"/>
      <c r="N125" s="199"/>
      <c r="O125" s="199"/>
      <c r="P125" s="199"/>
      <c r="Q125" s="203"/>
      <c r="R125" s="199"/>
      <c r="S125" s="199"/>
      <c r="T125" s="199"/>
      <c r="U125" s="199"/>
      <c r="V125" s="199"/>
      <c r="W125" s="199"/>
      <c r="X125" s="199"/>
      <c r="Z125" s="170"/>
      <c r="AA125" s="170"/>
      <c r="AB125" s="204"/>
      <c r="AC125" s="192"/>
      <c r="AD125" s="197"/>
      <c r="AE125" s="206"/>
      <c r="AF125" s="201"/>
      <c r="AG125" s="201"/>
      <c r="AH125" s="194"/>
      <c r="AI125" s="194"/>
      <c r="AJ125" s="515"/>
      <c r="AK125" s="201"/>
      <c r="AL125" s="201"/>
      <c r="AM125" s="194"/>
      <c r="AN125" s="194"/>
      <c r="AO125" s="194"/>
      <c r="AP125" s="192"/>
      <c r="AQ125" s="197"/>
      <c r="AR125" s="481" t="str">
        <f t="shared" si="1"/>
        <v>（無期転換後の労働条件）</v>
      </c>
      <c r="AS125" s="199"/>
      <c r="AT125" s="199"/>
      <c r="AU125" s="169" t="s">
        <v>404</v>
      </c>
      <c r="AV125" s="169" t="s">
        <v>405</v>
      </c>
    </row>
    <row r="126" spans="1:48">
      <c r="A126" s="169">
        <v>125</v>
      </c>
      <c r="C126" s="199" t="s">
        <v>188</v>
      </c>
      <c r="D126" s="199"/>
      <c r="E126" s="200" t="s">
        <v>184</v>
      </c>
      <c r="F126" s="200"/>
      <c r="G126" s="200" t="s">
        <v>185</v>
      </c>
      <c r="H126" s="200"/>
      <c r="I126" s="200" t="s">
        <v>186</v>
      </c>
      <c r="J126" s="186"/>
      <c r="K126" s="199"/>
      <c r="L126" s="199"/>
      <c r="M126" s="199"/>
      <c r="N126" s="199"/>
      <c r="O126" s="199"/>
      <c r="P126" s="199"/>
      <c r="Q126" s="203"/>
      <c r="R126" s="199"/>
      <c r="S126" s="199"/>
      <c r="T126" s="199"/>
      <c r="U126" s="199"/>
      <c r="V126" s="199"/>
      <c r="W126" s="199"/>
      <c r="X126" s="199"/>
      <c r="Z126" s="170"/>
      <c r="AA126" s="170"/>
      <c r="AB126" s="204"/>
      <c r="AC126" s="192"/>
      <c r="AD126" s="197"/>
      <c r="AE126" s="206"/>
      <c r="AF126" s="201"/>
      <c r="AG126" s="201"/>
      <c r="AH126" s="194"/>
      <c r="AI126" s="194"/>
      <c r="AJ126" s="515"/>
      <c r="AK126" s="201"/>
      <c r="AL126" s="201"/>
      <c r="AM126" s="194"/>
      <c r="AN126" s="194"/>
      <c r="AO126" s="194"/>
      <c r="AP126" s="192"/>
      <c r="AQ126" s="197"/>
      <c r="AR126" s="481" t="str">
        <f t="shared" si="1"/>
        <v>（無期転換後の労働条件）</v>
      </c>
      <c r="AS126" s="199"/>
      <c r="AT126" s="199"/>
      <c r="AU126" s="169" t="s">
        <v>404</v>
      </c>
      <c r="AV126" s="169" t="s">
        <v>405</v>
      </c>
    </row>
    <row r="127" spans="1:48">
      <c r="A127" s="169">
        <v>126</v>
      </c>
      <c r="C127" s="199" t="s">
        <v>188</v>
      </c>
      <c r="D127" s="199"/>
      <c r="E127" s="200" t="s">
        <v>184</v>
      </c>
      <c r="F127" s="200"/>
      <c r="G127" s="200" t="s">
        <v>185</v>
      </c>
      <c r="H127" s="200"/>
      <c r="I127" s="200" t="s">
        <v>186</v>
      </c>
      <c r="J127" s="186"/>
      <c r="K127" s="199"/>
      <c r="L127" s="199"/>
      <c r="M127" s="199"/>
      <c r="N127" s="199"/>
      <c r="O127" s="199"/>
      <c r="P127" s="199"/>
      <c r="Q127" s="203"/>
      <c r="R127" s="199"/>
      <c r="S127" s="199"/>
      <c r="T127" s="199"/>
      <c r="U127" s="199"/>
      <c r="V127" s="199"/>
      <c r="W127" s="199"/>
      <c r="X127" s="199"/>
      <c r="Z127" s="170"/>
      <c r="AA127" s="170"/>
      <c r="AB127" s="204"/>
      <c r="AC127" s="192"/>
      <c r="AD127" s="197"/>
      <c r="AE127" s="206"/>
      <c r="AF127" s="201"/>
      <c r="AG127" s="201"/>
      <c r="AH127" s="194"/>
      <c r="AI127" s="194"/>
      <c r="AJ127" s="515"/>
      <c r="AK127" s="201"/>
      <c r="AL127" s="201"/>
      <c r="AM127" s="194"/>
      <c r="AN127" s="194"/>
      <c r="AO127" s="194"/>
      <c r="AP127" s="192"/>
      <c r="AQ127" s="197"/>
      <c r="AR127" s="481" t="str">
        <f t="shared" si="1"/>
        <v>（無期転換後の労働条件）</v>
      </c>
      <c r="AS127" s="199"/>
      <c r="AT127" s="199"/>
      <c r="AU127" s="169" t="s">
        <v>404</v>
      </c>
      <c r="AV127" s="169" t="s">
        <v>405</v>
      </c>
    </row>
    <row r="128" spans="1:48">
      <c r="A128" s="169">
        <v>127</v>
      </c>
      <c r="B128" s="205"/>
      <c r="C128" s="186" t="s">
        <v>188</v>
      </c>
      <c r="D128" s="186"/>
      <c r="E128" s="187" t="s">
        <v>184</v>
      </c>
      <c r="F128" s="187"/>
      <c r="G128" s="187" t="s">
        <v>185</v>
      </c>
      <c r="H128" s="187"/>
      <c r="I128" s="187" t="s">
        <v>186</v>
      </c>
      <c r="J128" s="186"/>
      <c r="K128" s="186"/>
      <c r="L128" s="186"/>
      <c r="M128" s="186"/>
      <c r="N128" s="186"/>
      <c r="O128" s="186"/>
      <c r="P128" s="186"/>
      <c r="Q128" s="202"/>
      <c r="R128" s="186"/>
      <c r="S128" s="186"/>
      <c r="T128" s="186"/>
      <c r="U128" s="186"/>
      <c r="V128" s="186"/>
      <c r="W128" s="186"/>
      <c r="X128" s="186"/>
      <c r="Z128" s="170"/>
      <c r="AA128" s="170"/>
      <c r="AB128" s="204"/>
      <c r="AC128" s="192"/>
      <c r="AD128" s="197"/>
      <c r="AE128" s="206"/>
      <c r="AF128" s="201"/>
      <c r="AG128" s="201"/>
      <c r="AH128" s="194"/>
      <c r="AI128" s="194"/>
      <c r="AJ128" s="515"/>
      <c r="AK128" s="201"/>
      <c r="AL128" s="201"/>
      <c r="AM128" s="194"/>
      <c r="AN128" s="194"/>
      <c r="AO128" s="194"/>
      <c r="AP128" s="192"/>
      <c r="AQ128" s="197"/>
      <c r="AR128" s="481" t="str">
        <f t="shared" si="1"/>
        <v>（無期転換後の労働条件）</v>
      </c>
      <c r="AS128" s="186"/>
      <c r="AT128" s="186"/>
      <c r="AU128" s="169" t="s">
        <v>404</v>
      </c>
      <c r="AV128" s="169" t="s">
        <v>405</v>
      </c>
    </row>
    <row r="129" spans="1:48">
      <c r="A129" s="169">
        <v>128</v>
      </c>
      <c r="B129" s="205"/>
      <c r="C129" s="186" t="s">
        <v>188</v>
      </c>
      <c r="D129" s="186"/>
      <c r="E129" s="187" t="s">
        <v>184</v>
      </c>
      <c r="F129" s="187"/>
      <c r="G129" s="187" t="s">
        <v>185</v>
      </c>
      <c r="H129" s="187"/>
      <c r="I129" s="187" t="s">
        <v>186</v>
      </c>
      <c r="J129" s="186"/>
      <c r="K129" s="186"/>
      <c r="L129" s="186"/>
      <c r="M129" s="186"/>
      <c r="N129" s="186"/>
      <c r="O129" s="186"/>
      <c r="P129" s="186"/>
      <c r="Q129" s="202"/>
      <c r="R129" s="186"/>
      <c r="S129" s="186"/>
      <c r="T129" s="186"/>
      <c r="U129" s="186"/>
      <c r="V129" s="186"/>
      <c r="W129" s="186"/>
      <c r="X129" s="186"/>
      <c r="Z129" s="170"/>
      <c r="AA129" s="170"/>
      <c r="AB129" s="204"/>
      <c r="AC129" s="192"/>
      <c r="AD129" s="197"/>
      <c r="AE129" s="206"/>
      <c r="AF129" s="201"/>
      <c r="AG129" s="201"/>
      <c r="AH129" s="194"/>
      <c r="AI129" s="194"/>
      <c r="AJ129" s="515"/>
      <c r="AK129" s="201"/>
      <c r="AL129" s="201"/>
      <c r="AM129" s="194"/>
      <c r="AN129" s="194"/>
      <c r="AO129" s="194"/>
      <c r="AP129" s="192"/>
      <c r="AQ129" s="197"/>
      <c r="AR129" s="481" t="str">
        <f t="shared" si="1"/>
        <v>（無期転換後の労働条件）</v>
      </c>
      <c r="AS129" s="186"/>
      <c r="AT129" s="186"/>
      <c r="AU129" s="169" t="s">
        <v>404</v>
      </c>
      <c r="AV129" s="169" t="s">
        <v>405</v>
      </c>
    </row>
    <row r="130" spans="1:48">
      <c r="A130" s="169">
        <v>129</v>
      </c>
      <c r="B130" s="205"/>
      <c r="C130" s="186" t="s">
        <v>188</v>
      </c>
      <c r="D130" s="186"/>
      <c r="E130" s="187" t="s">
        <v>184</v>
      </c>
      <c r="F130" s="187"/>
      <c r="G130" s="187" t="s">
        <v>185</v>
      </c>
      <c r="H130" s="187"/>
      <c r="I130" s="187" t="s">
        <v>186</v>
      </c>
      <c r="J130" s="186"/>
      <c r="K130" s="186"/>
      <c r="L130" s="186"/>
      <c r="M130" s="186"/>
      <c r="N130" s="186"/>
      <c r="O130" s="186"/>
      <c r="P130" s="186"/>
      <c r="Q130" s="202"/>
      <c r="R130" s="186"/>
      <c r="S130" s="186"/>
      <c r="T130" s="186"/>
      <c r="U130" s="186"/>
      <c r="V130" s="186"/>
      <c r="W130" s="186"/>
      <c r="X130" s="186"/>
      <c r="Z130" s="170"/>
      <c r="AA130" s="170"/>
      <c r="AB130" s="204"/>
      <c r="AC130" s="192"/>
      <c r="AD130" s="197"/>
      <c r="AE130" s="206"/>
      <c r="AF130" s="201"/>
      <c r="AG130" s="201"/>
      <c r="AH130" s="194"/>
      <c r="AI130" s="194"/>
      <c r="AJ130" s="515"/>
      <c r="AK130" s="201"/>
      <c r="AL130" s="201"/>
      <c r="AM130" s="194"/>
      <c r="AN130" s="194"/>
      <c r="AO130" s="194"/>
      <c r="AP130" s="192"/>
      <c r="AQ130" s="197"/>
      <c r="AR130" s="481" t="str">
        <f t="shared" si="1"/>
        <v>（無期転換後の労働条件）</v>
      </c>
      <c r="AS130" s="186"/>
      <c r="AT130" s="186"/>
      <c r="AU130" s="169" t="s">
        <v>404</v>
      </c>
      <c r="AV130" s="169" t="s">
        <v>405</v>
      </c>
    </row>
    <row r="131" spans="1:48">
      <c r="A131" s="169">
        <v>130</v>
      </c>
      <c r="B131" s="205"/>
      <c r="C131" s="186" t="s">
        <v>188</v>
      </c>
      <c r="D131" s="186"/>
      <c r="E131" s="187" t="s">
        <v>184</v>
      </c>
      <c r="F131" s="187"/>
      <c r="G131" s="187" t="s">
        <v>185</v>
      </c>
      <c r="H131" s="187"/>
      <c r="I131" s="187" t="s">
        <v>186</v>
      </c>
      <c r="J131" s="186"/>
      <c r="K131" s="186"/>
      <c r="L131" s="186"/>
      <c r="M131" s="186"/>
      <c r="N131" s="186"/>
      <c r="O131" s="186"/>
      <c r="P131" s="186"/>
      <c r="Q131" s="202"/>
      <c r="R131" s="186"/>
      <c r="S131" s="186"/>
      <c r="T131" s="186"/>
      <c r="U131" s="186"/>
      <c r="V131" s="186"/>
      <c r="W131" s="186"/>
      <c r="X131" s="186"/>
      <c r="Z131" s="170"/>
      <c r="AA131" s="170"/>
      <c r="AB131" s="204"/>
      <c r="AC131" s="192"/>
      <c r="AD131" s="197"/>
      <c r="AE131" s="206"/>
      <c r="AF131" s="201"/>
      <c r="AG131" s="201"/>
      <c r="AH131" s="194"/>
      <c r="AI131" s="194"/>
      <c r="AJ131" s="515"/>
      <c r="AK131" s="201"/>
      <c r="AL131" s="201"/>
      <c r="AM131" s="194"/>
      <c r="AN131" s="194"/>
      <c r="AO131" s="194"/>
      <c r="AP131" s="192"/>
      <c r="AQ131" s="197"/>
      <c r="AR131" s="481" t="str">
        <f t="shared" ref="AR131:AR194" si="2">IF(Y131="有期雇用","（派遣労働者用；常用、有期雇用型）","（無期転換後の労働条件）")</f>
        <v>（無期転換後の労働条件）</v>
      </c>
      <c r="AS131" s="186"/>
      <c r="AT131" s="186"/>
      <c r="AU131" s="169" t="s">
        <v>404</v>
      </c>
      <c r="AV131" s="169" t="s">
        <v>405</v>
      </c>
    </row>
    <row r="132" spans="1:48">
      <c r="A132" s="169">
        <v>131</v>
      </c>
      <c r="B132" s="205"/>
      <c r="C132" s="186" t="s">
        <v>188</v>
      </c>
      <c r="D132" s="207"/>
      <c r="E132" s="187" t="s">
        <v>184</v>
      </c>
      <c r="F132" s="187"/>
      <c r="G132" s="187" t="s">
        <v>185</v>
      </c>
      <c r="H132" s="187"/>
      <c r="I132" s="187" t="s">
        <v>186</v>
      </c>
      <c r="J132" s="186"/>
      <c r="K132" s="186"/>
      <c r="L132" s="186"/>
      <c r="M132" s="186"/>
      <c r="N132" s="186"/>
      <c r="O132" s="186"/>
      <c r="P132" s="186"/>
      <c r="Q132" s="202"/>
      <c r="R132" s="186"/>
      <c r="S132" s="186"/>
      <c r="T132" s="186"/>
      <c r="U132" s="186"/>
      <c r="V132" s="207"/>
      <c r="W132" s="186"/>
      <c r="X132" s="186"/>
      <c r="Z132" s="170"/>
      <c r="AA132" s="170"/>
      <c r="AB132" s="204"/>
      <c r="AC132" s="192"/>
      <c r="AD132" s="197"/>
      <c r="AE132" s="206"/>
      <c r="AF132" s="201"/>
      <c r="AG132" s="201"/>
      <c r="AH132" s="194"/>
      <c r="AI132" s="194"/>
      <c r="AJ132" s="515"/>
      <c r="AK132" s="201"/>
      <c r="AL132" s="201"/>
      <c r="AM132" s="194"/>
      <c r="AN132" s="194"/>
      <c r="AO132" s="194"/>
      <c r="AP132" s="192"/>
      <c r="AQ132" s="197"/>
      <c r="AR132" s="481" t="str">
        <f t="shared" si="2"/>
        <v>（無期転換後の労働条件）</v>
      </c>
      <c r="AS132" s="186"/>
      <c r="AT132" s="186"/>
      <c r="AU132" s="169" t="s">
        <v>404</v>
      </c>
      <c r="AV132" s="169" t="s">
        <v>405</v>
      </c>
    </row>
    <row r="133" spans="1:48">
      <c r="A133" s="169">
        <v>132</v>
      </c>
      <c r="B133" s="208"/>
      <c r="C133" s="199" t="s">
        <v>188</v>
      </c>
      <c r="D133" s="199"/>
      <c r="E133" s="200" t="s">
        <v>184</v>
      </c>
      <c r="F133" s="200"/>
      <c r="G133" s="200" t="s">
        <v>185</v>
      </c>
      <c r="H133" s="200"/>
      <c r="I133" s="200" t="s">
        <v>186</v>
      </c>
      <c r="J133" s="199"/>
      <c r="K133" s="199"/>
      <c r="L133" s="199"/>
      <c r="M133" s="199"/>
      <c r="N133" s="199"/>
      <c r="O133" s="199"/>
      <c r="P133" s="199"/>
      <c r="Q133" s="203"/>
      <c r="R133" s="199"/>
      <c r="S133" s="199"/>
      <c r="T133" s="199"/>
      <c r="U133" s="199"/>
      <c r="V133" s="199"/>
      <c r="W133" s="199"/>
      <c r="X133" s="199"/>
      <c r="Z133" s="170"/>
      <c r="AA133" s="170"/>
      <c r="AB133" s="204"/>
      <c r="AC133" s="192"/>
      <c r="AD133" s="197"/>
      <c r="AE133" s="204"/>
      <c r="AF133" s="201"/>
      <c r="AG133" s="201"/>
      <c r="AH133" s="194"/>
      <c r="AI133" s="194"/>
      <c r="AJ133" s="515"/>
      <c r="AK133" s="201"/>
      <c r="AL133" s="201"/>
      <c r="AM133" s="194"/>
      <c r="AN133" s="194"/>
      <c r="AO133" s="194"/>
      <c r="AP133" s="192"/>
      <c r="AQ133" s="197"/>
      <c r="AR133" s="481" t="str">
        <f t="shared" si="2"/>
        <v>（無期転換後の労働条件）</v>
      </c>
      <c r="AS133" s="199"/>
      <c r="AT133" s="199"/>
      <c r="AU133" s="169" t="s">
        <v>404</v>
      </c>
      <c r="AV133" s="169" t="s">
        <v>405</v>
      </c>
    </row>
    <row r="134" spans="1:48">
      <c r="A134" s="169">
        <v>133</v>
      </c>
      <c r="B134" s="208"/>
      <c r="C134" s="199" t="s">
        <v>188</v>
      </c>
      <c r="D134" s="199"/>
      <c r="E134" s="200" t="s">
        <v>184</v>
      </c>
      <c r="F134" s="200"/>
      <c r="G134" s="200" t="s">
        <v>185</v>
      </c>
      <c r="H134" s="200"/>
      <c r="I134" s="200" t="s">
        <v>186</v>
      </c>
      <c r="J134" s="199"/>
      <c r="K134" s="199"/>
      <c r="L134" s="199"/>
      <c r="M134" s="199"/>
      <c r="N134" s="199"/>
      <c r="O134" s="199"/>
      <c r="P134" s="199"/>
      <c r="Q134" s="203"/>
      <c r="R134" s="199"/>
      <c r="S134" s="199"/>
      <c r="T134" s="199"/>
      <c r="U134" s="199"/>
      <c r="V134" s="199"/>
      <c r="W134" s="199"/>
      <c r="X134" s="199"/>
      <c r="Z134" s="170"/>
      <c r="AA134" s="170"/>
      <c r="AB134" s="204"/>
      <c r="AC134" s="192"/>
      <c r="AD134" s="197"/>
      <c r="AE134" s="206"/>
      <c r="AF134" s="201"/>
      <c r="AG134" s="201"/>
      <c r="AH134" s="194"/>
      <c r="AI134" s="194"/>
      <c r="AJ134" s="515"/>
      <c r="AK134" s="201"/>
      <c r="AL134" s="201"/>
      <c r="AM134" s="194"/>
      <c r="AN134" s="194"/>
      <c r="AO134" s="194"/>
      <c r="AP134" s="192"/>
      <c r="AQ134" s="197"/>
      <c r="AR134" s="481" t="str">
        <f t="shared" si="2"/>
        <v>（無期転換後の労働条件）</v>
      </c>
      <c r="AS134" s="199"/>
      <c r="AT134" s="199"/>
      <c r="AU134" s="169" t="s">
        <v>404</v>
      </c>
      <c r="AV134" s="169" t="s">
        <v>405</v>
      </c>
    </row>
    <row r="135" spans="1:48">
      <c r="A135" s="169">
        <v>134</v>
      </c>
      <c r="B135" s="208"/>
      <c r="C135" s="199" t="s">
        <v>188</v>
      </c>
      <c r="D135" s="199"/>
      <c r="E135" s="200" t="s">
        <v>184</v>
      </c>
      <c r="F135" s="200"/>
      <c r="G135" s="200" t="s">
        <v>185</v>
      </c>
      <c r="H135" s="200"/>
      <c r="I135" s="200" t="s">
        <v>186</v>
      </c>
      <c r="J135" s="199"/>
      <c r="K135" s="199"/>
      <c r="L135" s="199"/>
      <c r="M135" s="199"/>
      <c r="N135" s="199"/>
      <c r="O135" s="199"/>
      <c r="P135" s="199"/>
      <c r="Q135" s="203"/>
      <c r="R135" s="199"/>
      <c r="S135" s="199"/>
      <c r="T135" s="199"/>
      <c r="U135" s="199"/>
      <c r="V135" s="199"/>
      <c r="W135" s="199"/>
      <c r="X135" s="199"/>
      <c r="Z135" s="170"/>
      <c r="AA135" s="170"/>
      <c r="AB135" s="204"/>
      <c r="AC135" s="192"/>
      <c r="AD135" s="197"/>
      <c r="AE135" s="204"/>
      <c r="AF135" s="201"/>
      <c r="AG135" s="201"/>
      <c r="AH135" s="194"/>
      <c r="AI135" s="194"/>
      <c r="AJ135" s="515"/>
      <c r="AK135" s="201"/>
      <c r="AL135" s="201"/>
      <c r="AM135" s="194"/>
      <c r="AN135" s="194"/>
      <c r="AO135" s="194"/>
      <c r="AP135" s="192"/>
      <c r="AQ135" s="197"/>
      <c r="AR135" s="481" t="str">
        <f t="shared" si="2"/>
        <v>（無期転換後の労働条件）</v>
      </c>
      <c r="AS135" s="199"/>
      <c r="AT135" s="199"/>
      <c r="AU135" s="169" t="s">
        <v>404</v>
      </c>
      <c r="AV135" s="169" t="s">
        <v>405</v>
      </c>
    </row>
    <row r="136" spans="1:48">
      <c r="A136" s="169">
        <v>135</v>
      </c>
      <c r="B136" s="208"/>
      <c r="C136" s="199" t="s">
        <v>188</v>
      </c>
      <c r="D136" s="199"/>
      <c r="E136" s="200" t="s">
        <v>184</v>
      </c>
      <c r="F136" s="200"/>
      <c r="G136" s="200" t="s">
        <v>185</v>
      </c>
      <c r="H136" s="200"/>
      <c r="I136" s="200" t="s">
        <v>186</v>
      </c>
      <c r="J136" s="199"/>
      <c r="K136" s="199"/>
      <c r="L136" s="199"/>
      <c r="M136" s="199"/>
      <c r="N136" s="199"/>
      <c r="O136" s="199"/>
      <c r="P136" s="199"/>
      <c r="Q136" s="203"/>
      <c r="R136" s="199"/>
      <c r="S136" s="199"/>
      <c r="T136" s="199"/>
      <c r="U136" s="199"/>
      <c r="V136" s="199"/>
      <c r="W136" s="199"/>
      <c r="X136" s="199"/>
      <c r="Z136" s="170"/>
      <c r="AA136" s="170"/>
      <c r="AB136" s="204"/>
      <c r="AC136" s="192"/>
      <c r="AD136" s="197"/>
      <c r="AE136" s="206"/>
      <c r="AF136" s="201"/>
      <c r="AG136" s="201"/>
      <c r="AH136" s="194"/>
      <c r="AI136" s="194"/>
      <c r="AJ136" s="515"/>
      <c r="AK136" s="201"/>
      <c r="AL136" s="201"/>
      <c r="AM136" s="194"/>
      <c r="AN136" s="194"/>
      <c r="AO136" s="194"/>
      <c r="AP136" s="192"/>
      <c r="AQ136" s="197"/>
      <c r="AR136" s="481" t="str">
        <f t="shared" si="2"/>
        <v>（無期転換後の労働条件）</v>
      </c>
      <c r="AS136" s="199"/>
      <c r="AT136" s="199"/>
      <c r="AU136" s="169" t="s">
        <v>404</v>
      </c>
      <c r="AV136" s="169" t="s">
        <v>405</v>
      </c>
    </row>
    <row r="137" spans="1:48">
      <c r="A137" s="169">
        <v>136</v>
      </c>
      <c r="B137" s="208"/>
      <c r="C137" s="199" t="s">
        <v>188</v>
      </c>
      <c r="D137" s="199"/>
      <c r="E137" s="200" t="s">
        <v>184</v>
      </c>
      <c r="F137" s="200"/>
      <c r="G137" s="200" t="s">
        <v>185</v>
      </c>
      <c r="H137" s="200"/>
      <c r="I137" s="200" t="s">
        <v>186</v>
      </c>
      <c r="J137" s="199"/>
      <c r="K137" s="199"/>
      <c r="L137" s="199"/>
      <c r="M137" s="199"/>
      <c r="N137" s="199"/>
      <c r="O137" s="199"/>
      <c r="P137" s="199"/>
      <c r="Q137" s="203"/>
      <c r="R137" s="199"/>
      <c r="S137" s="199"/>
      <c r="T137" s="199"/>
      <c r="U137" s="199"/>
      <c r="V137" s="199"/>
      <c r="W137" s="199"/>
      <c r="X137" s="199"/>
      <c r="Z137" s="170"/>
      <c r="AA137" s="170"/>
      <c r="AB137" s="204"/>
      <c r="AC137" s="192"/>
      <c r="AD137" s="197"/>
      <c r="AE137" s="204"/>
      <c r="AF137" s="201"/>
      <c r="AG137" s="201"/>
      <c r="AH137" s="194"/>
      <c r="AI137" s="194"/>
      <c r="AJ137" s="515"/>
      <c r="AK137" s="201"/>
      <c r="AL137" s="201"/>
      <c r="AM137" s="194"/>
      <c r="AN137" s="194"/>
      <c r="AO137" s="194"/>
      <c r="AP137" s="192"/>
      <c r="AQ137" s="197"/>
      <c r="AR137" s="481" t="str">
        <f t="shared" si="2"/>
        <v>（無期転換後の労働条件）</v>
      </c>
      <c r="AS137" s="199"/>
      <c r="AT137" s="199"/>
      <c r="AU137" s="169" t="s">
        <v>404</v>
      </c>
      <c r="AV137" s="169" t="s">
        <v>405</v>
      </c>
    </row>
    <row r="138" spans="1:48">
      <c r="A138" s="169">
        <v>137</v>
      </c>
      <c r="B138" s="205"/>
      <c r="C138" s="186" t="s">
        <v>188</v>
      </c>
      <c r="D138" s="186"/>
      <c r="E138" s="187" t="s">
        <v>184</v>
      </c>
      <c r="F138" s="187"/>
      <c r="G138" s="187" t="s">
        <v>185</v>
      </c>
      <c r="H138" s="187"/>
      <c r="I138" s="187" t="s">
        <v>186</v>
      </c>
      <c r="J138" s="186"/>
      <c r="K138" s="186"/>
      <c r="L138" s="186"/>
      <c r="M138" s="186"/>
      <c r="N138" s="186"/>
      <c r="O138" s="186"/>
      <c r="P138" s="186"/>
      <c r="Q138" s="202"/>
      <c r="R138" s="186"/>
      <c r="S138" s="186"/>
      <c r="T138" s="186"/>
      <c r="U138" s="186"/>
      <c r="V138" s="186"/>
      <c r="W138" s="186"/>
      <c r="X138" s="186"/>
      <c r="Z138" s="170"/>
      <c r="AA138" s="170"/>
      <c r="AB138" s="204"/>
      <c r="AC138" s="192"/>
      <c r="AD138" s="197"/>
      <c r="AE138" s="206"/>
      <c r="AF138" s="201"/>
      <c r="AG138" s="201"/>
      <c r="AH138" s="194"/>
      <c r="AI138" s="194"/>
      <c r="AJ138" s="515"/>
      <c r="AK138" s="201"/>
      <c r="AL138" s="201"/>
      <c r="AM138" s="194"/>
      <c r="AN138" s="194"/>
      <c r="AO138" s="194"/>
      <c r="AP138" s="192"/>
      <c r="AQ138" s="197"/>
      <c r="AR138" s="481" t="str">
        <f t="shared" si="2"/>
        <v>（無期転換後の労働条件）</v>
      </c>
      <c r="AS138" s="186"/>
      <c r="AT138" s="186"/>
      <c r="AU138" s="169" t="s">
        <v>404</v>
      </c>
      <c r="AV138" s="169" t="s">
        <v>405</v>
      </c>
    </row>
    <row r="139" spans="1:48">
      <c r="A139" s="169">
        <v>138</v>
      </c>
      <c r="B139" s="205"/>
      <c r="C139" s="186" t="s">
        <v>188</v>
      </c>
      <c r="D139" s="186"/>
      <c r="E139" s="187" t="s">
        <v>184</v>
      </c>
      <c r="F139" s="187"/>
      <c r="G139" s="187" t="s">
        <v>185</v>
      </c>
      <c r="H139" s="187"/>
      <c r="I139" s="187" t="s">
        <v>186</v>
      </c>
      <c r="J139" s="186"/>
      <c r="K139" s="186"/>
      <c r="L139" s="186"/>
      <c r="M139" s="186"/>
      <c r="N139" s="186"/>
      <c r="O139" s="186"/>
      <c r="P139" s="186"/>
      <c r="Q139" s="202"/>
      <c r="R139" s="186"/>
      <c r="S139" s="186"/>
      <c r="T139" s="186"/>
      <c r="U139" s="186"/>
      <c r="V139" s="186"/>
      <c r="W139" s="186"/>
      <c r="X139" s="186"/>
      <c r="Z139" s="170"/>
      <c r="AA139" s="170"/>
      <c r="AB139" s="204"/>
      <c r="AC139" s="192"/>
      <c r="AD139" s="197"/>
      <c r="AE139" s="206"/>
      <c r="AF139" s="201"/>
      <c r="AG139" s="201"/>
      <c r="AH139" s="194"/>
      <c r="AI139" s="194"/>
      <c r="AJ139" s="515"/>
      <c r="AK139" s="201"/>
      <c r="AL139" s="201"/>
      <c r="AM139" s="194"/>
      <c r="AN139" s="194"/>
      <c r="AO139" s="194"/>
      <c r="AP139" s="192"/>
      <c r="AQ139" s="197"/>
      <c r="AR139" s="481" t="str">
        <f t="shared" si="2"/>
        <v>（無期転換後の労働条件）</v>
      </c>
      <c r="AS139" s="186"/>
      <c r="AT139" s="186"/>
      <c r="AU139" s="169" t="s">
        <v>404</v>
      </c>
      <c r="AV139" s="169" t="s">
        <v>405</v>
      </c>
    </row>
    <row r="140" spans="1:48">
      <c r="A140" s="169">
        <v>139</v>
      </c>
      <c r="B140" s="205"/>
      <c r="C140" s="186" t="s">
        <v>188</v>
      </c>
      <c r="D140" s="186"/>
      <c r="E140" s="187" t="s">
        <v>184</v>
      </c>
      <c r="F140" s="187"/>
      <c r="G140" s="187" t="s">
        <v>185</v>
      </c>
      <c r="H140" s="187"/>
      <c r="I140" s="187" t="s">
        <v>186</v>
      </c>
      <c r="J140" s="186"/>
      <c r="K140" s="186"/>
      <c r="L140" s="186"/>
      <c r="M140" s="186"/>
      <c r="N140" s="186"/>
      <c r="O140" s="186"/>
      <c r="P140" s="186"/>
      <c r="Q140" s="202"/>
      <c r="R140" s="186"/>
      <c r="S140" s="186"/>
      <c r="T140" s="186"/>
      <c r="U140" s="186"/>
      <c r="V140" s="186"/>
      <c r="W140" s="186"/>
      <c r="X140" s="186"/>
      <c r="Z140" s="170"/>
      <c r="AA140" s="170"/>
      <c r="AB140" s="204"/>
      <c r="AC140" s="192"/>
      <c r="AD140" s="197"/>
      <c r="AE140" s="206"/>
      <c r="AF140" s="201"/>
      <c r="AG140" s="201"/>
      <c r="AH140" s="194"/>
      <c r="AI140" s="194"/>
      <c r="AJ140" s="515"/>
      <c r="AK140" s="201"/>
      <c r="AL140" s="201"/>
      <c r="AM140" s="194"/>
      <c r="AN140" s="194"/>
      <c r="AO140" s="194"/>
      <c r="AP140" s="192"/>
      <c r="AQ140" s="197"/>
      <c r="AR140" s="481" t="str">
        <f t="shared" si="2"/>
        <v>（無期転換後の労働条件）</v>
      </c>
      <c r="AS140" s="186"/>
      <c r="AT140" s="186"/>
      <c r="AU140" s="169" t="s">
        <v>404</v>
      </c>
      <c r="AV140" s="169" t="s">
        <v>405</v>
      </c>
    </row>
    <row r="141" spans="1:48">
      <c r="A141" s="169">
        <v>140</v>
      </c>
      <c r="B141" s="205"/>
      <c r="C141" s="186" t="s">
        <v>188</v>
      </c>
      <c r="D141" s="186"/>
      <c r="E141" s="187" t="s">
        <v>184</v>
      </c>
      <c r="F141" s="187"/>
      <c r="G141" s="187" t="s">
        <v>185</v>
      </c>
      <c r="H141" s="187"/>
      <c r="I141" s="187" t="s">
        <v>186</v>
      </c>
      <c r="J141" s="186"/>
      <c r="K141" s="186"/>
      <c r="L141" s="186"/>
      <c r="M141" s="186"/>
      <c r="N141" s="186"/>
      <c r="O141" s="186"/>
      <c r="P141" s="186"/>
      <c r="Q141" s="202"/>
      <c r="R141" s="186"/>
      <c r="S141" s="186"/>
      <c r="T141" s="186"/>
      <c r="U141" s="186"/>
      <c r="V141" s="186"/>
      <c r="W141" s="186"/>
      <c r="X141" s="186"/>
      <c r="Z141" s="170"/>
      <c r="AA141" s="170"/>
      <c r="AB141" s="204"/>
      <c r="AC141" s="192"/>
      <c r="AD141" s="197"/>
      <c r="AE141" s="206"/>
      <c r="AF141" s="201"/>
      <c r="AG141" s="201"/>
      <c r="AH141" s="194"/>
      <c r="AI141" s="194"/>
      <c r="AJ141" s="515"/>
      <c r="AK141" s="201"/>
      <c r="AL141" s="201"/>
      <c r="AM141" s="194"/>
      <c r="AN141" s="194"/>
      <c r="AO141" s="194"/>
      <c r="AP141" s="192"/>
      <c r="AQ141" s="197"/>
      <c r="AR141" s="481" t="str">
        <f t="shared" si="2"/>
        <v>（無期転換後の労働条件）</v>
      </c>
      <c r="AS141" s="186"/>
      <c r="AT141" s="186"/>
      <c r="AU141" s="169" t="s">
        <v>404</v>
      </c>
      <c r="AV141" s="169" t="s">
        <v>405</v>
      </c>
    </row>
    <row r="142" spans="1:48">
      <c r="A142" s="169">
        <v>141</v>
      </c>
      <c r="B142" s="208"/>
      <c r="C142" s="199" t="s">
        <v>188</v>
      </c>
      <c r="D142" s="199"/>
      <c r="E142" s="200" t="s">
        <v>184</v>
      </c>
      <c r="F142" s="200"/>
      <c r="G142" s="200" t="s">
        <v>185</v>
      </c>
      <c r="H142" s="200"/>
      <c r="I142" s="200" t="s">
        <v>186</v>
      </c>
      <c r="J142" s="199"/>
      <c r="K142" s="199"/>
      <c r="L142" s="199"/>
      <c r="M142" s="199"/>
      <c r="N142" s="199"/>
      <c r="O142" s="199"/>
      <c r="P142" s="199"/>
      <c r="Q142" s="203"/>
      <c r="R142" s="199"/>
      <c r="S142" s="199"/>
      <c r="T142" s="199"/>
      <c r="U142" s="199"/>
      <c r="V142" s="199"/>
      <c r="W142" s="199"/>
      <c r="X142" s="199"/>
      <c r="Z142" s="170"/>
      <c r="AA142" s="170"/>
      <c r="AB142" s="204"/>
      <c r="AC142" s="192"/>
      <c r="AD142" s="197"/>
      <c r="AE142" s="204"/>
      <c r="AF142" s="201"/>
      <c r="AG142" s="201"/>
      <c r="AH142" s="194"/>
      <c r="AI142" s="194"/>
      <c r="AJ142" s="515"/>
      <c r="AK142" s="201"/>
      <c r="AL142" s="201"/>
      <c r="AM142" s="194"/>
      <c r="AN142" s="194"/>
      <c r="AO142" s="194"/>
      <c r="AP142" s="192"/>
      <c r="AQ142" s="197"/>
      <c r="AR142" s="481" t="str">
        <f t="shared" si="2"/>
        <v>（無期転換後の労働条件）</v>
      </c>
      <c r="AS142" s="199"/>
      <c r="AT142" s="199"/>
      <c r="AU142" s="169" t="s">
        <v>404</v>
      </c>
      <c r="AV142" s="169" t="s">
        <v>405</v>
      </c>
    </row>
    <row r="143" spans="1:48">
      <c r="A143" s="169">
        <v>142</v>
      </c>
      <c r="B143" s="208"/>
      <c r="C143" s="199" t="s">
        <v>188</v>
      </c>
      <c r="D143" s="199"/>
      <c r="E143" s="200" t="s">
        <v>184</v>
      </c>
      <c r="F143" s="200"/>
      <c r="G143" s="200" t="s">
        <v>185</v>
      </c>
      <c r="H143" s="200"/>
      <c r="I143" s="200" t="s">
        <v>186</v>
      </c>
      <c r="J143" s="199"/>
      <c r="K143" s="199"/>
      <c r="L143" s="199"/>
      <c r="M143" s="199"/>
      <c r="N143" s="199"/>
      <c r="O143" s="199"/>
      <c r="P143" s="199"/>
      <c r="Q143" s="203"/>
      <c r="R143" s="199"/>
      <c r="S143" s="199"/>
      <c r="T143" s="199"/>
      <c r="U143" s="199"/>
      <c r="V143" s="199"/>
      <c r="W143" s="199"/>
      <c r="X143" s="199"/>
      <c r="Z143" s="170"/>
      <c r="AA143" s="170"/>
      <c r="AB143" s="204"/>
      <c r="AC143" s="192"/>
      <c r="AD143" s="197"/>
      <c r="AE143" s="204"/>
      <c r="AF143" s="201"/>
      <c r="AG143" s="201"/>
      <c r="AH143" s="194"/>
      <c r="AI143" s="194"/>
      <c r="AJ143" s="515"/>
      <c r="AK143" s="201"/>
      <c r="AL143" s="201"/>
      <c r="AM143" s="194"/>
      <c r="AN143" s="194"/>
      <c r="AO143" s="194"/>
      <c r="AP143" s="192"/>
      <c r="AQ143" s="197"/>
      <c r="AR143" s="481" t="str">
        <f t="shared" si="2"/>
        <v>（無期転換後の労働条件）</v>
      </c>
      <c r="AS143" s="199"/>
      <c r="AT143" s="199"/>
      <c r="AU143" s="169" t="s">
        <v>404</v>
      </c>
      <c r="AV143" s="169" t="s">
        <v>405</v>
      </c>
    </row>
    <row r="144" spans="1:48">
      <c r="A144" s="169">
        <v>143</v>
      </c>
      <c r="B144" s="208"/>
      <c r="C144" s="199" t="s">
        <v>188</v>
      </c>
      <c r="D144" s="199"/>
      <c r="E144" s="200" t="s">
        <v>184</v>
      </c>
      <c r="F144" s="200"/>
      <c r="G144" s="200" t="s">
        <v>185</v>
      </c>
      <c r="H144" s="200"/>
      <c r="I144" s="200" t="s">
        <v>186</v>
      </c>
      <c r="J144" s="199"/>
      <c r="K144" s="199"/>
      <c r="L144" s="199"/>
      <c r="M144" s="199"/>
      <c r="N144" s="199"/>
      <c r="O144" s="199"/>
      <c r="P144" s="199"/>
      <c r="Q144" s="203"/>
      <c r="R144" s="199"/>
      <c r="S144" s="199"/>
      <c r="T144" s="199"/>
      <c r="U144" s="199"/>
      <c r="V144" s="199"/>
      <c r="W144" s="199"/>
      <c r="X144" s="199"/>
      <c r="Z144" s="170"/>
      <c r="AA144" s="170"/>
      <c r="AB144" s="204"/>
      <c r="AC144" s="192"/>
      <c r="AD144" s="197"/>
      <c r="AE144" s="204"/>
      <c r="AF144" s="201"/>
      <c r="AG144" s="201"/>
      <c r="AH144" s="194"/>
      <c r="AI144" s="194"/>
      <c r="AJ144" s="515"/>
      <c r="AK144" s="201"/>
      <c r="AL144" s="201"/>
      <c r="AM144" s="194"/>
      <c r="AN144" s="194"/>
      <c r="AO144" s="194"/>
      <c r="AP144" s="192"/>
      <c r="AQ144" s="197"/>
      <c r="AR144" s="481" t="str">
        <f t="shared" si="2"/>
        <v>（無期転換後の労働条件）</v>
      </c>
      <c r="AS144" s="199"/>
      <c r="AT144" s="199"/>
      <c r="AU144" s="169" t="s">
        <v>404</v>
      </c>
      <c r="AV144" s="169" t="s">
        <v>405</v>
      </c>
    </row>
    <row r="145" spans="1:48">
      <c r="A145" s="169">
        <v>144</v>
      </c>
      <c r="B145" s="208"/>
      <c r="C145" s="199" t="s">
        <v>188</v>
      </c>
      <c r="D145" s="199"/>
      <c r="E145" s="200" t="s">
        <v>184</v>
      </c>
      <c r="F145" s="200"/>
      <c r="G145" s="200" t="s">
        <v>185</v>
      </c>
      <c r="H145" s="200"/>
      <c r="I145" s="200" t="s">
        <v>186</v>
      </c>
      <c r="J145" s="199"/>
      <c r="K145" s="199"/>
      <c r="L145" s="199"/>
      <c r="M145" s="199"/>
      <c r="N145" s="199"/>
      <c r="O145" s="199"/>
      <c r="P145" s="199"/>
      <c r="Q145" s="203"/>
      <c r="R145" s="199"/>
      <c r="S145" s="199"/>
      <c r="T145" s="199"/>
      <c r="U145" s="199"/>
      <c r="V145" s="199"/>
      <c r="W145" s="199"/>
      <c r="X145" s="199"/>
      <c r="Z145" s="170"/>
      <c r="AA145" s="170"/>
      <c r="AB145" s="204"/>
      <c r="AC145" s="192"/>
      <c r="AD145" s="197"/>
      <c r="AE145" s="204"/>
      <c r="AF145" s="201"/>
      <c r="AG145" s="201"/>
      <c r="AH145" s="194"/>
      <c r="AI145" s="194"/>
      <c r="AJ145" s="515"/>
      <c r="AK145" s="201"/>
      <c r="AL145" s="201"/>
      <c r="AM145" s="194"/>
      <c r="AN145" s="194"/>
      <c r="AO145" s="194"/>
      <c r="AP145" s="192"/>
      <c r="AQ145" s="197"/>
      <c r="AR145" s="481" t="str">
        <f t="shared" si="2"/>
        <v>（無期転換後の労働条件）</v>
      </c>
      <c r="AS145" s="199"/>
      <c r="AT145" s="199"/>
      <c r="AU145" s="169" t="s">
        <v>404</v>
      </c>
      <c r="AV145" s="169" t="s">
        <v>405</v>
      </c>
    </row>
    <row r="146" spans="1:48">
      <c r="A146" s="169">
        <v>145</v>
      </c>
      <c r="B146" s="208"/>
      <c r="C146" s="199" t="s">
        <v>188</v>
      </c>
      <c r="D146" s="199"/>
      <c r="E146" s="200" t="s">
        <v>184</v>
      </c>
      <c r="F146" s="200"/>
      <c r="G146" s="200" t="s">
        <v>185</v>
      </c>
      <c r="H146" s="200"/>
      <c r="I146" s="200" t="s">
        <v>186</v>
      </c>
      <c r="J146" s="199"/>
      <c r="K146" s="199"/>
      <c r="L146" s="199"/>
      <c r="M146" s="199"/>
      <c r="N146" s="199"/>
      <c r="O146" s="199"/>
      <c r="P146" s="199"/>
      <c r="Q146" s="203"/>
      <c r="R146" s="199"/>
      <c r="S146" s="199"/>
      <c r="T146" s="199"/>
      <c r="U146" s="199"/>
      <c r="V146" s="199"/>
      <c r="W146" s="199"/>
      <c r="X146" s="199"/>
      <c r="Z146" s="170"/>
      <c r="AA146" s="170"/>
      <c r="AB146" s="204"/>
      <c r="AC146" s="192"/>
      <c r="AD146" s="197"/>
      <c r="AE146" s="204"/>
      <c r="AF146" s="201"/>
      <c r="AG146" s="201"/>
      <c r="AH146" s="194"/>
      <c r="AI146" s="194"/>
      <c r="AJ146" s="515"/>
      <c r="AK146" s="201"/>
      <c r="AL146" s="201"/>
      <c r="AM146" s="194"/>
      <c r="AN146" s="194"/>
      <c r="AO146" s="194"/>
      <c r="AP146" s="192"/>
      <c r="AQ146" s="197"/>
      <c r="AR146" s="481" t="str">
        <f t="shared" si="2"/>
        <v>（無期転換後の労働条件）</v>
      </c>
      <c r="AS146" s="199"/>
      <c r="AT146" s="199"/>
      <c r="AU146" s="169" t="s">
        <v>404</v>
      </c>
      <c r="AV146" s="169" t="s">
        <v>405</v>
      </c>
    </row>
    <row r="147" spans="1:48">
      <c r="A147" s="169">
        <v>146</v>
      </c>
      <c r="B147" s="208"/>
      <c r="C147" s="199" t="s">
        <v>188</v>
      </c>
      <c r="D147" s="199"/>
      <c r="E147" s="200" t="s">
        <v>184</v>
      </c>
      <c r="F147" s="200"/>
      <c r="G147" s="200" t="s">
        <v>185</v>
      </c>
      <c r="H147" s="200"/>
      <c r="I147" s="200" t="s">
        <v>186</v>
      </c>
      <c r="J147" s="199"/>
      <c r="K147" s="199"/>
      <c r="L147" s="199"/>
      <c r="M147" s="199"/>
      <c r="N147" s="199"/>
      <c r="O147" s="199"/>
      <c r="P147" s="199"/>
      <c r="Q147" s="203"/>
      <c r="R147" s="199"/>
      <c r="S147" s="199"/>
      <c r="T147" s="199"/>
      <c r="U147" s="199"/>
      <c r="V147" s="199"/>
      <c r="W147" s="199"/>
      <c r="X147" s="199"/>
      <c r="Z147" s="170"/>
      <c r="AA147" s="170"/>
      <c r="AB147" s="204"/>
      <c r="AC147" s="192"/>
      <c r="AD147" s="197"/>
      <c r="AE147" s="204"/>
      <c r="AF147" s="201"/>
      <c r="AG147" s="201"/>
      <c r="AH147" s="194"/>
      <c r="AI147" s="194"/>
      <c r="AJ147" s="515"/>
      <c r="AK147" s="201"/>
      <c r="AL147" s="201"/>
      <c r="AM147" s="194"/>
      <c r="AN147" s="194"/>
      <c r="AO147" s="194"/>
      <c r="AP147" s="192"/>
      <c r="AQ147" s="197"/>
      <c r="AR147" s="481" t="str">
        <f t="shared" si="2"/>
        <v>（無期転換後の労働条件）</v>
      </c>
      <c r="AS147" s="199"/>
      <c r="AT147" s="199"/>
      <c r="AU147" s="169" t="s">
        <v>404</v>
      </c>
      <c r="AV147" s="169" t="s">
        <v>405</v>
      </c>
    </row>
    <row r="148" spans="1:48">
      <c r="A148" s="169">
        <v>147</v>
      </c>
      <c r="B148" s="208"/>
      <c r="C148" s="199" t="s">
        <v>188</v>
      </c>
      <c r="D148" s="199"/>
      <c r="E148" s="200" t="s">
        <v>184</v>
      </c>
      <c r="F148" s="200"/>
      <c r="G148" s="200" t="s">
        <v>185</v>
      </c>
      <c r="H148" s="200"/>
      <c r="I148" s="200" t="s">
        <v>186</v>
      </c>
      <c r="J148" s="199"/>
      <c r="K148" s="199"/>
      <c r="L148" s="199"/>
      <c r="M148" s="199"/>
      <c r="N148" s="199"/>
      <c r="O148" s="199"/>
      <c r="P148" s="199"/>
      <c r="Q148" s="203"/>
      <c r="R148" s="199"/>
      <c r="S148" s="199"/>
      <c r="T148" s="199"/>
      <c r="U148" s="199"/>
      <c r="V148" s="199"/>
      <c r="W148" s="199"/>
      <c r="X148" s="199"/>
      <c r="Z148" s="170"/>
      <c r="AA148" s="170"/>
      <c r="AB148" s="204"/>
      <c r="AC148" s="192"/>
      <c r="AD148" s="197"/>
      <c r="AE148" s="204"/>
      <c r="AF148" s="201"/>
      <c r="AG148" s="201"/>
      <c r="AH148" s="194"/>
      <c r="AI148" s="194"/>
      <c r="AJ148" s="515"/>
      <c r="AK148" s="201"/>
      <c r="AL148" s="201"/>
      <c r="AM148" s="194"/>
      <c r="AN148" s="194"/>
      <c r="AO148" s="194"/>
      <c r="AP148" s="192"/>
      <c r="AQ148" s="197"/>
      <c r="AR148" s="481" t="str">
        <f t="shared" si="2"/>
        <v>（無期転換後の労働条件）</v>
      </c>
      <c r="AS148" s="199"/>
      <c r="AT148" s="199"/>
      <c r="AU148" s="169" t="s">
        <v>404</v>
      </c>
      <c r="AV148" s="169" t="s">
        <v>405</v>
      </c>
    </row>
    <row r="149" spans="1:48">
      <c r="A149" s="169">
        <v>148</v>
      </c>
      <c r="B149" s="208"/>
      <c r="C149" s="199" t="s">
        <v>188</v>
      </c>
      <c r="D149" s="199"/>
      <c r="E149" s="200" t="s">
        <v>184</v>
      </c>
      <c r="F149" s="200"/>
      <c r="G149" s="200" t="s">
        <v>185</v>
      </c>
      <c r="H149" s="200"/>
      <c r="I149" s="200" t="s">
        <v>186</v>
      </c>
      <c r="J149" s="199"/>
      <c r="K149" s="199"/>
      <c r="L149" s="199"/>
      <c r="M149" s="199"/>
      <c r="N149" s="199"/>
      <c r="O149" s="199"/>
      <c r="P149" s="199"/>
      <c r="Q149" s="203"/>
      <c r="R149" s="199"/>
      <c r="S149" s="199"/>
      <c r="T149" s="199"/>
      <c r="U149" s="199"/>
      <c r="V149" s="199"/>
      <c r="W149" s="199"/>
      <c r="X149" s="199"/>
      <c r="Z149" s="170"/>
      <c r="AA149" s="170"/>
      <c r="AB149" s="204"/>
      <c r="AC149" s="192"/>
      <c r="AD149" s="197"/>
      <c r="AE149" s="206"/>
      <c r="AF149" s="201"/>
      <c r="AG149" s="201"/>
      <c r="AH149" s="194"/>
      <c r="AI149" s="194"/>
      <c r="AJ149" s="515"/>
      <c r="AK149" s="201"/>
      <c r="AL149" s="201"/>
      <c r="AM149" s="194"/>
      <c r="AN149" s="194"/>
      <c r="AO149" s="194"/>
      <c r="AP149" s="192"/>
      <c r="AQ149" s="197"/>
      <c r="AR149" s="481" t="str">
        <f t="shared" si="2"/>
        <v>（無期転換後の労働条件）</v>
      </c>
      <c r="AS149" s="199"/>
      <c r="AT149" s="199"/>
      <c r="AU149" s="169" t="s">
        <v>404</v>
      </c>
      <c r="AV149" s="169" t="s">
        <v>405</v>
      </c>
    </row>
    <row r="150" spans="1:48">
      <c r="A150" s="169">
        <v>149</v>
      </c>
      <c r="B150" s="205"/>
      <c r="C150" s="186" t="s">
        <v>188</v>
      </c>
      <c r="D150" s="186"/>
      <c r="E150" s="187" t="s">
        <v>184</v>
      </c>
      <c r="F150" s="187"/>
      <c r="G150" s="187" t="s">
        <v>185</v>
      </c>
      <c r="H150" s="187"/>
      <c r="I150" s="187" t="s">
        <v>186</v>
      </c>
      <c r="J150" s="186"/>
      <c r="K150" s="186"/>
      <c r="L150" s="186"/>
      <c r="M150" s="199"/>
      <c r="N150" s="186"/>
      <c r="O150" s="186"/>
      <c r="P150" s="186"/>
      <c r="Q150" s="202"/>
      <c r="R150" s="186"/>
      <c r="S150" s="186"/>
      <c r="T150" s="186"/>
      <c r="U150" s="186"/>
      <c r="V150" s="186"/>
      <c r="W150" s="186"/>
      <c r="X150" s="186"/>
      <c r="Z150" s="170"/>
      <c r="AA150" s="170"/>
      <c r="AB150" s="204"/>
      <c r="AC150" s="192"/>
      <c r="AD150" s="197"/>
      <c r="AE150" s="206"/>
      <c r="AF150" s="201"/>
      <c r="AG150" s="201"/>
      <c r="AH150" s="194"/>
      <c r="AI150" s="194"/>
      <c r="AJ150" s="515"/>
      <c r="AK150" s="201"/>
      <c r="AL150" s="201"/>
      <c r="AM150" s="194"/>
      <c r="AN150" s="194"/>
      <c r="AO150" s="194"/>
      <c r="AP150" s="192"/>
      <c r="AQ150" s="197"/>
      <c r="AR150" s="481" t="str">
        <f t="shared" si="2"/>
        <v>（無期転換後の労働条件）</v>
      </c>
      <c r="AS150" s="186"/>
      <c r="AT150" s="186"/>
      <c r="AU150" s="169" t="s">
        <v>404</v>
      </c>
      <c r="AV150" s="169" t="s">
        <v>405</v>
      </c>
    </row>
    <row r="151" spans="1:48">
      <c r="A151" s="169">
        <v>150</v>
      </c>
      <c r="B151" s="208"/>
      <c r="C151" s="199" t="s">
        <v>188</v>
      </c>
      <c r="D151" s="199"/>
      <c r="E151" s="200" t="s">
        <v>184</v>
      </c>
      <c r="F151" s="200"/>
      <c r="G151" s="200" t="s">
        <v>185</v>
      </c>
      <c r="H151" s="200"/>
      <c r="I151" s="200" t="s">
        <v>186</v>
      </c>
      <c r="J151" s="199"/>
      <c r="K151" s="199"/>
      <c r="L151" s="199"/>
      <c r="M151" s="199"/>
      <c r="N151" s="199"/>
      <c r="O151" s="199"/>
      <c r="P151" s="199"/>
      <c r="Q151" s="203"/>
      <c r="R151" s="199"/>
      <c r="S151" s="199"/>
      <c r="T151" s="199"/>
      <c r="U151" s="199"/>
      <c r="V151" s="199"/>
      <c r="W151" s="199"/>
      <c r="X151" s="199"/>
      <c r="Z151" s="170"/>
      <c r="AA151" s="170"/>
      <c r="AB151" s="204"/>
      <c r="AC151" s="192"/>
      <c r="AD151" s="197"/>
      <c r="AE151" s="204"/>
      <c r="AF151" s="201"/>
      <c r="AG151" s="201"/>
      <c r="AH151" s="194"/>
      <c r="AI151" s="194"/>
      <c r="AJ151" s="515"/>
      <c r="AK151" s="201"/>
      <c r="AL151" s="201"/>
      <c r="AM151" s="194"/>
      <c r="AN151" s="194"/>
      <c r="AO151" s="194"/>
      <c r="AP151" s="192"/>
      <c r="AQ151" s="197"/>
      <c r="AR151" s="481" t="str">
        <f t="shared" si="2"/>
        <v>（無期転換後の労働条件）</v>
      </c>
      <c r="AS151" s="199"/>
      <c r="AT151" s="199"/>
      <c r="AU151" s="169" t="s">
        <v>404</v>
      </c>
      <c r="AV151" s="169" t="s">
        <v>405</v>
      </c>
    </row>
    <row r="152" spans="1:48">
      <c r="A152" s="169">
        <v>151</v>
      </c>
      <c r="B152" s="205"/>
      <c r="C152" s="186" t="s">
        <v>188</v>
      </c>
      <c r="D152" s="186"/>
      <c r="E152" s="187" t="s">
        <v>184</v>
      </c>
      <c r="F152" s="187"/>
      <c r="G152" s="187" t="s">
        <v>185</v>
      </c>
      <c r="H152" s="187"/>
      <c r="I152" s="187" t="s">
        <v>186</v>
      </c>
      <c r="J152" s="186"/>
      <c r="K152" s="186"/>
      <c r="L152" s="186"/>
      <c r="M152" s="199"/>
      <c r="N152" s="186"/>
      <c r="O152" s="186"/>
      <c r="P152" s="186"/>
      <c r="Q152" s="202"/>
      <c r="R152" s="186"/>
      <c r="S152" s="186"/>
      <c r="T152" s="186"/>
      <c r="U152" s="186"/>
      <c r="V152" s="186"/>
      <c r="W152" s="186"/>
      <c r="X152" s="186"/>
      <c r="Z152" s="170"/>
      <c r="AA152" s="170"/>
      <c r="AB152" s="204"/>
      <c r="AC152" s="192"/>
      <c r="AD152" s="197"/>
      <c r="AE152" s="206"/>
      <c r="AF152" s="201"/>
      <c r="AG152" s="201"/>
      <c r="AH152" s="194"/>
      <c r="AI152" s="194"/>
      <c r="AJ152" s="515"/>
      <c r="AK152" s="201"/>
      <c r="AL152" s="201"/>
      <c r="AM152" s="194"/>
      <c r="AN152" s="194"/>
      <c r="AO152" s="194"/>
      <c r="AP152" s="192"/>
      <c r="AQ152" s="197"/>
      <c r="AR152" s="481" t="str">
        <f t="shared" si="2"/>
        <v>（無期転換後の労働条件）</v>
      </c>
      <c r="AS152" s="186"/>
      <c r="AT152" s="186"/>
      <c r="AU152" s="169" t="s">
        <v>404</v>
      </c>
      <c r="AV152" s="169" t="s">
        <v>405</v>
      </c>
    </row>
    <row r="153" spans="1:48">
      <c r="A153" s="169">
        <v>152</v>
      </c>
      <c r="B153" s="205"/>
      <c r="C153" s="186" t="s">
        <v>188</v>
      </c>
      <c r="D153" s="186"/>
      <c r="E153" s="187" t="s">
        <v>184</v>
      </c>
      <c r="F153" s="187"/>
      <c r="G153" s="187" t="s">
        <v>185</v>
      </c>
      <c r="H153" s="187"/>
      <c r="I153" s="187" t="s">
        <v>186</v>
      </c>
      <c r="J153" s="186"/>
      <c r="K153" s="186"/>
      <c r="L153" s="186"/>
      <c r="M153" s="199"/>
      <c r="N153" s="186"/>
      <c r="O153" s="186"/>
      <c r="P153" s="199"/>
      <c r="Q153" s="202"/>
      <c r="R153" s="186"/>
      <c r="S153" s="186"/>
      <c r="T153" s="186"/>
      <c r="U153" s="186"/>
      <c r="V153" s="186"/>
      <c r="W153" s="186"/>
      <c r="X153" s="199"/>
      <c r="Z153" s="170"/>
      <c r="AA153" s="170"/>
      <c r="AB153" s="204"/>
      <c r="AC153" s="192"/>
      <c r="AD153" s="197"/>
      <c r="AE153" s="206"/>
      <c r="AF153" s="201"/>
      <c r="AG153" s="201"/>
      <c r="AH153" s="194"/>
      <c r="AI153" s="194"/>
      <c r="AJ153" s="515"/>
      <c r="AK153" s="201"/>
      <c r="AL153" s="201"/>
      <c r="AM153" s="194"/>
      <c r="AN153" s="194"/>
      <c r="AO153" s="194"/>
      <c r="AP153" s="192"/>
      <c r="AQ153" s="197"/>
      <c r="AR153" s="481" t="str">
        <f t="shared" si="2"/>
        <v>（無期転換後の労働条件）</v>
      </c>
      <c r="AS153" s="186"/>
      <c r="AT153" s="199"/>
      <c r="AU153" s="169" t="s">
        <v>404</v>
      </c>
      <c r="AV153" s="169" t="s">
        <v>405</v>
      </c>
    </row>
    <row r="154" spans="1:48">
      <c r="A154" s="169">
        <v>153</v>
      </c>
      <c r="B154" s="205"/>
      <c r="C154" s="199" t="s">
        <v>188</v>
      </c>
      <c r="D154" s="199"/>
      <c r="E154" s="200" t="s">
        <v>184</v>
      </c>
      <c r="F154" s="200"/>
      <c r="G154" s="200" t="s">
        <v>185</v>
      </c>
      <c r="H154" s="200"/>
      <c r="I154" s="200" t="s">
        <v>186</v>
      </c>
      <c r="J154" s="186"/>
      <c r="K154" s="199"/>
      <c r="L154" s="199"/>
      <c r="M154" s="199"/>
      <c r="N154" s="199"/>
      <c r="O154" s="199"/>
      <c r="P154" s="186"/>
      <c r="Q154" s="203"/>
      <c r="R154" s="199"/>
      <c r="S154" s="199"/>
      <c r="T154" s="199"/>
      <c r="U154" s="199"/>
      <c r="V154" s="199"/>
      <c r="W154" s="199"/>
      <c r="X154" s="186"/>
      <c r="Z154" s="170"/>
      <c r="AA154" s="170"/>
      <c r="AB154" s="204"/>
      <c r="AC154" s="192"/>
      <c r="AD154" s="197"/>
      <c r="AE154" s="206"/>
      <c r="AF154" s="201"/>
      <c r="AG154" s="201"/>
      <c r="AH154" s="194"/>
      <c r="AI154" s="194"/>
      <c r="AJ154" s="515"/>
      <c r="AK154" s="201"/>
      <c r="AL154" s="201"/>
      <c r="AM154" s="194"/>
      <c r="AN154" s="194"/>
      <c r="AO154" s="194"/>
      <c r="AP154" s="192"/>
      <c r="AQ154" s="197"/>
      <c r="AR154" s="481" t="str">
        <f t="shared" si="2"/>
        <v>（無期転換後の労働条件）</v>
      </c>
      <c r="AS154" s="199"/>
      <c r="AT154" s="186"/>
      <c r="AU154" s="169" t="s">
        <v>404</v>
      </c>
      <c r="AV154" s="169" t="s">
        <v>405</v>
      </c>
    </row>
    <row r="155" spans="1:48">
      <c r="A155" s="169">
        <v>154</v>
      </c>
      <c r="B155" s="209"/>
      <c r="C155" s="199" t="s">
        <v>188</v>
      </c>
      <c r="D155" s="199"/>
      <c r="E155" s="200" t="s">
        <v>184</v>
      </c>
      <c r="F155" s="200"/>
      <c r="G155" s="200" t="s">
        <v>185</v>
      </c>
      <c r="H155" s="200"/>
      <c r="I155" s="200" t="s">
        <v>186</v>
      </c>
      <c r="J155" s="186"/>
      <c r="K155" s="199"/>
      <c r="L155" s="199"/>
      <c r="M155" s="199"/>
      <c r="N155" s="199"/>
      <c r="O155" s="199"/>
      <c r="P155" s="199"/>
      <c r="Q155" s="203"/>
      <c r="R155" s="199"/>
      <c r="S155" s="199"/>
      <c r="T155" s="199"/>
      <c r="U155" s="199"/>
      <c r="V155" s="199"/>
      <c r="W155" s="199"/>
      <c r="X155" s="199"/>
      <c r="Z155" s="170"/>
      <c r="AA155" s="170"/>
      <c r="AB155" s="204"/>
      <c r="AC155" s="192"/>
      <c r="AD155" s="197"/>
      <c r="AE155" s="204"/>
      <c r="AF155" s="201"/>
      <c r="AG155" s="201"/>
      <c r="AH155" s="194"/>
      <c r="AI155" s="194"/>
      <c r="AJ155" s="515"/>
      <c r="AK155" s="201"/>
      <c r="AL155" s="201"/>
      <c r="AM155" s="194"/>
      <c r="AN155" s="194"/>
      <c r="AO155" s="194"/>
      <c r="AP155" s="192"/>
      <c r="AQ155" s="197"/>
      <c r="AR155" s="481" t="str">
        <f t="shared" si="2"/>
        <v>（無期転換後の労働条件）</v>
      </c>
      <c r="AS155" s="199"/>
      <c r="AT155" s="199"/>
      <c r="AU155" s="169" t="s">
        <v>404</v>
      </c>
      <c r="AV155" s="169" t="s">
        <v>405</v>
      </c>
    </row>
    <row r="156" spans="1:48">
      <c r="A156" s="169">
        <v>155</v>
      </c>
      <c r="B156" s="209"/>
      <c r="C156" s="199" t="s">
        <v>188</v>
      </c>
      <c r="D156" s="199"/>
      <c r="E156" s="200" t="s">
        <v>184</v>
      </c>
      <c r="F156" s="200"/>
      <c r="G156" s="200" t="s">
        <v>185</v>
      </c>
      <c r="H156" s="200"/>
      <c r="I156" s="200" t="s">
        <v>186</v>
      </c>
      <c r="J156" s="186"/>
      <c r="K156" s="199"/>
      <c r="L156" s="199"/>
      <c r="M156" s="199"/>
      <c r="N156" s="199"/>
      <c r="O156" s="199"/>
      <c r="P156" s="186"/>
      <c r="Q156" s="203"/>
      <c r="R156" s="199"/>
      <c r="S156" s="199"/>
      <c r="T156" s="199"/>
      <c r="U156" s="199"/>
      <c r="V156" s="199"/>
      <c r="W156" s="199"/>
      <c r="X156" s="186"/>
      <c r="Z156" s="170"/>
      <c r="AA156" s="170"/>
      <c r="AB156" s="204"/>
      <c r="AC156" s="192"/>
      <c r="AD156" s="197"/>
      <c r="AE156" s="204"/>
      <c r="AF156" s="201"/>
      <c r="AG156" s="201"/>
      <c r="AH156" s="194"/>
      <c r="AI156" s="194"/>
      <c r="AJ156" s="515"/>
      <c r="AK156" s="201"/>
      <c r="AL156" s="201"/>
      <c r="AM156" s="194"/>
      <c r="AN156" s="194"/>
      <c r="AO156" s="194"/>
      <c r="AP156" s="192"/>
      <c r="AQ156" s="197"/>
      <c r="AR156" s="481" t="str">
        <f t="shared" si="2"/>
        <v>（無期転換後の労働条件）</v>
      </c>
      <c r="AS156" s="199"/>
      <c r="AT156" s="186"/>
      <c r="AU156" s="169" t="s">
        <v>404</v>
      </c>
      <c r="AV156" s="169" t="s">
        <v>405</v>
      </c>
    </row>
    <row r="157" spans="1:48">
      <c r="A157" s="169">
        <v>156</v>
      </c>
      <c r="B157" s="208"/>
      <c r="C157" s="199" t="s">
        <v>188</v>
      </c>
      <c r="D157" s="199"/>
      <c r="E157" s="200" t="s">
        <v>184</v>
      </c>
      <c r="F157" s="200"/>
      <c r="G157" s="200" t="s">
        <v>185</v>
      </c>
      <c r="H157" s="200"/>
      <c r="I157" s="200" t="s">
        <v>186</v>
      </c>
      <c r="J157" s="186"/>
      <c r="K157" s="199"/>
      <c r="L157" s="199"/>
      <c r="M157" s="199"/>
      <c r="N157" s="199"/>
      <c r="O157" s="199"/>
      <c r="P157" s="199"/>
      <c r="Q157" s="203"/>
      <c r="R157" s="199"/>
      <c r="S157" s="199"/>
      <c r="T157" s="199"/>
      <c r="U157" s="199"/>
      <c r="V157" s="199"/>
      <c r="W157" s="199"/>
      <c r="X157" s="199"/>
      <c r="Z157" s="170"/>
      <c r="AA157" s="170"/>
      <c r="AB157" s="204"/>
      <c r="AC157" s="192"/>
      <c r="AD157" s="197"/>
      <c r="AE157" s="204"/>
      <c r="AF157" s="201"/>
      <c r="AG157" s="201"/>
      <c r="AH157" s="194"/>
      <c r="AI157" s="194"/>
      <c r="AJ157" s="515"/>
      <c r="AK157" s="201"/>
      <c r="AL157" s="201"/>
      <c r="AM157" s="194"/>
      <c r="AN157" s="194"/>
      <c r="AO157" s="194"/>
      <c r="AP157" s="192"/>
      <c r="AQ157" s="197"/>
      <c r="AR157" s="481" t="str">
        <f t="shared" si="2"/>
        <v>（無期転換後の労働条件）</v>
      </c>
      <c r="AS157" s="199"/>
      <c r="AT157" s="199"/>
      <c r="AU157" s="169" t="s">
        <v>404</v>
      </c>
      <c r="AV157" s="169" t="s">
        <v>405</v>
      </c>
    </row>
    <row r="158" spans="1:48">
      <c r="A158" s="169">
        <v>157</v>
      </c>
      <c r="B158" s="209"/>
      <c r="C158" s="199" t="s">
        <v>188</v>
      </c>
      <c r="D158" s="199"/>
      <c r="E158" s="200" t="s">
        <v>184</v>
      </c>
      <c r="F158" s="200"/>
      <c r="G158" s="200" t="s">
        <v>185</v>
      </c>
      <c r="H158" s="200"/>
      <c r="I158" s="200" t="s">
        <v>186</v>
      </c>
      <c r="J158" s="186"/>
      <c r="K158" s="199"/>
      <c r="L158" s="199"/>
      <c r="M158" s="199"/>
      <c r="N158" s="199"/>
      <c r="O158" s="199"/>
      <c r="P158" s="186"/>
      <c r="Q158" s="203"/>
      <c r="R158" s="199"/>
      <c r="S158" s="199"/>
      <c r="T158" s="199"/>
      <c r="U158" s="199"/>
      <c r="V158" s="199"/>
      <c r="W158" s="199"/>
      <c r="X158" s="186"/>
      <c r="Z158" s="170"/>
      <c r="AA158" s="170"/>
      <c r="AB158" s="204"/>
      <c r="AC158" s="192"/>
      <c r="AD158" s="197"/>
      <c r="AE158" s="204"/>
      <c r="AF158" s="201"/>
      <c r="AG158" s="201"/>
      <c r="AH158" s="194"/>
      <c r="AI158" s="194"/>
      <c r="AJ158" s="515"/>
      <c r="AK158" s="201"/>
      <c r="AL158" s="201"/>
      <c r="AM158" s="194"/>
      <c r="AN158" s="194"/>
      <c r="AO158" s="194"/>
      <c r="AP158" s="192"/>
      <c r="AQ158" s="197"/>
      <c r="AR158" s="481" t="str">
        <f t="shared" si="2"/>
        <v>（無期転換後の労働条件）</v>
      </c>
      <c r="AS158" s="199"/>
      <c r="AT158" s="186"/>
      <c r="AU158" s="169" t="s">
        <v>404</v>
      </c>
      <c r="AV158" s="169" t="s">
        <v>405</v>
      </c>
    </row>
    <row r="159" spans="1:48">
      <c r="A159" s="169">
        <v>158</v>
      </c>
      <c r="B159" s="205"/>
      <c r="C159" s="199" t="s">
        <v>188</v>
      </c>
      <c r="D159" s="199"/>
      <c r="E159" s="200" t="s">
        <v>184</v>
      </c>
      <c r="F159" s="200"/>
      <c r="G159" s="200" t="s">
        <v>185</v>
      </c>
      <c r="H159" s="200"/>
      <c r="I159" s="200" t="s">
        <v>186</v>
      </c>
      <c r="J159" s="186"/>
      <c r="K159" s="199"/>
      <c r="L159" s="199"/>
      <c r="M159" s="199"/>
      <c r="N159" s="199"/>
      <c r="O159" s="199"/>
      <c r="P159" s="199"/>
      <c r="Q159" s="203"/>
      <c r="R159" s="199"/>
      <c r="S159" s="199"/>
      <c r="T159" s="199"/>
      <c r="U159" s="199"/>
      <c r="V159" s="199"/>
      <c r="W159" s="199"/>
      <c r="X159" s="199"/>
      <c r="Z159" s="170"/>
      <c r="AA159" s="170"/>
      <c r="AB159" s="204"/>
      <c r="AC159" s="192"/>
      <c r="AD159" s="197"/>
      <c r="AE159" s="206"/>
      <c r="AF159" s="201"/>
      <c r="AG159" s="201"/>
      <c r="AH159" s="194"/>
      <c r="AI159" s="194"/>
      <c r="AJ159" s="515"/>
      <c r="AK159" s="201"/>
      <c r="AL159" s="201"/>
      <c r="AM159" s="194"/>
      <c r="AN159" s="194"/>
      <c r="AO159" s="194"/>
      <c r="AP159" s="192"/>
      <c r="AQ159" s="197"/>
      <c r="AR159" s="481" t="str">
        <f t="shared" si="2"/>
        <v>（無期転換後の労働条件）</v>
      </c>
      <c r="AS159" s="199"/>
      <c r="AT159" s="199"/>
      <c r="AU159" s="169" t="s">
        <v>404</v>
      </c>
      <c r="AV159" s="169" t="s">
        <v>405</v>
      </c>
    </row>
    <row r="160" spans="1:48">
      <c r="A160" s="169">
        <v>159</v>
      </c>
      <c r="B160" s="205"/>
      <c r="C160" s="199" t="s">
        <v>188</v>
      </c>
      <c r="D160" s="199"/>
      <c r="E160" s="200" t="s">
        <v>184</v>
      </c>
      <c r="F160" s="200"/>
      <c r="G160" s="200" t="s">
        <v>185</v>
      </c>
      <c r="H160" s="200"/>
      <c r="I160" s="200" t="s">
        <v>186</v>
      </c>
      <c r="J160" s="186"/>
      <c r="K160" s="199"/>
      <c r="L160" s="199"/>
      <c r="M160" s="199"/>
      <c r="N160" s="199"/>
      <c r="O160" s="199"/>
      <c r="P160" s="186"/>
      <c r="Q160" s="203"/>
      <c r="R160" s="199"/>
      <c r="S160" s="199"/>
      <c r="T160" s="199"/>
      <c r="U160" s="199"/>
      <c r="V160" s="199"/>
      <c r="W160" s="199"/>
      <c r="X160" s="186"/>
      <c r="Z160" s="170"/>
      <c r="AA160" s="170"/>
      <c r="AB160" s="204"/>
      <c r="AC160" s="192"/>
      <c r="AD160" s="197"/>
      <c r="AE160" s="206"/>
      <c r="AF160" s="201"/>
      <c r="AG160" s="201"/>
      <c r="AH160" s="194"/>
      <c r="AI160" s="194"/>
      <c r="AJ160" s="515"/>
      <c r="AK160" s="201"/>
      <c r="AL160" s="201"/>
      <c r="AM160" s="194"/>
      <c r="AN160" s="194"/>
      <c r="AO160" s="194"/>
      <c r="AP160" s="192"/>
      <c r="AQ160" s="197"/>
      <c r="AR160" s="481" t="str">
        <f t="shared" si="2"/>
        <v>（無期転換後の労働条件）</v>
      </c>
      <c r="AS160" s="199"/>
      <c r="AT160" s="186"/>
      <c r="AU160" s="169" t="s">
        <v>404</v>
      </c>
      <c r="AV160" s="169" t="s">
        <v>405</v>
      </c>
    </row>
    <row r="161" spans="1:48">
      <c r="A161" s="169">
        <v>160</v>
      </c>
      <c r="B161" s="205"/>
      <c r="C161" s="199" t="s">
        <v>188</v>
      </c>
      <c r="D161" s="199"/>
      <c r="E161" s="200" t="s">
        <v>184</v>
      </c>
      <c r="F161" s="200"/>
      <c r="G161" s="200" t="s">
        <v>185</v>
      </c>
      <c r="H161" s="200"/>
      <c r="I161" s="200" t="s">
        <v>186</v>
      </c>
      <c r="J161" s="186"/>
      <c r="K161" s="199"/>
      <c r="L161" s="199"/>
      <c r="M161" s="199"/>
      <c r="N161" s="199"/>
      <c r="O161" s="199"/>
      <c r="P161" s="199"/>
      <c r="Q161" s="203"/>
      <c r="R161" s="199"/>
      <c r="S161" s="199"/>
      <c r="T161" s="199"/>
      <c r="U161" s="199"/>
      <c r="V161" s="199"/>
      <c r="W161" s="199"/>
      <c r="X161" s="199"/>
      <c r="Z161" s="170"/>
      <c r="AA161" s="170"/>
      <c r="AB161" s="204"/>
      <c r="AC161" s="192"/>
      <c r="AD161" s="197"/>
      <c r="AE161" s="206"/>
      <c r="AF161" s="201"/>
      <c r="AG161" s="201"/>
      <c r="AH161" s="194"/>
      <c r="AI161" s="194"/>
      <c r="AJ161" s="515"/>
      <c r="AK161" s="201"/>
      <c r="AL161" s="201"/>
      <c r="AM161" s="194"/>
      <c r="AN161" s="194"/>
      <c r="AO161" s="194"/>
      <c r="AP161" s="192"/>
      <c r="AQ161" s="197"/>
      <c r="AR161" s="481" t="str">
        <f t="shared" si="2"/>
        <v>（無期転換後の労働条件）</v>
      </c>
      <c r="AS161" s="199"/>
      <c r="AT161" s="199"/>
      <c r="AU161" s="169" t="s">
        <v>404</v>
      </c>
      <c r="AV161" s="169" t="s">
        <v>405</v>
      </c>
    </row>
    <row r="162" spans="1:48">
      <c r="A162" s="169">
        <v>161</v>
      </c>
      <c r="C162" s="199" t="s">
        <v>188</v>
      </c>
      <c r="D162" s="186"/>
      <c r="E162" s="170" t="s">
        <v>184</v>
      </c>
      <c r="F162" s="170"/>
      <c r="G162" s="170" t="s">
        <v>185</v>
      </c>
      <c r="H162" s="170"/>
      <c r="I162" s="170" t="s">
        <v>186</v>
      </c>
      <c r="J162" s="186"/>
      <c r="K162" s="186"/>
      <c r="L162" s="186"/>
      <c r="M162" s="199"/>
      <c r="N162" s="186"/>
      <c r="O162" s="186"/>
      <c r="P162" s="186"/>
      <c r="Q162" s="202"/>
      <c r="R162" s="186"/>
      <c r="S162" s="186"/>
      <c r="T162" s="186"/>
      <c r="U162" s="199"/>
      <c r="W162" s="199"/>
      <c r="X162" s="186"/>
      <c r="Y162" s="200"/>
      <c r="Z162" s="200"/>
      <c r="AA162" s="200"/>
      <c r="AB162" s="204"/>
      <c r="AC162" s="192"/>
      <c r="AD162" s="197"/>
      <c r="AE162" s="189"/>
      <c r="AF162" s="201"/>
      <c r="AJ162" s="515"/>
      <c r="AK162" s="201"/>
      <c r="AL162" s="201"/>
      <c r="AM162" s="194"/>
      <c r="AN162" s="194"/>
      <c r="AO162" s="194"/>
      <c r="AP162" s="192"/>
      <c r="AQ162" s="197"/>
      <c r="AR162" s="481" t="str">
        <f t="shared" si="2"/>
        <v>（無期転換後の労働条件）</v>
      </c>
      <c r="AS162" s="199"/>
      <c r="AT162" s="186"/>
      <c r="AU162" s="169" t="s">
        <v>404</v>
      </c>
      <c r="AV162" s="169" t="s">
        <v>405</v>
      </c>
    </row>
    <row r="163" spans="1:48">
      <c r="A163" s="169">
        <v>162</v>
      </c>
      <c r="B163" s="205"/>
      <c r="C163" s="199" t="s">
        <v>188</v>
      </c>
      <c r="D163" s="199"/>
      <c r="E163" s="200" t="s">
        <v>184</v>
      </c>
      <c r="F163" s="200"/>
      <c r="G163" s="200" t="s">
        <v>185</v>
      </c>
      <c r="H163" s="200"/>
      <c r="I163" s="200" t="s">
        <v>186</v>
      </c>
      <c r="J163" s="186"/>
      <c r="K163" s="199"/>
      <c r="L163" s="199"/>
      <c r="M163" s="199"/>
      <c r="N163" s="199"/>
      <c r="O163" s="199"/>
      <c r="P163" s="199"/>
      <c r="Q163" s="203"/>
      <c r="R163" s="199"/>
      <c r="S163" s="199"/>
      <c r="T163" s="199"/>
      <c r="U163" s="199"/>
      <c r="V163" s="199"/>
      <c r="W163" s="199"/>
      <c r="X163" s="199"/>
      <c r="Y163" s="200"/>
      <c r="Z163" s="200"/>
      <c r="AA163" s="200"/>
      <c r="AB163" s="204"/>
      <c r="AC163" s="192"/>
      <c r="AD163" s="197"/>
      <c r="AE163" s="206"/>
      <c r="AF163" s="201"/>
      <c r="AG163" s="201"/>
      <c r="AH163" s="194"/>
      <c r="AI163" s="194"/>
      <c r="AJ163" s="515"/>
      <c r="AK163" s="201"/>
      <c r="AL163" s="201"/>
      <c r="AM163" s="194"/>
      <c r="AN163" s="194"/>
      <c r="AO163" s="194"/>
      <c r="AP163" s="192"/>
      <c r="AQ163" s="197"/>
      <c r="AR163" s="481" t="str">
        <f t="shared" si="2"/>
        <v>（無期転換後の労働条件）</v>
      </c>
      <c r="AS163" s="199"/>
      <c r="AT163" s="199"/>
      <c r="AU163" s="169" t="s">
        <v>404</v>
      </c>
      <c r="AV163" s="169" t="s">
        <v>405</v>
      </c>
    </row>
    <row r="164" spans="1:48">
      <c r="A164" s="169">
        <v>163</v>
      </c>
      <c r="B164" s="205"/>
      <c r="C164" s="199" t="s">
        <v>188</v>
      </c>
      <c r="D164" s="199"/>
      <c r="E164" s="200" t="s">
        <v>184</v>
      </c>
      <c r="F164" s="200"/>
      <c r="G164" s="200" t="s">
        <v>185</v>
      </c>
      <c r="H164" s="200"/>
      <c r="I164" s="200" t="s">
        <v>186</v>
      </c>
      <c r="J164" s="186"/>
      <c r="K164" s="199"/>
      <c r="L164" s="199"/>
      <c r="M164" s="199"/>
      <c r="N164" s="199"/>
      <c r="O164" s="199"/>
      <c r="P164" s="186"/>
      <c r="Q164" s="203"/>
      <c r="R164" s="199"/>
      <c r="S164" s="199"/>
      <c r="T164" s="199"/>
      <c r="U164" s="199"/>
      <c r="V164" s="199"/>
      <c r="W164" s="199"/>
      <c r="X164" s="186"/>
      <c r="Y164" s="200"/>
      <c r="Z164" s="200"/>
      <c r="AA164" s="200"/>
      <c r="AB164" s="204"/>
      <c r="AC164" s="192"/>
      <c r="AD164" s="197"/>
      <c r="AE164" s="206"/>
      <c r="AF164" s="201"/>
      <c r="AG164" s="201"/>
      <c r="AH164" s="194"/>
      <c r="AI164" s="194"/>
      <c r="AJ164" s="515"/>
      <c r="AK164" s="201"/>
      <c r="AL164" s="201"/>
      <c r="AM164" s="194"/>
      <c r="AN164" s="194"/>
      <c r="AO164" s="194"/>
      <c r="AP164" s="192"/>
      <c r="AQ164" s="197"/>
      <c r="AR164" s="481" t="str">
        <f t="shared" si="2"/>
        <v>（無期転換後の労働条件）</v>
      </c>
      <c r="AS164" s="199"/>
      <c r="AT164" s="186"/>
      <c r="AU164" s="169" t="s">
        <v>404</v>
      </c>
      <c r="AV164" s="169" t="s">
        <v>405</v>
      </c>
    </row>
    <row r="165" spans="1:48">
      <c r="A165" s="169">
        <v>164</v>
      </c>
      <c r="B165" s="205"/>
      <c r="C165" s="199" t="s">
        <v>188</v>
      </c>
      <c r="D165" s="199"/>
      <c r="E165" s="200" t="s">
        <v>184</v>
      </c>
      <c r="F165" s="200"/>
      <c r="G165" s="200" t="s">
        <v>185</v>
      </c>
      <c r="H165" s="200"/>
      <c r="I165" s="200" t="s">
        <v>186</v>
      </c>
      <c r="J165" s="186"/>
      <c r="K165" s="199"/>
      <c r="L165" s="199"/>
      <c r="M165" s="199"/>
      <c r="N165" s="199"/>
      <c r="O165" s="199"/>
      <c r="P165" s="199"/>
      <c r="Q165" s="203"/>
      <c r="R165" s="199"/>
      <c r="S165" s="199"/>
      <c r="T165" s="199"/>
      <c r="U165" s="199"/>
      <c r="V165" s="199"/>
      <c r="W165" s="199"/>
      <c r="X165" s="199"/>
      <c r="Y165" s="200"/>
      <c r="Z165" s="200"/>
      <c r="AA165" s="200"/>
      <c r="AB165" s="204"/>
      <c r="AC165" s="192"/>
      <c r="AD165" s="197"/>
      <c r="AE165" s="206"/>
      <c r="AF165" s="201"/>
      <c r="AG165" s="201"/>
      <c r="AH165" s="194"/>
      <c r="AI165" s="194"/>
      <c r="AJ165" s="515"/>
      <c r="AK165" s="201"/>
      <c r="AL165" s="201"/>
      <c r="AM165" s="194"/>
      <c r="AN165" s="194"/>
      <c r="AO165" s="194"/>
      <c r="AP165" s="192"/>
      <c r="AQ165" s="197"/>
      <c r="AR165" s="481" t="str">
        <f t="shared" si="2"/>
        <v>（無期転換後の労働条件）</v>
      </c>
      <c r="AS165" s="199"/>
      <c r="AT165" s="199"/>
      <c r="AU165" s="169" t="s">
        <v>404</v>
      </c>
      <c r="AV165" s="169" t="s">
        <v>405</v>
      </c>
    </row>
    <row r="166" spans="1:48">
      <c r="A166" s="169">
        <v>165</v>
      </c>
      <c r="B166" s="205"/>
      <c r="C166" s="199" t="s">
        <v>188</v>
      </c>
      <c r="D166" s="199"/>
      <c r="E166" s="200" t="s">
        <v>184</v>
      </c>
      <c r="F166" s="200"/>
      <c r="G166" s="200" t="s">
        <v>185</v>
      </c>
      <c r="H166" s="200"/>
      <c r="I166" s="200" t="s">
        <v>186</v>
      </c>
      <c r="J166" s="186"/>
      <c r="K166" s="199"/>
      <c r="L166" s="199"/>
      <c r="M166" s="199"/>
      <c r="N166" s="199"/>
      <c r="O166" s="199"/>
      <c r="P166" s="186"/>
      <c r="Q166" s="203"/>
      <c r="R166" s="199"/>
      <c r="S166" s="199"/>
      <c r="T166" s="199"/>
      <c r="U166" s="199"/>
      <c r="V166" s="199"/>
      <c r="W166" s="199"/>
      <c r="X166" s="186"/>
      <c r="Y166" s="200"/>
      <c r="Z166" s="200"/>
      <c r="AA166" s="200"/>
      <c r="AB166" s="204"/>
      <c r="AC166" s="192"/>
      <c r="AD166" s="197"/>
      <c r="AE166" s="206"/>
      <c r="AF166" s="201"/>
      <c r="AG166" s="201"/>
      <c r="AH166" s="194"/>
      <c r="AI166" s="194"/>
      <c r="AJ166" s="515"/>
      <c r="AK166" s="201"/>
      <c r="AL166" s="201"/>
      <c r="AM166" s="194"/>
      <c r="AN166" s="194"/>
      <c r="AO166" s="194"/>
      <c r="AP166" s="192"/>
      <c r="AQ166" s="197"/>
      <c r="AR166" s="481" t="str">
        <f t="shared" si="2"/>
        <v>（無期転換後の労働条件）</v>
      </c>
      <c r="AS166" s="199"/>
      <c r="AT166" s="186"/>
      <c r="AU166" s="169" t="s">
        <v>404</v>
      </c>
      <c r="AV166" s="169" t="s">
        <v>405</v>
      </c>
    </row>
    <row r="167" spans="1:48">
      <c r="A167" s="169">
        <v>166</v>
      </c>
      <c r="B167" s="205"/>
      <c r="C167" s="199" t="s">
        <v>188</v>
      </c>
      <c r="D167" s="199"/>
      <c r="E167" s="200" t="s">
        <v>184</v>
      </c>
      <c r="F167" s="200"/>
      <c r="G167" s="200" t="s">
        <v>185</v>
      </c>
      <c r="H167" s="200"/>
      <c r="I167" s="200" t="s">
        <v>186</v>
      </c>
      <c r="J167" s="186"/>
      <c r="K167" s="199"/>
      <c r="L167" s="199"/>
      <c r="M167" s="199"/>
      <c r="N167" s="199"/>
      <c r="O167" s="199"/>
      <c r="P167" s="199"/>
      <c r="Q167" s="203"/>
      <c r="R167" s="199"/>
      <c r="S167" s="199"/>
      <c r="T167" s="199"/>
      <c r="U167" s="199"/>
      <c r="V167" s="199"/>
      <c r="W167" s="199"/>
      <c r="X167" s="199"/>
      <c r="Y167" s="200"/>
      <c r="Z167" s="200"/>
      <c r="AA167" s="200"/>
      <c r="AB167" s="204"/>
      <c r="AC167" s="192"/>
      <c r="AD167" s="197"/>
      <c r="AE167" s="206"/>
      <c r="AF167" s="201"/>
      <c r="AG167" s="201"/>
      <c r="AH167" s="194"/>
      <c r="AI167" s="194"/>
      <c r="AJ167" s="515"/>
      <c r="AK167" s="201"/>
      <c r="AL167" s="201"/>
      <c r="AM167" s="194"/>
      <c r="AN167" s="194"/>
      <c r="AO167" s="194"/>
      <c r="AP167" s="192"/>
      <c r="AQ167" s="197"/>
      <c r="AR167" s="481" t="str">
        <f t="shared" si="2"/>
        <v>（無期転換後の労働条件）</v>
      </c>
      <c r="AS167" s="199"/>
      <c r="AT167" s="199"/>
      <c r="AU167" s="169" t="s">
        <v>404</v>
      </c>
      <c r="AV167" s="169" t="s">
        <v>405</v>
      </c>
    </row>
    <row r="168" spans="1:48">
      <c r="A168" s="169">
        <v>167</v>
      </c>
      <c r="B168" s="201"/>
      <c r="C168" s="186" t="s">
        <v>188</v>
      </c>
      <c r="D168" s="186"/>
      <c r="E168" s="187" t="s">
        <v>184</v>
      </c>
      <c r="F168" s="187"/>
      <c r="G168" s="187" t="s">
        <v>185</v>
      </c>
      <c r="H168" s="187"/>
      <c r="I168" s="187" t="s">
        <v>186</v>
      </c>
      <c r="J168" s="186"/>
      <c r="K168" s="186"/>
      <c r="L168" s="186"/>
      <c r="M168" s="199"/>
      <c r="N168" s="186"/>
      <c r="O168" s="186"/>
      <c r="P168" s="186"/>
      <c r="Q168" s="202"/>
      <c r="R168" s="186"/>
      <c r="S168" s="186"/>
      <c r="T168" s="186"/>
      <c r="U168" s="186"/>
      <c r="V168" s="186"/>
      <c r="W168" s="186"/>
      <c r="X168" s="186"/>
      <c r="Y168" s="187"/>
      <c r="Z168" s="200"/>
      <c r="AA168" s="200"/>
      <c r="AB168" s="204"/>
      <c r="AC168" s="192"/>
      <c r="AD168" s="197"/>
      <c r="AE168" s="210"/>
      <c r="AF168" s="186"/>
      <c r="AG168" s="186"/>
      <c r="AH168" s="187"/>
      <c r="AI168" s="187"/>
      <c r="AJ168" s="515"/>
      <c r="AK168" s="186"/>
      <c r="AL168" s="186"/>
      <c r="AM168" s="187"/>
      <c r="AN168" s="187"/>
      <c r="AO168" s="187"/>
      <c r="AP168" s="192"/>
      <c r="AQ168" s="192"/>
      <c r="AR168" s="481" t="str">
        <f t="shared" si="2"/>
        <v>（無期転換後の労働条件）</v>
      </c>
      <c r="AS168" s="186"/>
      <c r="AT168" s="186"/>
      <c r="AU168" s="169" t="s">
        <v>404</v>
      </c>
      <c r="AV168" s="169" t="s">
        <v>405</v>
      </c>
    </row>
    <row r="169" spans="1:48">
      <c r="A169" s="169">
        <v>168</v>
      </c>
      <c r="B169" s="205"/>
      <c r="C169" s="199" t="s">
        <v>188</v>
      </c>
      <c r="D169" s="199"/>
      <c r="E169" s="200" t="s">
        <v>184</v>
      </c>
      <c r="F169" s="200"/>
      <c r="G169" s="200" t="s">
        <v>185</v>
      </c>
      <c r="H169" s="200"/>
      <c r="I169" s="200" t="s">
        <v>186</v>
      </c>
      <c r="J169" s="186"/>
      <c r="K169" s="199"/>
      <c r="L169" s="199"/>
      <c r="M169" s="199"/>
      <c r="N169" s="199"/>
      <c r="O169" s="199"/>
      <c r="P169" s="199"/>
      <c r="Q169" s="203"/>
      <c r="R169" s="199"/>
      <c r="S169" s="199"/>
      <c r="T169" s="199"/>
      <c r="U169" s="199"/>
      <c r="V169" s="199"/>
      <c r="W169" s="199"/>
      <c r="X169" s="199"/>
      <c r="Y169" s="200"/>
      <c r="Z169" s="200"/>
      <c r="AA169" s="200"/>
      <c r="AB169" s="204"/>
      <c r="AC169" s="192"/>
      <c r="AD169" s="197"/>
      <c r="AE169" s="206"/>
      <c r="AF169" s="201"/>
      <c r="AG169" s="201"/>
      <c r="AH169" s="194"/>
      <c r="AI169" s="194"/>
      <c r="AJ169" s="515"/>
      <c r="AK169" s="201"/>
      <c r="AL169" s="201"/>
      <c r="AM169" s="187"/>
      <c r="AN169" s="187"/>
      <c r="AO169" s="187"/>
      <c r="AP169" s="192"/>
      <c r="AQ169" s="197"/>
      <c r="AR169" s="481" t="str">
        <f t="shared" si="2"/>
        <v>（無期転換後の労働条件）</v>
      </c>
      <c r="AS169" s="199"/>
      <c r="AT169" s="199"/>
      <c r="AU169" s="169" t="s">
        <v>404</v>
      </c>
      <c r="AV169" s="169" t="s">
        <v>405</v>
      </c>
    </row>
    <row r="170" spans="1:48">
      <c r="A170" s="169">
        <v>169</v>
      </c>
      <c r="B170" s="201"/>
      <c r="C170" s="186" t="s">
        <v>188</v>
      </c>
      <c r="D170" s="186"/>
      <c r="E170" s="187" t="s">
        <v>184</v>
      </c>
      <c r="F170" s="187"/>
      <c r="G170" s="187" t="s">
        <v>185</v>
      </c>
      <c r="H170" s="187"/>
      <c r="I170" s="187" t="s">
        <v>186</v>
      </c>
      <c r="J170" s="186"/>
      <c r="K170" s="186"/>
      <c r="L170" s="186"/>
      <c r="M170" s="186"/>
      <c r="N170" s="186"/>
      <c r="O170" s="186"/>
      <c r="P170" s="186"/>
      <c r="Q170" s="202"/>
      <c r="R170" s="186"/>
      <c r="S170" s="186"/>
      <c r="T170" s="186"/>
      <c r="U170" s="186"/>
      <c r="V170" s="186"/>
      <c r="W170" s="186"/>
      <c r="X170" s="186"/>
      <c r="Y170" s="187"/>
      <c r="Z170" s="200"/>
      <c r="AA170" s="200"/>
      <c r="AB170" s="204"/>
      <c r="AC170" s="192"/>
      <c r="AD170" s="197"/>
      <c r="AE170" s="206"/>
      <c r="AF170" s="186"/>
      <c r="AG170" s="186"/>
      <c r="AH170" s="187"/>
      <c r="AI170" s="187"/>
      <c r="AJ170" s="515"/>
      <c r="AK170" s="186"/>
      <c r="AL170" s="186"/>
      <c r="AM170" s="187"/>
      <c r="AN170" s="187"/>
      <c r="AO170" s="187"/>
      <c r="AP170" s="192"/>
      <c r="AQ170" s="192"/>
      <c r="AR170" s="481" t="str">
        <f t="shared" si="2"/>
        <v>（無期転換後の労働条件）</v>
      </c>
      <c r="AS170" s="186"/>
      <c r="AT170" s="186"/>
      <c r="AU170" s="169" t="s">
        <v>404</v>
      </c>
      <c r="AV170" s="169" t="s">
        <v>405</v>
      </c>
    </row>
    <row r="171" spans="1:48">
      <c r="A171" s="169">
        <v>170</v>
      </c>
      <c r="B171" s="201"/>
      <c r="C171" s="199" t="s">
        <v>188</v>
      </c>
      <c r="D171" s="199"/>
      <c r="E171" s="200" t="s">
        <v>184</v>
      </c>
      <c r="F171" s="200"/>
      <c r="G171" s="200" t="s">
        <v>185</v>
      </c>
      <c r="H171" s="200"/>
      <c r="I171" s="200" t="s">
        <v>186</v>
      </c>
      <c r="J171" s="186"/>
      <c r="K171" s="199"/>
      <c r="L171" s="199"/>
      <c r="M171" s="199"/>
      <c r="N171" s="199"/>
      <c r="O171" s="199"/>
      <c r="P171" s="199"/>
      <c r="Q171" s="203"/>
      <c r="R171" s="199"/>
      <c r="S171" s="199"/>
      <c r="T171" s="199"/>
      <c r="U171" s="199"/>
      <c r="V171" s="199"/>
      <c r="W171" s="199"/>
      <c r="X171" s="199"/>
      <c r="Y171" s="200"/>
      <c r="Z171" s="200"/>
      <c r="AA171" s="200"/>
      <c r="AB171" s="204"/>
      <c r="AC171" s="192"/>
      <c r="AD171" s="197"/>
      <c r="AE171" s="204"/>
      <c r="AF171" s="186"/>
      <c r="AG171" s="186"/>
      <c r="AH171" s="194"/>
      <c r="AI171" s="187"/>
      <c r="AJ171" s="515"/>
      <c r="AK171" s="201"/>
      <c r="AL171" s="201"/>
      <c r="AM171" s="187"/>
      <c r="AN171" s="187"/>
      <c r="AO171" s="187"/>
      <c r="AP171" s="192"/>
      <c r="AQ171" s="197"/>
      <c r="AR171" s="481" t="str">
        <f t="shared" si="2"/>
        <v>（無期転換後の労働条件）</v>
      </c>
      <c r="AS171" s="199"/>
      <c r="AT171" s="199"/>
      <c r="AU171" s="169" t="s">
        <v>404</v>
      </c>
      <c r="AV171" s="169" t="s">
        <v>405</v>
      </c>
    </row>
    <row r="172" spans="1:48">
      <c r="A172" s="169">
        <v>171</v>
      </c>
      <c r="B172" s="205"/>
      <c r="C172" s="199" t="s">
        <v>188</v>
      </c>
      <c r="D172" s="199"/>
      <c r="E172" s="200" t="s">
        <v>184</v>
      </c>
      <c r="F172" s="200"/>
      <c r="G172" s="200" t="s">
        <v>185</v>
      </c>
      <c r="H172" s="200"/>
      <c r="I172" s="200" t="s">
        <v>186</v>
      </c>
      <c r="J172" s="186"/>
      <c r="K172" s="199"/>
      <c r="L172" s="199"/>
      <c r="M172" s="199"/>
      <c r="N172" s="199"/>
      <c r="O172" s="199"/>
      <c r="P172" s="199"/>
      <c r="Q172" s="203"/>
      <c r="R172" s="199"/>
      <c r="S172" s="199"/>
      <c r="T172" s="199"/>
      <c r="U172" s="199"/>
      <c r="V172" s="199"/>
      <c r="W172" s="199"/>
      <c r="X172" s="199"/>
      <c r="Y172" s="200"/>
      <c r="Z172" s="200"/>
      <c r="AA172" s="200"/>
      <c r="AB172" s="204"/>
      <c r="AC172" s="192"/>
      <c r="AD172" s="197"/>
      <c r="AE172" s="206"/>
      <c r="AF172" s="201"/>
      <c r="AG172" s="201"/>
      <c r="AH172" s="194"/>
      <c r="AI172" s="194"/>
      <c r="AJ172" s="515"/>
      <c r="AK172" s="201"/>
      <c r="AL172" s="201"/>
      <c r="AM172" s="194"/>
      <c r="AN172" s="194"/>
      <c r="AO172" s="194"/>
      <c r="AP172" s="192"/>
      <c r="AQ172" s="197"/>
      <c r="AR172" s="481" t="str">
        <f t="shared" si="2"/>
        <v>（無期転換後の労働条件）</v>
      </c>
      <c r="AS172" s="199"/>
      <c r="AT172" s="199"/>
      <c r="AU172" s="169" t="s">
        <v>404</v>
      </c>
      <c r="AV172" s="169" t="s">
        <v>405</v>
      </c>
    </row>
    <row r="173" spans="1:48">
      <c r="A173" s="169">
        <v>172</v>
      </c>
      <c r="C173" s="199" t="s">
        <v>188</v>
      </c>
      <c r="D173" s="199"/>
      <c r="E173" s="200" t="s">
        <v>184</v>
      </c>
      <c r="F173" s="200"/>
      <c r="G173" s="200" t="s">
        <v>185</v>
      </c>
      <c r="H173" s="200"/>
      <c r="I173" s="200" t="s">
        <v>186</v>
      </c>
      <c r="J173" s="186"/>
      <c r="K173" s="199"/>
      <c r="L173" s="199"/>
      <c r="M173" s="199"/>
      <c r="N173" s="199"/>
      <c r="O173" s="199"/>
      <c r="P173" s="199"/>
      <c r="Q173" s="203"/>
      <c r="R173" s="199"/>
      <c r="S173" s="199"/>
      <c r="T173" s="199"/>
      <c r="U173" s="199"/>
      <c r="V173" s="199"/>
      <c r="W173" s="199"/>
      <c r="X173" s="199"/>
      <c r="Y173" s="200"/>
      <c r="Z173" s="200"/>
      <c r="AA173" s="200"/>
      <c r="AB173" s="204"/>
      <c r="AC173" s="192"/>
      <c r="AD173" s="197"/>
      <c r="AE173" s="206"/>
      <c r="AF173" s="201"/>
      <c r="AG173" s="201"/>
      <c r="AH173" s="194"/>
      <c r="AI173" s="194"/>
      <c r="AJ173" s="515"/>
      <c r="AK173" s="201"/>
      <c r="AL173" s="201"/>
      <c r="AM173" s="194"/>
      <c r="AN173" s="194"/>
      <c r="AO173" s="194"/>
      <c r="AP173" s="192"/>
      <c r="AQ173" s="197"/>
      <c r="AR173" s="481" t="str">
        <f t="shared" si="2"/>
        <v>（無期転換後の労働条件）</v>
      </c>
      <c r="AS173" s="199"/>
      <c r="AT173" s="199"/>
      <c r="AU173" s="169" t="s">
        <v>404</v>
      </c>
      <c r="AV173" s="169" t="s">
        <v>405</v>
      </c>
    </row>
    <row r="174" spans="1:48">
      <c r="A174" s="169">
        <v>173</v>
      </c>
      <c r="C174" s="199" t="s">
        <v>188</v>
      </c>
      <c r="D174" s="199"/>
      <c r="E174" s="200" t="s">
        <v>184</v>
      </c>
      <c r="F174" s="200"/>
      <c r="G174" s="200" t="s">
        <v>185</v>
      </c>
      <c r="H174" s="200"/>
      <c r="I174" s="200" t="s">
        <v>186</v>
      </c>
      <c r="J174" s="186"/>
      <c r="K174" s="199"/>
      <c r="L174" s="199"/>
      <c r="M174" s="199"/>
      <c r="N174" s="199"/>
      <c r="O174" s="199"/>
      <c r="P174" s="199"/>
      <c r="Q174" s="203"/>
      <c r="R174" s="199"/>
      <c r="S174" s="199"/>
      <c r="T174" s="199"/>
      <c r="U174" s="199"/>
      <c r="V174" s="199"/>
      <c r="W174" s="199"/>
      <c r="X174" s="199"/>
      <c r="Y174" s="200"/>
      <c r="Z174" s="200"/>
      <c r="AA174" s="200"/>
      <c r="AB174" s="204"/>
      <c r="AC174" s="192"/>
      <c r="AD174" s="197"/>
      <c r="AE174" s="206"/>
      <c r="AF174" s="201"/>
      <c r="AG174" s="201"/>
      <c r="AH174" s="194"/>
      <c r="AI174" s="194"/>
      <c r="AJ174" s="515"/>
      <c r="AK174" s="201"/>
      <c r="AL174" s="201"/>
      <c r="AM174" s="194"/>
      <c r="AN174" s="194"/>
      <c r="AO174" s="194"/>
      <c r="AP174" s="192"/>
      <c r="AQ174" s="197"/>
      <c r="AR174" s="481" t="str">
        <f t="shared" si="2"/>
        <v>（無期転換後の労働条件）</v>
      </c>
      <c r="AS174" s="199"/>
      <c r="AT174" s="199"/>
      <c r="AU174" s="169" t="s">
        <v>404</v>
      </c>
      <c r="AV174" s="169" t="s">
        <v>405</v>
      </c>
    </row>
    <row r="175" spans="1:48">
      <c r="A175" s="169">
        <v>174</v>
      </c>
      <c r="C175" s="199" t="s">
        <v>188</v>
      </c>
      <c r="D175" s="199"/>
      <c r="E175" s="200" t="s">
        <v>184</v>
      </c>
      <c r="F175" s="200"/>
      <c r="G175" s="200" t="s">
        <v>185</v>
      </c>
      <c r="H175" s="200"/>
      <c r="I175" s="200" t="s">
        <v>186</v>
      </c>
      <c r="J175" s="186"/>
      <c r="K175" s="199"/>
      <c r="L175" s="199"/>
      <c r="M175" s="199"/>
      <c r="N175" s="199"/>
      <c r="O175" s="199"/>
      <c r="P175" s="199"/>
      <c r="Q175" s="203"/>
      <c r="R175" s="199"/>
      <c r="S175" s="199"/>
      <c r="T175" s="199"/>
      <c r="U175" s="199"/>
      <c r="V175" s="199"/>
      <c r="W175" s="199"/>
      <c r="X175" s="199"/>
      <c r="Y175" s="200"/>
      <c r="Z175" s="200"/>
      <c r="AA175" s="200"/>
      <c r="AB175" s="204"/>
      <c r="AC175" s="192"/>
      <c r="AD175" s="197"/>
      <c r="AE175" s="206"/>
      <c r="AF175" s="201"/>
      <c r="AG175" s="201"/>
      <c r="AH175" s="194"/>
      <c r="AI175" s="194"/>
      <c r="AJ175" s="515"/>
      <c r="AK175" s="201"/>
      <c r="AL175" s="201"/>
      <c r="AM175" s="194"/>
      <c r="AN175" s="194"/>
      <c r="AO175" s="194"/>
      <c r="AP175" s="192"/>
      <c r="AQ175" s="197"/>
      <c r="AR175" s="481" t="str">
        <f t="shared" si="2"/>
        <v>（無期転換後の労働条件）</v>
      </c>
      <c r="AS175" s="199"/>
      <c r="AT175" s="199"/>
      <c r="AU175" s="169" t="s">
        <v>404</v>
      </c>
      <c r="AV175" s="169" t="s">
        <v>405</v>
      </c>
    </row>
    <row r="176" spans="1:48">
      <c r="A176" s="169">
        <v>175</v>
      </c>
      <c r="C176" s="199" t="s">
        <v>188</v>
      </c>
      <c r="D176" s="199"/>
      <c r="E176" s="200" t="s">
        <v>184</v>
      </c>
      <c r="F176" s="200"/>
      <c r="G176" s="200" t="s">
        <v>185</v>
      </c>
      <c r="H176" s="200"/>
      <c r="I176" s="200" t="s">
        <v>186</v>
      </c>
      <c r="J176" s="186"/>
      <c r="K176" s="199"/>
      <c r="L176" s="199"/>
      <c r="M176" s="199"/>
      <c r="N176" s="199"/>
      <c r="O176" s="199"/>
      <c r="P176" s="199"/>
      <c r="Q176" s="203"/>
      <c r="R176" s="199"/>
      <c r="S176" s="199"/>
      <c r="T176" s="199"/>
      <c r="U176" s="199"/>
      <c r="V176" s="199"/>
      <c r="W176" s="199"/>
      <c r="X176" s="199"/>
      <c r="Y176" s="200"/>
      <c r="Z176" s="200"/>
      <c r="AA176" s="200"/>
      <c r="AB176" s="204"/>
      <c r="AC176" s="192"/>
      <c r="AD176" s="197"/>
      <c r="AE176" s="206"/>
      <c r="AF176" s="201"/>
      <c r="AG176" s="201"/>
      <c r="AH176" s="194"/>
      <c r="AI176" s="194"/>
      <c r="AJ176" s="515"/>
      <c r="AK176" s="201"/>
      <c r="AL176" s="201"/>
      <c r="AM176" s="194"/>
      <c r="AN176" s="194"/>
      <c r="AO176" s="194"/>
      <c r="AP176" s="192"/>
      <c r="AQ176" s="197"/>
      <c r="AR176" s="481" t="str">
        <f t="shared" si="2"/>
        <v>（無期転換後の労働条件）</v>
      </c>
      <c r="AS176" s="199"/>
      <c r="AT176" s="199"/>
      <c r="AU176" s="169" t="s">
        <v>404</v>
      </c>
      <c r="AV176" s="169" t="s">
        <v>405</v>
      </c>
    </row>
    <row r="177" spans="1:48">
      <c r="A177" s="169">
        <v>176</v>
      </c>
      <c r="C177" s="199" t="s">
        <v>188</v>
      </c>
      <c r="D177" s="199"/>
      <c r="E177" s="200" t="s">
        <v>184</v>
      </c>
      <c r="F177" s="200"/>
      <c r="G177" s="200" t="s">
        <v>185</v>
      </c>
      <c r="H177" s="200"/>
      <c r="I177" s="200" t="s">
        <v>186</v>
      </c>
      <c r="J177" s="186"/>
      <c r="K177" s="199"/>
      <c r="L177" s="199"/>
      <c r="M177" s="199"/>
      <c r="N177" s="199"/>
      <c r="O177" s="199"/>
      <c r="P177" s="199"/>
      <c r="Q177" s="203"/>
      <c r="R177" s="199"/>
      <c r="S177" s="199"/>
      <c r="T177" s="199"/>
      <c r="U177" s="199"/>
      <c r="V177" s="199"/>
      <c r="W177" s="199"/>
      <c r="X177" s="199"/>
      <c r="Y177" s="200"/>
      <c r="Z177" s="200"/>
      <c r="AA177" s="200"/>
      <c r="AB177" s="204"/>
      <c r="AC177" s="192"/>
      <c r="AD177" s="197"/>
      <c r="AE177" s="206"/>
      <c r="AF177" s="201"/>
      <c r="AG177" s="201"/>
      <c r="AH177" s="194"/>
      <c r="AI177" s="194"/>
      <c r="AJ177" s="515"/>
      <c r="AK177" s="201"/>
      <c r="AL177" s="201"/>
      <c r="AM177" s="194"/>
      <c r="AN177" s="194"/>
      <c r="AO177" s="194"/>
      <c r="AP177" s="192"/>
      <c r="AQ177" s="197"/>
      <c r="AR177" s="481" t="str">
        <f t="shared" si="2"/>
        <v>（無期転換後の労働条件）</v>
      </c>
      <c r="AS177" s="199"/>
      <c r="AT177" s="199"/>
      <c r="AU177" s="169" t="s">
        <v>404</v>
      </c>
      <c r="AV177" s="169" t="s">
        <v>405</v>
      </c>
    </row>
    <row r="178" spans="1:48">
      <c r="A178" s="169">
        <v>177</v>
      </c>
      <c r="E178" s="170"/>
      <c r="F178" s="170"/>
      <c r="G178" s="170"/>
      <c r="H178" s="170"/>
      <c r="I178" s="170"/>
      <c r="AJ178" s="515"/>
      <c r="AM178" s="194"/>
      <c r="AN178" s="194"/>
      <c r="AO178" s="194"/>
      <c r="AR178" s="481" t="str">
        <f t="shared" si="2"/>
        <v>（無期転換後の労働条件）</v>
      </c>
      <c r="AU178" s="169" t="s">
        <v>404</v>
      </c>
      <c r="AV178" s="169" t="s">
        <v>405</v>
      </c>
    </row>
    <row r="179" spans="1:48">
      <c r="A179" s="169">
        <v>178</v>
      </c>
      <c r="E179" s="170"/>
      <c r="F179" s="170"/>
      <c r="G179" s="170"/>
      <c r="H179" s="170"/>
      <c r="I179" s="170"/>
      <c r="AJ179" s="515"/>
      <c r="AM179" s="194"/>
      <c r="AN179" s="194"/>
      <c r="AO179" s="194"/>
      <c r="AR179" s="481" t="str">
        <f t="shared" si="2"/>
        <v>（無期転換後の労働条件）</v>
      </c>
      <c r="AU179" s="169" t="s">
        <v>404</v>
      </c>
      <c r="AV179" s="169" t="s">
        <v>405</v>
      </c>
    </row>
    <row r="180" spans="1:48">
      <c r="A180" s="169">
        <v>179</v>
      </c>
      <c r="E180" s="170"/>
      <c r="F180" s="170"/>
      <c r="G180" s="170"/>
      <c r="H180" s="170"/>
      <c r="I180" s="170"/>
      <c r="AJ180" s="515"/>
      <c r="AR180" s="481" t="str">
        <f t="shared" si="2"/>
        <v>（無期転換後の労働条件）</v>
      </c>
      <c r="AU180" s="169" t="s">
        <v>404</v>
      </c>
      <c r="AV180" s="169" t="s">
        <v>405</v>
      </c>
    </row>
    <row r="181" spans="1:48">
      <c r="A181" s="169">
        <v>180</v>
      </c>
      <c r="E181" s="170"/>
      <c r="F181" s="170"/>
      <c r="G181" s="170"/>
      <c r="H181" s="170"/>
      <c r="I181" s="170"/>
      <c r="AJ181" s="515"/>
      <c r="AR181" s="481" t="str">
        <f t="shared" si="2"/>
        <v>（無期転換後の労働条件）</v>
      </c>
      <c r="AU181" s="169" t="s">
        <v>404</v>
      </c>
      <c r="AV181" s="169" t="s">
        <v>405</v>
      </c>
    </row>
    <row r="182" spans="1:48">
      <c r="A182" s="169">
        <v>181</v>
      </c>
      <c r="E182" s="170"/>
      <c r="F182" s="170"/>
      <c r="G182" s="170"/>
      <c r="H182" s="170"/>
      <c r="I182" s="170"/>
      <c r="AJ182" s="515"/>
      <c r="AR182" s="481" t="str">
        <f t="shared" si="2"/>
        <v>（無期転換後の労働条件）</v>
      </c>
      <c r="AU182" s="169" t="s">
        <v>404</v>
      </c>
      <c r="AV182" s="169" t="s">
        <v>405</v>
      </c>
    </row>
    <row r="183" spans="1:48">
      <c r="A183" s="169">
        <v>182</v>
      </c>
      <c r="E183" s="170"/>
      <c r="F183" s="170"/>
      <c r="G183" s="170"/>
      <c r="H183" s="170"/>
      <c r="I183" s="170"/>
      <c r="AJ183" s="515"/>
      <c r="AR183" s="481" t="str">
        <f t="shared" si="2"/>
        <v>（無期転換後の労働条件）</v>
      </c>
      <c r="AU183" s="169" t="s">
        <v>404</v>
      </c>
      <c r="AV183" s="169" t="s">
        <v>405</v>
      </c>
    </row>
    <row r="184" spans="1:48">
      <c r="A184" s="169">
        <v>183</v>
      </c>
      <c r="AJ184" s="515"/>
      <c r="AR184" s="481" t="str">
        <f t="shared" si="2"/>
        <v>（無期転換後の労働条件）</v>
      </c>
      <c r="AU184" s="169" t="s">
        <v>404</v>
      </c>
      <c r="AV184" s="169" t="s">
        <v>405</v>
      </c>
    </row>
    <row r="185" spans="1:48">
      <c r="A185" s="169">
        <v>184</v>
      </c>
      <c r="AJ185" s="515"/>
      <c r="AR185" s="481" t="str">
        <f t="shared" si="2"/>
        <v>（無期転換後の労働条件）</v>
      </c>
      <c r="AU185" s="169" t="s">
        <v>404</v>
      </c>
      <c r="AV185" s="169" t="s">
        <v>405</v>
      </c>
    </row>
    <row r="186" spans="1:48">
      <c r="A186" s="169">
        <v>185</v>
      </c>
      <c r="AJ186" s="515"/>
      <c r="AR186" s="481" t="str">
        <f t="shared" si="2"/>
        <v>（無期転換後の労働条件）</v>
      </c>
      <c r="AU186" s="169" t="s">
        <v>404</v>
      </c>
      <c r="AV186" s="169" t="s">
        <v>405</v>
      </c>
    </row>
    <row r="187" spans="1:48">
      <c r="A187" s="169">
        <v>186</v>
      </c>
      <c r="AJ187" s="515"/>
      <c r="AR187" s="481" t="str">
        <f t="shared" si="2"/>
        <v>（無期転換後の労働条件）</v>
      </c>
      <c r="AU187" s="169" t="s">
        <v>404</v>
      </c>
      <c r="AV187" s="169" t="s">
        <v>405</v>
      </c>
    </row>
    <row r="188" spans="1:48">
      <c r="A188" s="169">
        <v>187</v>
      </c>
      <c r="AJ188" s="515"/>
      <c r="AR188" s="481" t="str">
        <f t="shared" si="2"/>
        <v>（無期転換後の労働条件）</v>
      </c>
      <c r="AU188" s="169" t="s">
        <v>404</v>
      </c>
      <c r="AV188" s="169" t="s">
        <v>405</v>
      </c>
    </row>
    <row r="189" spans="1:48">
      <c r="A189" s="169">
        <v>188</v>
      </c>
      <c r="AJ189" s="515"/>
      <c r="AR189" s="481" t="str">
        <f t="shared" si="2"/>
        <v>（無期転換後の労働条件）</v>
      </c>
      <c r="AU189" s="169" t="s">
        <v>404</v>
      </c>
      <c r="AV189" s="169" t="s">
        <v>405</v>
      </c>
    </row>
    <row r="190" spans="1:48">
      <c r="A190" s="169">
        <v>189</v>
      </c>
      <c r="AJ190" s="515"/>
      <c r="AR190" s="481" t="str">
        <f t="shared" si="2"/>
        <v>（無期転換後の労働条件）</v>
      </c>
      <c r="AU190" s="169" t="s">
        <v>404</v>
      </c>
      <c r="AV190" s="169" t="s">
        <v>405</v>
      </c>
    </row>
    <row r="191" spans="1:48">
      <c r="A191" s="169">
        <v>190</v>
      </c>
      <c r="AJ191" s="515"/>
      <c r="AR191" s="481" t="str">
        <f t="shared" si="2"/>
        <v>（無期転換後の労働条件）</v>
      </c>
      <c r="AU191" s="169" t="s">
        <v>404</v>
      </c>
      <c r="AV191" s="169" t="s">
        <v>405</v>
      </c>
    </row>
    <row r="192" spans="1:48">
      <c r="A192" s="169">
        <v>191</v>
      </c>
      <c r="AJ192" s="515"/>
      <c r="AR192" s="481" t="str">
        <f t="shared" si="2"/>
        <v>（無期転換後の労働条件）</v>
      </c>
      <c r="AU192" s="169" t="s">
        <v>404</v>
      </c>
      <c r="AV192" s="169" t="s">
        <v>405</v>
      </c>
    </row>
    <row r="193" spans="1:48">
      <c r="A193" s="169">
        <v>192</v>
      </c>
      <c r="AJ193" s="515"/>
      <c r="AR193" s="481" t="str">
        <f t="shared" si="2"/>
        <v>（無期転換後の労働条件）</v>
      </c>
      <c r="AU193" s="169" t="s">
        <v>404</v>
      </c>
      <c r="AV193" s="169" t="s">
        <v>405</v>
      </c>
    </row>
    <row r="194" spans="1:48">
      <c r="A194" s="169">
        <v>193</v>
      </c>
      <c r="AJ194" s="515"/>
      <c r="AR194" s="481" t="str">
        <f t="shared" si="2"/>
        <v>（無期転換後の労働条件）</v>
      </c>
      <c r="AU194" s="169" t="s">
        <v>404</v>
      </c>
      <c r="AV194" s="169" t="s">
        <v>405</v>
      </c>
    </row>
    <row r="195" spans="1:48">
      <c r="A195" s="169">
        <v>194</v>
      </c>
      <c r="AJ195" s="515"/>
      <c r="AR195" s="481" t="str">
        <f t="shared" ref="AR195:AR251" si="3">IF(Y195="有期雇用","（派遣労働者用；常用、有期雇用型）","（無期転換後の労働条件）")</f>
        <v>（無期転換後の労働条件）</v>
      </c>
      <c r="AU195" s="169" t="s">
        <v>404</v>
      </c>
      <c r="AV195" s="169" t="s">
        <v>405</v>
      </c>
    </row>
    <row r="196" spans="1:48">
      <c r="A196" s="169">
        <v>195</v>
      </c>
      <c r="AJ196" s="515"/>
      <c r="AR196" s="481" t="str">
        <f t="shared" si="3"/>
        <v>（無期転換後の労働条件）</v>
      </c>
      <c r="AU196" s="169" t="s">
        <v>404</v>
      </c>
      <c r="AV196" s="169" t="s">
        <v>405</v>
      </c>
    </row>
    <row r="197" spans="1:48">
      <c r="A197" s="169">
        <v>196</v>
      </c>
      <c r="AJ197" s="515"/>
      <c r="AR197" s="481" t="str">
        <f t="shared" si="3"/>
        <v>（無期転換後の労働条件）</v>
      </c>
      <c r="AU197" s="169" t="s">
        <v>404</v>
      </c>
      <c r="AV197" s="169" t="s">
        <v>405</v>
      </c>
    </row>
    <row r="198" spans="1:48">
      <c r="A198" s="169">
        <v>197</v>
      </c>
      <c r="AJ198" s="515"/>
      <c r="AR198" s="481" t="str">
        <f t="shared" si="3"/>
        <v>（無期転換後の労働条件）</v>
      </c>
      <c r="AU198" s="169" t="s">
        <v>404</v>
      </c>
      <c r="AV198" s="169" t="s">
        <v>405</v>
      </c>
    </row>
    <row r="199" spans="1:48">
      <c r="A199" s="169">
        <v>198</v>
      </c>
      <c r="AJ199" s="515"/>
      <c r="AR199" s="481" t="str">
        <f t="shared" si="3"/>
        <v>（無期転換後の労働条件）</v>
      </c>
      <c r="AU199" s="169" t="s">
        <v>404</v>
      </c>
      <c r="AV199" s="169" t="s">
        <v>405</v>
      </c>
    </row>
    <row r="200" spans="1:48">
      <c r="A200" s="169">
        <v>199</v>
      </c>
      <c r="AJ200" s="515"/>
      <c r="AR200" s="481" t="str">
        <f t="shared" si="3"/>
        <v>（無期転換後の労働条件）</v>
      </c>
      <c r="AU200" s="169" t="s">
        <v>404</v>
      </c>
      <c r="AV200" s="169" t="s">
        <v>405</v>
      </c>
    </row>
    <row r="201" spans="1:48">
      <c r="A201" s="169">
        <v>200</v>
      </c>
      <c r="AJ201" s="515"/>
      <c r="AR201" s="481" t="str">
        <f t="shared" si="3"/>
        <v>（無期転換後の労働条件）</v>
      </c>
      <c r="AU201" s="169" t="s">
        <v>404</v>
      </c>
      <c r="AV201" s="169" t="s">
        <v>405</v>
      </c>
    </row>
    <row r="202" spans="1:48">
      <c r="A202" s="169">
        <v>201</v>
      </c>
      <c r="AJ202" s="515"/>
      <c r="AR202" s="481" t="str">
        <f t="shared" si="3"/>
        <v>（無期転換後の労働条件）</v>
      </c>
      <c r="AU202" s="169" t="s">
        <v>404</v>
      </c>
      <c r="AV202" s="169" t="s">
        <v>405</v>
      </c>
    </row>
    <row r="203" spans="1:48">
      <c r="A203" s="169">
        <v>202</v>
      </c>
      <c r="AJ203" s="515"/>
      <c r="AR203" s="481" t="str">
        <f t="shared" si="3"/>
        <v>（無期転換後の労働条件）</v>
      </c>
      <c r="AU203" s="169" t="s">
        <v>404</v>
      </c>
      <c r="AV203" s="169" t="s">
        <v>405</v>
      </c>
    </row>
    <row r="204" spans="1:48">
      <c r="A204" s="169">
        <v>203</v>
      </c>
      <c r="AJ204" s="515"/>
      <c r="AR204" s="481" t="str">
        <f t="shared" si="3"/>
        <v>（無期転換後の労働条件）</v>
      </c>
      <c r="AU204" s="169" t="s">
        <v>404</v>
      </c>
      <c r="AV204" s="169" t="s">
        <v>405</v>
      </c>
    </row>
    <row r="205" spans="1:48">
      <c r="A205" s="169">
        <v>204</v>
      </c>
      <c r="AJ205" s="515"/>
      <c r="AR205" s="481" t="str">
        <f t="shared" si="3"/>
        <v>（無期転換後の労働条件）</v>
      </c>
      <c r="AU205" s="169" t="s">
        <v>404</v>
      </c>
      <c r="AV205" s="169" t="s">
        <v>405</v>
      </c>
    </row>
    <row r="206" spans="1:48">
      <c r="A206" s="169">
        <v>205</v>
      </c>
      <c r="AJ206" s="515"/>
      <c r="AR206" s="481" t="str">
        <f t="shared" si="3"/>
        <v>（無期転換後の労働条件）</v>
      </c>
      <c r="AU206" s="169" t="s">
        <v>404</v>
      </c>
      <c r="AV206" s="169" t="s">
        <v>405</v>
      </c>
    </row>
    <row r="207" spans="1:48">
      <c r="A207" s="169">
        <v>206</v>
      </c>
      <c r="AJ207" s="515"/>
      <c r="AR207" s="481" t="str">
        <f t="shared" si="3"/>
        <v>（無期転換後の労働条件）</v>
      </c>
      <c r="AU207" s="169" t="s">
        <v>404</v>
      </c>
      <c r="AV207" s="169" t="s">
        <v>405</v>
      </c>
    </row>
    <row r="208" spans="1:48">
      <c r="A208" s="169">
        <v>207</v>
      </c>
      <c r="AJ208" s="515"/>
      <c r="AR208" s="481" t="str">
        <f t="shared" si="3"/>
        <v>（無期転換後の労働条件）</v>
      </c>
      <c r="AU208" s="169" t="s">
        <v>404</v>
      </c>
      <c r="AV208" s="169" t="s">
        <v>405</v>
      </c>
    </row>
    <row r="209" spans="1:48">
      <c r="A209" s="169">
        <v>208</v>
      </c>
      <c r="AJ209" s="515"/>
      <c r="AR209" s="481" t="str">
        <f t="shared" si="3"/>
        <v>（無期転換後の労働条件）</v>
      </c>
      <c r="AU209" s="169" t="s">
        <v>404</v>
      </c>
      <c r="AV209" s="169" t="s">
        <v>405</v>
      </c>
    </row>
    <row r="210" spans="1:48">
      <c r="A210" s="169">
        <v>209</v>
      </c>
      <c r="AJ210" s="515"/>
      <c r="AR210" s="481" t="str">
        <f t="shared" si="3"/>
        <v>（無期転換後の労働条件）</v>
      </c>
      <c r="AU210" s="169" t="s">
        <v>404</v>
      </c>
      <c r="AV210" s="169" t="s">
        <v>405</v>
      </c>
    </row>
    <row r="211" spans="1:48">
      <c r="A211" s="169">
        <v>210</v>
      </c>
      <c r="AJ211" s="515"/>
      <c r="AR211" s="481" t="str">
        <f t="shared" si="3"/>
        <v>（無期転換後の労働条件）</v>
      </c>
      <c r="AU211" s="169" t="s">
        <v>404</v>
      </c>
      <c r="AV211" s="169" t="s">
        <v>405</v>
      </c>
    </row>
    <row r="212" spans="1:48">
      <c r="A212" s="169">
        <v>211</v>
      </c>
      <c r="AJ212" s="515"/>
      <c r="AR212" s="481" t="str">
        <f t="shared" si="3"/>
        <v>（無期転換後の労働条件）</v>
      </c>
      <c r="AU212" s="169" t="s">
        <v>404</v>
      </c>
      <c r="AV212" s="169" t="s">
        <v>405</v>
      </c>
    </row>
    <row r="213" spans="1:48">
      <c r="A213" s="169">
        <v>212</v>
      </c>
      <c r="AJ213" s="515"/>
      <c r="AR213" s="481" t="str">
        <f t="shared" si="3"/>
        <v>（無期転換後の労働条件）</v>
      </c>
      <c r="AU213" s="169" t="s">
        <v>404</v>
      </c>
      <c r="AV213" s="169" t="s">
        <v>405</v>
      </c>
    </row>
    <row r="214" spans="1:48">
      <c r="A214" s="169">
        <v>213</v>
      </c>
      <c r="AJ214" s="515"/>
      <c r="AR214" s="481" t="str">
        <f t="shared" si="3"/>
        <v>（無期転換後の労働条件）</v>
      </c>
      <c r="AU214" s="169" t="s">
        <v>404</v>
      </c>
      <c r="AV214" s="169" t="s">
        <v>405</v>
      </c>
    </row>
    <row r="215" spans="1:48">
      <c r="A215" s="169">
        <v>214</v>
      </c>
      <c r="AJ215" s="515"/>
      <c r="AR215" s="481" t="str">
        <f t="shared" si="3"/>
        <v>（無期転換後の労働条件）</v>
      </c>
      <c r="AU215" s="169" t="s">
        <v>404</v>
      </c>
      <c r="AV215" s="169" t="s">
        <v>405</v>
      </c>
    </row>
    <row r="216" spans="1:48">
      <c r="A216" s="169">
        <v>215</v>
      </c>
      <c r="AJ216" s="515"/>
      <c r="AR216" s="481" t="str">
        <f t="shared" si="3"/>
        <v>（無期転換後の労働条件）</v>
      </c>
      <c r="AU216" s="169" t="s">
        <v>404</v>
      </c>
      <c r="AV216" s="169" t="s">
        <v>405</v>
      </c>
    </row>
    <row r="217" spans="1:48">
      <c r="A217" s="169">
        <v>216</v>
      </c>
      <c r="AJ217" s="515"/>
      <c r="AR217" s="481" t="str">
        <f t="shared" si="3"/>
        <v>（無期転換後の労働条件）</v>
      </c>
      <c r="AU217" s="169" t="s">
        <v>404</v>
      </c>
      <c r="AV217" s="169" t="s">
        <v>405</v>
      </c>
    </row>
    <row r="218" spans="1:48">
      <c r="A218" s="169">
        <v>217</v>
      </c>
      <c r="AJ218" s="515"/>
      <c r="AR218" s="481" t="str">
        <f t="shared" si="3"/>
        <v>（無期転換後の労働条件）</v>
      </c>
      <c r="AU218" s="169" t="s">
        <v>404</v>
      </c>
      <c r="AV218" s="169" t="s">
        <v>405</v>
      </c>
    </row>
    <row r="219" spans="1:48">
      <c r="A219" s="169">
        <v>218</v>
      </c>
      <c r="AJ219" s="515"/>
      <c r="AR219" s="481" t="str">
        <f t="shared" si="3"/>
        <v>（無期転換後の労働条件）</v>
      </c>
      <c r="AU219" s="169" t="s">
        <v>404</v>
      </c>
      <c r="AV219" s="169" t="s">
        <v>405</v>
      </c>
    </row>
    <row r="220" spans="1:48">
      <c r="A220" s="169">
        <v>219</v>
      </c>
      <c r="AJ220" s="515"/>
      <c r="AR220" s="481" t="str">
        <f t="shared" si="3"/>
        <v>（無期転換後の労働条件）</v>
      </c>
      <c r="AU220" s="169" t="s">
        <v>404</v>
      </c>
      <c r="AV220" s="169" t="s">
        <v>405</v>
      </c>
    </row>
    <row r="221" spans="1:48">
      <c r="A221" s="169">
        <v>220</v>
      </c>
      <c r="AJ221" s="515"/>
      <c r="AR221" s="481" t="str">
        <f t="shared" si="3"/>
        <v>（無期転換後の労働条件）</v>
      </c>
      <c r="AU221" s="169" t="s">
        <v>404</v>
      </c>
      <c r="AV221" s="169" t="s">
        <v>405</v>
      </c>
    </row>
    <row r="222" spans="1:48">
      <c r="A222" s="169">
        <v>221</v>
      </c>
      <c r="AJ222" s="515"/>
      <c r="AR222" s="481" t="str">
        <f t="shared" si="3"/>
        <v>（無期転換後の労働条件）</v>
      </c>
      <c r="AU222" s="169" t="s">
        <v>404</v>
      </c>
      <c r="AV222" s="169" t="s">
        <v>405</v>
      </c>
    </row>
    <row r="223" spans="1:48">
      <c r="A223" s="169">
        <v>222</v>
      </c>
      <c r="AJ223" s="515"/>
      <c r="AR223" s="481" t="str">
        <f t="shared" si="3"/>
        <v>（無期転換後の労働条件）</v>
      </c>
      <c r="AU223" s="169" t="s">
        <v>404</v>
      </c>
      <c r="AV223" s="169" t="s">
        <v>405</v>
      </c>
    </row>
    <row r="224" spans="1:48">
      <c r="A224" s="169">
        <v>223</v>
      </c>
      <c r="AJ224" s="515"/>
      <c r="AR224" s="481" t="str">
        <f t="shared" si="3"/>
        <v>（無期転換後の労働条件）</v>
      </c>
      <c r="AU224" s="169" t="s">
        <v>404</v>
      </c>
      <c r="AV224" s="169" t="s">
        <v>405</v>
      </c>
    </row>
    <row r="225" spans="1:48">
      <c r="A225" s="169">
        <v>224</v>
      </c>
      <c r="AJ225" s="515"/>
      <c r="AR225" s="481" t="str">
        <f t="shared" si="3"/>
        <v>（無期転換後の労働条件）</v>
      </c>
      <c r="AU225" s="169" t="s">
        <v>404</v>
      </c>
      <c r="AV225" s="169" t="s">
        <v>405</v>
      </c>
    </row>
    <row r="226" spans="1:48">
      <c r="A226" s="169">
        <v>225</v>
      </c>
      <c r="AJ226" s="515"/>
      <c r="AR226" s="481" t="str">
        <f t="shared" si="3"/>
        <v>（無期転換後の労働条件）</v>
      </c>
      <c r="AU226" s="169" t="s">
        <v>404</v>
      </c>
      <c r="AV226" s="169" t="s">
        <v>405</v>
      </c>
    </row>
    <row r="227" spans="1:48">
      <c r="A227" s="169">
        <v>226</v>
      </c>
      <c r="AJ227" s="515"/>
      <c r="AR227" s="481" t="str">
        <f t="shared" si="3"/>
        <v>（無期転換後の労働条件）</v>
      </c>
      <c r="AU227" s="169" t="s">
        <v>404</v>
      </c>
      <c r="AV227" s="169" t="s">
        <v>405</v>
      </c>
    </row>
    <row r="228" spans="1:48">
      <c r="A228" s="169">
        <v>227</v>
      </c>
      <c r="AJ228" s="515"/>
      <c r="AR228" s="481" t="str">
        <f t="shared" si="3"/>
        <v>（無期転換後の労働条件）</v>
      </c>
      <c r="AU228" s="169" t="s">
        <v>404</v>
      </c>
      <c r="AV228" s="169" t="s">
        <v>405</v>
      </c>
    </row>
    <row r="229" spans="1:48">
      <c r="A229" s="169">
        <v>228</v>
      </c>
      <c r="AJ229" s="515"/>
      <c r="AR229" s="481" t="str">
        <f t="shared" si="3"/>
        <v>（無期転換後の労働条件）</v>
      </c>
      <c r="AU229" s="169" t="s">
        <v>404</v>
      </c>
      <c r="AV229" s="169" t="s">
        <v>405</v>
      </c>
    </row>
    <row r="230" spans="1:48">
      <c r="A230" s="169">
        <v>229</v>
      </c>
      <c r="AJ230" s="515"/>
      <c r="AR230" s="481" t="str">
        <f t="shared" si="3"/>
        <v>（無期転換後の労働条件）</v>
      </c>
      <c r="AU230" s="169" t="s">
        <v>404</v>
      </c>
      <c r="AV230" s="169" t="s">
        <v>405</v>
      </c>
    </row>
    <row r="231" spans="1:48">
      <c r="A231" s="169">
        <v>230</v>
      </c>
      <c r="AJ231" s="515"/>
      <c r="AR231" s="481" t="str">
        <f t="shared" si="3"/>
        <v>（無期転換後の労働条件）</v>
      </c>
      <c r="AU231" s="169" t="s">
        <v>404</v>
      </c>
      <c r="AV231" s="169" t="s">
        <v>405</v>
      </c>
    </row>
    <row r="232" spans="1:48">
      <c r="A232" s="169">
        <v>231</v>
      </c>
      <c r="AJ232" s="515"/>
      <c r="AR232" s="481" t="str">
        <f t="shared" si="3"/>
        <v>（無期転換後の労働条件）</v>
      </c>
      <c r="AU232" s="169" t="s">
        <v>404</v>
      </c>
      <c r="AV232" s="169" t="s">
        <v>405</v>
      </c>
    </row>
    <row r="233" spans="1:48">
      <c r="A233" s="169">
        <v>232</v>
      </c>
      <c r="AJ233" s="515"/>
      <c r="AR233" s="481" t="str">
        <f t="shared" si="3"/>
        <v>（無期転換後の労働条件）</v>
      </c>
      <c r="AU233" s="169" t="s">
        <v>404</v>
      </c>
      <c r="AV233" s="169" t="s">
        <v>405</v>
      </c>
    </row>
    <row r="234" spans="1:48">
      <c r="A234" s="169">
        <v>233</v>
      </c>
      <c r="AJ234" s="515"/>
      <c r="AR234" s="481" t="str">
        <f t="shared" si="3"/>
        <v>（無期転換後の労働条件）</v>
      </c>
      <c r="AU234" s="169" t="s">
        <v>404</v>
      </c>
      <c r="AV234" s="169" t="s">
        <v>405</v>
      </c>
    </row>
    <row r="235" spans="1:48">
      <c r="A235" s="169">
        <v>234</v>
      </c>
      <c r="AJ235" s="515"/>
      <c r="AR235" s="481" t="str">
        <f t="shared" si="3"/>
        <v>（無期転換後の労働条件）</v>
      </c>
      <c r="AU235" s="169" t="s">
        <v>404</v>
      </c>
      <c r="AV235" s="169" t="s">
        <v>405</v>
      </c>
    </row>
    <row r="236" spans="1:48">
      <c r="A236" s="169">
        <v>235</v>
      </c>
      <c r="AJ236" s="515"/>
      <c r="AR236" s="481" t="str">
        <f t="shared" si="3"/>
        <v>（無期転換後の労働条件）</v>
      </c>
      <c r="AU236" s="169" t="s">
        <v>404</v>
      </c>
      <c r="AV236" s="169" t="s">
        <v>405</v>
      </c>
    </row>
    <row r="237" spans="1:48">
      <c r="A237" s="169">
        <v>236</v>
      </c>
      <c r="AJ237" s="515"/>
      <c r="AR237" s="481" t="str">
        <f t="shared" si="3"/>
        <v>（無期転換後の労働条件）</v>
      </c>
      <c r="AU237" s="169" t="s">
        <v>404</v>
      </c>
      <c r="AV237" s="169" t="s">
        <v>405</v>
      </c>
    </row>
    <row r="238" spans="1:48">
      <c r="A238" s="169">
        <v>237</v>
      </c>
      <c r="AJ238" s="515"/>
      <c r="AR238" s="481" t="str">
        <f t="shared" si="3"/>
        <v>（無期転換後の労働条件）</v>
      </c>
      <c r="AU238" s="169" t="s">
        <v>404</v>
      </c>
      <c r="AV238" s="169" t="s">
        <v>405</v>
      </c>
    </row>
    <row r="239" spans="1:48">
      <c r="A239" s="169">
        <v>238</v>
      </c>
      <c r="AJ239" s="515"/>
      <c r="AR239" s="481" t="str">
        <f t="shared" si="3"/>
        <v>（無期転換後の労働条件）</v>
      </c>
      <c r="AU239" s="169" t="s">
        <v>404</v>
      </c>
      <c r="AV239" s="169" t="s">
        <v>405</v>
      </c>
    </row>
    <row r="240" spans="1:48">
      <c r="A240" s="169">
        <v>239</v>
      </c>
      <c r="AJ240" s="515"/>
      <c r="AR240" s="481" t="str">
        <f t="shared" si="3"/>
        <v>（無期転換後の労働条件）</v>
      </c>
      <c r="AU240" s="169" t="s">
        <v>404</v>
      </c>
      <c r="AV240" s="169" t="s">
        <v>405</v>
      </c>
    </row>
    <row r="241" spans="1:48">
      <c r="A241" s="169">
        <v>240</v>
      </c>
      <c r="AJ241" s="515"/>
      <c r="AR241" s="481" t="str">
        <f t="shared" si="3"/>
        <v>（無期転換後の労働条件）</v>
      </c>
      <c r="AU241" s="169" t="s">
        <v>404</v>
      </c>
      <c r="AV241" s="169" t="s">
        <v>405</v>
      </c>
    </row>
    <row r="242" spans="1:48">
      <c r="A242" s="169">
        <v>241</v>
      </c>
      <c r="AJ242" s="515"/>
      <c r="AR242" s="481" t="str">
        <f t="shared" si="3"/>
        <v>（無期転換後の労働条件）</v>
      </c>
      <c r="AU242" s="169" t="s">
        <v>404</v>
      </c>
      <c r="AV242" s="169" t="s">
        <v>405</v>
      </c>
    </row>
    <row r="243" spans="1:48">
      <c r="A243" s="169">
        <v>242</v>
      </c>
      <c r="AJ243" s="515"/>
      <c r="AR243" s="481" t="str">
        <f t="shared" si="3"/>
        <v>（無期転換後の労働条件）</v>
      </c>
      <c r="AU243" s="169" t="s">
        <v>404</v>
      </c>
      <c r="AV243" s="169" t="s">
        <v>405</v>
      </c>
    </row>
    <row r="244" spans="1:48">
      <c r="A244" s="169">
        <v>243</v>
      </c>
      <c r="AJ244" s="515"/>
      <c r="AR244" s="481" t="str">
        <f t="shared" si="3"/>
        <v>（無期転換後の労働条件）</v>
      </c>
      <c r="AU244" s="169" t="s">
        <v>404</v>
      </c>
      <c r="AV244" s="169" t="s">
        <v>405</v>
      </c>
    </row>
    <row r="245" spans="1:48">
      <c r="A245" s="169">
        <v>244</v>
      </c>
      <c r="AJ245" s="515"/>
      <c r="AR245" s="481" t="str">
        <f t="shared" si="3"/>
        <v>（無期転換後の労働条件）</v>
      </c>
      <c r="AU245" s="169" t="s">
        <v>404</v>
      </c>
      <c r="AV245" s="169" t="s">
        <v>405</v>
      </c>
    </row>
    <row r="246" spans="1:48">
      <c r="A246" s="169">
        <v>245</v>
      </c>
      <c r="AJ246" s="515"/>
      <c r="AR246" s="481" t="str">
        <f t="shared" si="3"/>
        <v>（無期転換後の労働条件）</v>
      </c>
      <c r="AU246" s="169" t="s">
        <v>404</v>
      </c>
      <c r="AV246" s="169" t="s">
        <v>405</v>
      </c>
    </row>
    <row r="247" spans="1:48">
      <c r="A247" s="169">
        <v>246</v>
      </c>
      <c r="AJ247" s="515"/>
      <c r="AR247" s="481" t="str">
        <f t="shared" si="3"/>
        <v>（無期転換後の労働条件）</v>
      </c>
      <c r="AU247" s="169" t="s">
        <v>404</v>
      </c>
      <c r="AV247" s="169" t="s">
        <v>405</v>
      </c>
    </row>
    <row r="248" spans="1:48">
      <c r="A248" s="169">
        <v>247</v>
      </c>
      <c r="AJ248" s="515"/>
      <c r="AR248" s="481" t="str">
        <f t="shared" si="3"/>
        <v>（無期転換後の労働条件）</v>
      </c>
      <c r="AU248" s="169" t="s">
        <v>404</v>
      </c>
      <c r="AV248" s="169" t="s">
        <v>405</v>
      </c>
    </row>
    <row r="249" spans="1:48">
      <c r="A249" s="169">
        <v>248</v>
      </c>
      <c r="AJ249" s="515"/>
      <c r="AR249" s="481" t="str">
        <f t="shared" si="3"/>
        <v>（無期転換後の労働条件）</v>
      </c>
      <c r="AU249" s="169" t="s">
        <v>404</v>
      </c>
      <c r="AV249" s="169" t="s">
        <v>405</v>
      </c>
    </row>
    <row r="250" spans="1:48">
      <c r="A250" s="169">
        <v>249</v>
      </c>
      <c r="AJ250" s="515"/>
      <c r="AR250" s="481" t="str">
        <f t="shared" si="3"/>
        <v>（無期転換後の労働条件）</v>
      </c>
      <c r="AU250" s="169" t="s">
        <v>404</v>
      </c>
      <c r="AV250" s="169" t="s">
        <v>405</v>
      </c>
    </row>
    <row r="251" spans="1:48">
      <c r="A251" s="169">
        <v>250</v>
      </c>
      <c r="AJ251" s="515"/>
      <c r="AR251" s="481" t="str">
        <f t="shared" si="3"/>
        <v>（無期転換後の労働条件）</v>
      </c>
      <c r="AU251" s="169" t="s">
        <v>404</v>
      </c>
      <c r="AV251" s="169" t="s">
        <v>405</v>
      </c>
    </row>
  </sheetData>
  <mergeCells count="1">
    <mergeCell ref="D1:I1"/>
  </mergeCells>
  <phoneticPr fontId="20"/>
  <conditionalFormatting sqref="B105:B106 B108 B155:B156 B158">
    <cfRule type="expression" dxfId="6" priority="14">
      <formula>$J105=""</formula>
    </cfRule>
    <cfRule type="expression" dxfId="5" priority="15">
      <formula>$J105="退職"</formula>
    </cfRule>
    <cfRule type="expression" dxfId="4" priority="16">
      <formula>($J105-TODAY())&lt;0</formula>
    </cfRule>
    <cfRule type="expression" dxfId="3" priority="17">
      <formula>($J105-$O$2)&lt;15</formula>
    </cfRule>
    <cfRule type="expression" dxfId="2" priority="18">
      <formula>$J105="不要"</formula>
    </cfRule>
  </conditionalFormatting>
  <conditionalFormatting sqref="AE2:AE119">
    <cfRule type="cellIs" dxfId="1" priority="19" stopIfTrue="1" operator="lessThan">
      <formula>$AC$20</formula>
    </cfRule>
  </conditionalFormatting>
  <conditionalFormatting sqref="AE1:AE1048576">
    <cfRule type="containsBlanks" dxfId="0" priority="2" stopIfTrue="1">
      <formula>LEN(TRIM(AE1))=0</formula>
    </cfRule>
  </conditionalFormatting>
  <pageMargins left="0.7" right="0.7" top="0.75" bottom="0.75" header="0.3" footer="0.3"/>
  <pageSetup paperSize="8" scale="49" fitToHeight="0" orientation="landscape"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38B02BD6-3A3D-4A3F-90D3-39764D2E5BF0}">
          <x14:formula1>
            <xm:f>list!$A$1:$A$2</xm:f>
          </x14:formula1>
          <xm:sqref>C178:C183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4EFABE-9334-4D6A-8D51-5739389CE3C5}">
  <sheetPr codeName="Sheet3"/>
  <dimension ref="A1:AJ142"/>
  <sheetViews>
    <sheetView showZeros="0" view="pageBreakPreview" topLeftCell="A37" zoomScaleNormal="100" zoomScaleSheetLayoutView="100" workbookViewId="0">
      <selection activeCell="AC22" sqref="AC22:AJ23"/>
    </sheetView>
  </sheetViews>
  <sheetFormatPr defaultColWidth="9" defaultRowHeight="13.2"/>
  <cols>
    <col min="1" max="6" width="2.88671875" style="5" customWidth="1"/>
    <col min="7" max="35" width="2.6640625" style="5" customWidth="1"/>
    <col min="36" max="36" width="5.77734375" style="5" customWidth="1"/>
    <col min="37" max="16384" width="9" style="5"/>
  </cols>
  <sheetData>
    <row r="1" spans="1:36" s="1" customFormat="1" ht="19.2">
      <c r="A1" s="350" t="s">
        <v>58</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c r="AF1" s="350"/>
      <c r="AG1" s="350"/>
      <c r="AH1" s="350"/>
      <c r="AI1" s="350"/>
      <c r="AJ1" s="350"/>
    </row>
    <row r="2" spans="1:36" ht="15" customHeight="1">
      <c r="A2" s="351" t="str">
        <f>VLOOKUP($AJ$4,名簿!$A$2:$AQ$183,2,FALSE)</f>
        <v>鈴木 幸二</v>
      </c>
      <c r="B2" s="351"/>
      <c r="C2" s="351"/>
      <c r="D2" s="351"/>
      <c r="E2" s="351"/>
      <c r="F2" s="351"/>
      <c r="G2" s="351"/>
      <c r="H2" s="351"/>
      <c r="I2" s="351"/>
      <c r="J2" s="351"/>
      <c r="K2" s="353" t="s">
        <v>0</v>
      </c>
      <c r="L2" s="353"/>
      <c r="M2" s="2"/>
      <c r="N2" s="2"/>
      <c r="O2" s="2"/>
      <c r="P2" s="2"/>
      <c r="Q2" s="2"/>
      <c r="R2" s="2"/>
      <c r="S2" s="2"/>
      <c r="T2" s="2"/>
      <c r="U2" s="2"/>
      <c r="V2" s="2"/>
      <c r="W2" s="2"/>
      <c r="X2" s="2"/>
      <c r="Y2" s="2"/>
      <c r="Z2" s="2"/>
      <c r="AA2" s="3"/>
      <c r="AB2" s="3"/>
      <c r="AC2" s="3"/>
      <c r="AD2" s="3"/>
      <c r="AE2" s="3"/>
      <c r="AF2" s="3"/>
      <c r="AG2" s="3"/>
      <c r="AH2" s="3"/>
      <c r="AI2" s="3"/>
      <c r="AJ2" s="4"/>
    </row>
    <row r="3" spans="1:36" ht="15" customHeight="1" thickBot="1">
      <c r="A3" s="352"/>
      <c r="B3" s="352"/>
      <c r="C3" s="352"/>
      <c r="D3" s="352"/>
      <c r="E3" s="352"/>
      <c r="F3" s="352"/>
      <c r="G3" s="352"/>
      <c r="H3" s="352"/>
      <c r="I3" s="352"/>
      <c r="J3" s="352"/>
      <c r="K3" s="353"/>
      <c r="L3" s="353"/>
      <c r="M3" s="2"/>
      <c r="N3" s="2"/>
      <c r="O3" s="2"/>
      <c r="P3" s="2"/>
      <c r="Q3" s="2"/>
      <c r="R3" s="2"/>
      <c r="S3" s="2"/>
      <c r="T3" s="2"/>
      <c r="U3" s="2"/>
      <c r="V3" s="2"/>
      <c r="W3" s="2"/>
      <c r="X3" s="2"/>
      <c r="Y3" s="2"/>
      <c r="Z3" s="2"/>
      <c r="AA3" s="3"/>
      <c r="AB3" s="3"/>
      <c r="AC3" s="3"/>
      <c r="AD3" s="3"/>
      <c r="AE3" s="3"/>
      <c r="AF3" s="3"/>
      <c r="AG3" s="3"/>
      <c r="AH3" s="3"/>
      <c r="AI3" s="3"/>
      <c r="AJ3" s="4"/>
    </row>
    <row r="4" spans="1:36" ht="17.25" customHeight="1">
      <c r="A4" s="5" t="s">
        <v>67</v>
      </c>
      <c r="G4" s="6"/>
      <c r="H4" s="6"/>
      <c r="I4" s="6"/>
      <c r="J4" s="6"/>
      <c r="K4" s="6"/>
      <c r="L4" s="6"/>
      <c r="M4" s="6"/>
      <c r="N4" s="6"/>
      <c r="O4" s="6"/>
      <c r="P4" s="6"/>
      <c r="Q4" s="6"/>
      <c r="R4" s="6"/>
      <c r="S4" s="6"/>
      <c r="T4" s="6"/>
      <c r="V4" s="7"/>
      <c r="AJ4" s="183">
        <v>1</v>
      </c>
    </row>
    <row r="5" spans="1:36" ht="6.75" customHeight="1" thickBot="1">
      <c r="A5" s="9"/>
      <c r="B5" s="9"/>
      <c r="C5" s="9"/>
      <c r="D5" s="9"/>
      <c r="E5" s="9"/>
      <c r="F5" s="9"/>
      <c r="G5" s="10"/>
      <c r="H5" s="11"/>
      <c r="I5" s="11"/>
      <c r="J5" s="11"/>
      <c r="K5" s="11"/>
      <c r="L5" s="11"/>
      <c r="AJ5" s="8"/>
    </row>
    <row r="6" spans="1:36">
      <c r="A6" s="354" t="s">
        <v>7</v>
      </c>
      <c r="B6" s="272"/>
      <c r="C6" s="272"/>
      <c r="D6" s="272"/>
      <c r="E6" s="272"/>
      <c r="F6" s="273"/>
      <c r="G6" s="355" t="str">
        <f>VLOOKUP($AJ$4,名簿!$A$2:$AQ$183,10,FALSE)</f>
        <v>製造2課　加熱工程　加熱揚げ物業務</v>
      </c>
      <c r="H6" s="356"/>
      <c r="I6" s="356"/>
      <c r="J6" s="356"/>
      <c r="K6" s="356"/>
      <c r="L6" s="356"/>
      <c r="M6" s="356"/>
      <c r="N6" s="356"/>
      <c r="O6" s="356"/>
      <c r="P6" s="356"/>
      <c r="Q6" s="356" t="str">
        <f>VLOOKUP($AJ$4,名簿!$A$2:$AP$183,2,FALSE)</f>
        <v>鈴木 幸二</v>
      </c>
      <c r="R6" s="356"/>
      <c r="S6" s="356"/>
      <c r="T6" s="356"/>
      <c r="U6" s="356"/>
      <c r="V6" s="356"/>
      <c r="W6" s="356"/>
      <c r="X6" s="356"/>
      <c r="Y6" s="356"/>
      <c r="Z6" s="356"/>
      <c r="AA6" s="356" t="str">
        <f>VLOOKUP($AJ$4,名簿!$A$2:$AP$183,2,FALSE)</f>
        <v>鈴木 幸二</v>
      </c>
      <c r="AB6" s="356"/>
      <c r="AC6" s="356"/>
      <c r="AD6" s="356"/>
      <c r="AE6" s="356"/>
      <c r="AF6" s="356"/>
      <c r="AG6" s="356"/>
      <c r="AH6" s="356"/>
      <c r="AI6" s="356"/>
      <c r="AJ6" s="357"/>
    </row>
    <row r="7" spans="1:36">
      <c r="A7" s="321"/>
      <c r="B7" s="322"/>
      <c r="C7" s="322"/>
      <c r="D7" s="322"/>
      <c r="E7" s="322"/>
      <c r="F7" s="323"/>
      <c r="G7" s="358"/>
      <c r="H7" s="359"/>
      <c r="I7" s="359"/>
      <c r="J7" s="359"/>
      <c r="K7" s="359"/>
      <c r="L7" s="359"/>
      <c r="M7" s="359"/>
      <c r="N7" s="359"/>
      <c r="O7" s="359"/>
      <c r="P7" s="359"/>
      <c r="Q7" s="359"/>
      <c r="R7" s="359"/>
      <c r="S7" s="359"/>
      <c r="T7" s="359"/>
      <c r="U7" s="359"/>
      <c r="V7" s="359"/>
      <c r="W7" s="359"/>
      <c r="X7" s="359"/>
      <c r="Y7" s="359"/>
      <c r="Z7" s="359"/>
      <c r="AA7" s="359"/>
      <c r="AB7" s="359"/>
      <c r="AC7" s="359"/>
      <c r="AD7" s="359"/>
      <c r="AE7" s="359"/>
      <c r="AF7" s="359"/>
      <c r="AG7" s="359"/>
      <c r="AH7" s="359"/>
      <c r="AI7" s="359"/>
      <c r="AJ7" s="360"/>
    </row>
    <row r="8" spans="1:36" ht="15.75" customHeight="1">
      <c r="A8" s="233" t="s">
        <v>133</v>
      </c>
      <c r="B8" s="234"/>
      <c r="C8" s="234"/>
      <c r="D8" s="234"/>
      <c r="E8" s="234"/>
      <c r="F8" s="235"/>
      <c r="G8" s="361" t="s">
        <v>134</v>
      </c>
      <c r="H8" s="362"/>
      <c r="I8" s="362"/>
      <c r="J8" s="362"/>
      <c r="K8" s="362"/>
      <c r="L8" s="362"/>
      <c r="M8" s="362"/>
      <c r="N8" s="362"/>
      <c r="O8" s="362"/>
      <c r="P8" s="362"/>
      <c r="Q8" s="362"/>
      <c r="R8" s="362"/>
      <c r="S8" s="362"/>
      <c r="T8" s="362"/>
      <c r="U8" s="362"/>
      <c r="V8" s="362"/>
      <c r="W8" s="362"/>
      <c r="X8" s="362"/>
      <c r="Y8" s="362"/>
      <c r="Z8" s="362"/>
      <c r="AA8" s="362"/>
      <c r="AB8" s="362"/>
      <c r="AC8" s="362"/>
      <c r="AD8" s="362"/>
      <c r="AE8" s="362"/>
      <c r="AF8" s="362"/>
      <c r="AG8" s="362"/>
      <c r="AH8" s="362"/>
      <c r="AI8" s="362"/>
      <c r="AJ8" s="363"/>
    </row>
    <row r="9" spans="1:36" ht="36" customHeight="1">
      <c r="A9" s="364" t="s">
        <v>140</v>
      </c>
      <c r="B9" s="365"/>
      <c r="C9" s="365"/>
      <c r="D9" s="365"/>
      <c r="E9" s="365"/>
      <c r="F9" s="366"/>
      <c r="G9" s="117" t="str">
        <f>VLOOKUP($AJ$4,名簿!$A$2:$AQ$183,3,FALSE)</f>
        <v>☑協定対象ではない</v>
      </c>
      <c r="H9" s="118"/>
      <c r="I9" s="118"/>
      <c r="J9" s="118"/>
      <c r="K9" s="118"/>
      <c r="L9" s="118"/>
      <c r="M9" s="118"/>
      <c r="N9" s="118"/>
      <c r="O9" s="118"/>
      <c r="P9" s="118"/>
      <c r="Q9" s="117" t="str">
        <f>IF(G9="☑協定対象ではない","□協定対象","☑協定対象")</f>
        <v>□協定対象</v>
      </c>
      <c r="R9" s="118"/>
      <c r="S9" s="118"/>
      <c r="T9" s="118"/>
      <c r="U9" s="174" t="s">
        <v>189</v>
      </c>
      <c r="V9" s="118"/>
      <c r="W9" s="118"/>
      <c r="X9" s="118"/>
      <c r="Y9" s="118"/>
      <c r="Z9" s="118"/>
      <c r="AA9" s="118"/>
      <c r="AB9" s="118"/>
      <c r="AC9" s="118"/>
      <c r="AD9" s="118">
        <f>VLOOKUP($AJ$4,名簿!$A$2:$AP$183,4,FALSE)</f>
        <v>0</v>
      </c>
      <c r="AE9" s="118" t="s">
        <v>184</v>
      </c>
      <c r="AF9" s="118">
        <f>VLOOKUP($AJ$4,名簿!$A$2:$AP$183,6,FALSE)</f>
        <v>0</v>
      </c>
      <c r="AG9" s="118" t="s">
        <v>185</v>
      </c>
      <c r="AH9" s="118">
        <f>VLOOKUP($AJ$4,名簿!$A$2:$AP$183,8,FALSE)</f>
        <v>0</v>
      </c>
      <c r="AI9" s="118" t="s">
        <v>187</v>
      </c>
      <c r="AJ9" s="119"/>
    </row>
    <row r="10" spans="1:36" ht="10.5" customHeight="1">
      <c r="A10" s="318" t="s">
        <v>139</v>
      </c>
      <c r="B10" s="319"/>
      <c r="C10" s="319"/>
      <c r="D10" s="319"/>
      <c r="E10" s="319"/>
      <c r="F10" s="320"/>
      <c r="G10" s="342" t="str">
        <f>VLOOKUP($AJ$4,名簿!$A$2:$AQ$183,11,FALSE)</f>
        <v>株式会社ニッセーデリカ 福島工場</v>
      </c>
      <c r="H10" s="291" t="str">
        <f>VLOOKUP($AJ$4,名簿!$A$2:$AP$183,12,FALSE)</f>
        <v>〒960-0101　福島県福島市瀬上町東上新田4-6</v>
      </c>
      <c r="I10" s="291" t="str">
        <f>VLOOKUP($AJ$4,名簿!$A$2:$AP$183,12,FALSE)</f>
        <v>〒960-0101　福島県福島市瀬上町東上新田4-6</v>
      </c>
      <c r="J10" s="291" t="str">
        <f>VLOOKUP($AJ$4,名簿!$A$2:$AP$183,12,FALSE)</f>
        <v>〒960-0101　福島県福島市瀬上町東上新田4-6</v>
      </c>
      <c r="K10" s="291" t="str">
        <f>VLOOKUP($AJ$4,名簿!$A$2:$AP$183,12,FALSE)</f>
        <v>〒960-0101　福島県福島市瀬上町東上新田4-6</v>
      </c>
      <c r="L10" s="291" t="str">
        <f>VLOOKUP($AJ$4,名簿!$A$2:$AP$183,12,FALSE)</f>
        <v>〒960-0101　福島県福島市瀬上町東上新田4-6</v>
      </c>
      <c r="M10" s="291" t="str">
        <f>VLOOKUP($AJ$4,名簿!$A$2:$AP$183,12,FALSE)</f>
        <v>〒960-0101　福島県福島市瀬上町東上新田4-6</v>
      </c>
      <c r="N10" s="291" t="str">
        <f>VLOOKUP($AJ$4,名簿!$A$2:$AP$183,12,FALSE)</f>
        <v>〒960-0101　福島県福島市瀬上町東上新田4-6</v>
      </c>
      <c r="O10" s="291" t="str">
        <f>VLOOKUP($AJ$4,名簿!$A$2:$AP$183,12,FALSE)</f>
        <v>〒960-0101　福島県福島市瀬上町東上新田4-6</v>
      </c>
      <c r="P10" s="291" t="str">
        <f>VLOOKUP($AJ$4,名簿!$A$2:$AP$183,12,FALSE)</f>
        <v>〒960-0101　福島県福島市瀬上町東上新田4-6</v>
      </c>
      <c r="Q10" s="291" t="str">
        <f>VLOOKUP($AJ$4,名簿!$A$2:$AP$183,12,FALSE)</f>
        <v>〒960-0101　福島県福島市瀬上町東上新田4-6</v>
      </c>
      <c r="R10" s="291" t="str">
        <f>VLOOKUP($AJ$4,名簿!$A$2:$AP$183,12,FALSE)</f>
        <v>〒960-0101　福島県福島市瀬上町東上新田4-6</v>
      </c>
      <c r="S10" s="291" t="str">
        <f>VLOOKUP($AJ$4,名簿!$A$2:$AP$183,12,FALSE)</f>
        <v>〒960-0101　福島県福島市瀬上町東上新田4-6</v>
      </c>
      <c r="T10" s="291" t="str">
        <f>VLOOKUP($AJ$4,名簿!$A$2:$AP$183,12,FALSE)</f>
        <v>〒960-0101　福島県福島市瀬上町東上新田4-6</v>
      </c>
      <c r="U10" s="291" t="str">
        <f>VLOOKUP($AJ$4,名簿!$A$2:$AP$183,12,FALSE)</f>
        <v>〒960-0101　福島県福島市瀬上町東上新田4-6</v>
      </c>
      <c r="V10" s="291" t="str">
        <f>VLOOKUP($AJ$4,名簿!$A$2:$AP$183,12,FALSE)</f>
        <v>〒960-0101　福島県福島市瀬上町東上新田4-6</v>
      </c>
      <c r="W10" s="340"/>
      <c r="X10" s="340"/>
      <c r="Y10" s="340"/>
      <c r="Z10" s="340"/>
      <c r="AA10" s="340" t="str">
        <f>VLOOKUP($AJ$4,名簿!$A$2:$AP$183,2,FALSE)</f>
        <v>鈴木 幸二</v>
      </c>
      <c r="AB10" s="340"/>
      <c r="AC10" s="340"/>
      <c r="AD10" s="340"/>
      <c r="AE10" s="340"/>
      <c r="AF10" s="340"/>
      <c r="AG10" s="340"/>
      <c r="AH10" s="340"/>
      <c r="AI10" s="340"/>
      <c r="AJ10" s="344"/>
    </row>
    <row r="11" spans="1:36" ht="10.5" customHeight="1">
      <c r="A11" s="274"/>
      <c r="B11" s="275"/>
      <c r="C11" s="275"/>
      <c r="D11" s="275"/>
      <c r="E11" s="275"/>
      <c r="F11" s="276"/>
      <c r="G11" s="343" t="str">
        <f>VLOOKUP($AJ$4,名簿!$A$2:$AP$183,12,FALSE)</f>
        <v>〒960-0101　福島県福島市瀬上町東上新田4-6</v>
      </c>
      <c r="H11" s="292" t="str">
        <f>VLOOKUP($AJ$4,名簿!$A$2:$AP$183,12,FALSE)</f>
        <v>〒960-0101　福島県福島市瀬上町東上新田4-6</v>
      </c>
      <c r="I11" s="292" t="str">
        <f>VLOOKUP($AJ$4,名簿!$A$2:$AP$183,12,FALSE)</f>
        <v>〒960-0101　福島県福島市瀬上町東上新田4-6</v>
      </c>
      <c r="J11" s="292" t="str">
        <f>VLOOKUP($AJ$4,名簿!$A$2:$AP$183,12,FALSE)</f>
        <v>〒960-0101　福島県福島市瀬上町東上新田4-6</v>
      </c>
      <c r="K11" s="292" t="str">
        <f>VLOOKUP($AJ$4,名簿!$A$2:$AP$183,12,FALSE)</f>
        <v>〒960-0101　福島県福島市瀬上町東上新田4-6</v>
      </c>
      <c r="L11" s="292" t="str">
        <f>VLOOKUP($AJ$4,名簿!$A$2:$AP$183,12,FALSE)</f>
        <v>〒960-0101　福島県福島市瀬上町東上新田4-6</v>
      </c>
      <c r="M11" s="292" t="str">
        <f>VLOOKUP($AJ$4,名簿!$A$2:$AP$183,12,FALSE)</f>
        <v>〒960-0101　福島県福島市瀬上町東上新田4-6</v>
      </c>
      <c r="N11" s="292" t="str">
        <f>VLOOKUP($AJ$4,名簿!$A$2:$AP$183,12,FALSE)</f>
        <v>〒960-0101　福島県福島市瀬上町東上新田4-6</v>
      </c>
      <c r="O11" s="292" t="str">
        <f>VLOOKUP($AJ$4,名簿!$A$2:$AP$183,12,FALSE)</f>
        <v>〒960-0101　福島県福島市瀬上町東上新田4-6</v>
      </c>
      <c r="P11" s="292" t="str">
        <f>VLOOKUP($AJ$4,名簿!$A$2:$AP$183,12,FALSE)</f>
        <v>〒960-0101　福島県福島市瀬上町東上新田4-6</v>
      </c>
      <c r="Q11" s="292" t="str">
        <f>VLOOKUP($AJ$4,名簿!$A$2:$AP$183,12,FALSE)</f>
        <v>〒960-0101　福島県福島市瀬上町東上新田4-6</v>
      </c>
      <c r="R11" s="292" t="str">
        <f>VLOOKUP($AJ$4,名簿!$A$2:$AP$183,12,FALSE)</f>
        <v>〒960-0101　福島県福島市瀬上町東上新田4-6</v>
      </c>
      <c r="S11" s="292" t="str">
        <f>VLOOKUP($AJ$4,名簿!$A$2:$AP$183,12,FALSE)</f>
        <v>〒960-0101　福島県福島市瀬上町東上新田4-6</v>
      </c>
      <c r="T11" s="292" t="str">
        <f>VLOOKUP($AJ$4,名簿!$A$2:$AP$183,12,FALSE)</f>
        <v>〒960-0101　福島県福島市瀬上町東上新田4-6</v>
      </c>
      <c r="U11" s="292" t="str">
        <f>VLOOKUP($AJ$4,名簿!$A$2:$AP$183,12,FALSE)</f>
        <v>〒960-0101　福島県福島市瀬上町東上新田4-6</v>
      </c>
      <c r="V11" s="292" t="str">
        <f>VLOOKUP($AJ$4,名簿!$A$2:$AP$183,12,FALSE)</f>
        <v>〒960-0101　福島県福島市瀬上町東上新田4-6</v>
      </c>
      <c r="W11" s="253"/>
      <c r="X11" s="253"/>
      <c r="Y11" s="253"/>
      <c r="Z11" s="253"/>
      <c r="AA11" s="253"/>
      <c r="AB11" s="253"/>
      <c r="AC11" s="253"/>
      <c r="AD11" s="253"/>
      <c r="AE11" s="253"/>
      <c r="AF11" s="253"/>
      <c r="AG11" s="253"/>
      <c r="AH11" s="253"/>
      <c r="AI11" s="253"/>
      <c r="AJ11" s="345"/>
    </row>
    <row r="12" spans="1:36" ht="14.4">
      <c r="A12" s="274"/>
      <c r="B12" s="275"/>
      <c r="C12" s="275"/>
      <c r="D12" s="275"/>
      <c r="E12" s="275"/>
      <c r="F12" s="276"/>
      <c r="G12" s="180" t="str">
        <f>VLOOKUP($AJ$4,名簿!$A$2:$AQ$183,12,FALSE)</f>
        <v>〒960-0101　福島県福島市瀬上町東上新田4-6</v>
      </c>
      <c r="H12" s="181"/>
      <c r="I12" s="181"/>
      <c r="J12" s="181"/>
      <c r="K12" s="181"/>
      <c r="L12" s="181"/>
      <c r="M12" s="181"/>
      <c r="N12" s="181"/>
      <c r="O12" s="181"/>
      <c r="P12" s="181"/>
      <c r="Q12" s="181"/>
      <c r="R12" s="181"/>
      <c r="S12" s="181"/>
      <c r="T12" s="181"/>
      <c r="U12" s="181"/>
      <c r="V12" s="181"/>
      <c r="W12" s="181"/>
      <c r="X12" s="181"/>
      <c r="Y12" s="181"/>
      <c r="Z12" s="348" t="s">
        <v>92</v>
      </c>
      <c r="AA12" s="348"/>
      <c r="AB12" s="348"/>
      <c r="AC12" s="348" t="str">
        <f>VLOOKUP($AJ$4,名簿!$A$2:$AQ$183,13,FALSE)</f>
        <v>024-554-5543</v>
      </c>
      <c r="AD12" s="348"/>
      <c r="AE12" s="348"/>
      <c r="AF12" s="348"/>
      <c r="AG12" s="348"/>
      <c r="AH12" s="348"/>
      <c r="AI12" s="348"/>
      <c r="AJ12" s="349"/>
    </row>
    <row r="13" spans="1:36" ht="10.5" customHeight="1">
      <c r="A13" s="318" t="s">
        <v>85</v>
      </c>
      <c r="B13" s="319"/>
      <c r="C13" s="319"/>
      <c r="D13" s="319"/>
      <c r="E13" s="319"/>
      <c r="F13" s="320"/>
      <c r="G13" s="342" t="str">
        <f>VLOOKUP($AJ$4,名簿!$A$2:$AQ$183,14,FALSE)</f>
        <v>株式会社ニッセーデリカ 福島工場</v>
      </c>
      <c r="H13" s="291"/>
      <c r="I13" s="291"/>
      <c r="J13" s="291"/>
      <c r="K13" s="291"/>
      <c r="L13" s="291"/>
      <c r="M13" s="291"/>
      <c r="N13" s="291"/>
      <c r="O13" s="291"/>
      <c r="P13" s="291"/>
      <c r="Q13" s="291" t="str">
        <f>VLOOKUP($AJ$4,名簿!$A$2:$AP$183,2,FALSE)</f>
        <v>鈴木 幸二</v>
      </c>
      <c r="R13" s="291"/>
      <c r="S13" s="291"/>
      <c r="T13" s="291"/>
      <c r="U13" s="291"/>
      <c r="V13" s="291"/>
      <c r="W13" s="340"/>
      <c r="X13" s="340"/>
      <c r="Y13" s="340"/>
      <c r="Z13" s="340"/>
      <c r="AA13" s="340"/>
      <c r="AB13" s="340"/>
      <c r="AC13" s="340"/>
      <c r="AD13" s="340"/>
      <c r="AE13" s="340"/>
      <c r="AF13" s="340"/>
      <c r="AG13" s="340"/>
      <c r="AH13" s="340"/>
      <c r="AI13" s="340"/>
      <c r="AJ13" s="344"/>
    </row>
    <row r="14" spans="1:36" ht="10.5" customHeight="1">
      <c r="A14" s="274"/>
      <c r="B14" s="275"/>
      <c r="C14" s="275"/>
      <c r="D14" s="275"/>
      <c r="E14" s="275"/>
      <c r="F14" s="276"/>
      <c r="G14" s="343"/>
      <c r="H14" s="292"/>
      <c r="I14" s="292"/>
      <c r="J14" s="292"/>
      <c r="K14" s="292"/>
      <c r="L14" s="292"/>
      <c r="M14" s="292"/>
      <c r="N14" s="292"/>
      <c r="O14" s="292"/>
      <c r="P14" s="292"/>
      <c r="Q14" s="292"/>
      <c r="R14" s="292"/>
      <c r="S14" s="292"/>
      <c r="T14" s="292"/>
      <c r="U14" s="292"/>
      <c r="V14" s="292"/>
      <c r="W14" s="253"/>
      <c r="X14" s="253"/>
      <c r="Y14" s="253"/>
      <c r="Z14" s="253"/>
      <c r="AA14" s="253"/>
      <c r="AB14" s="253"/>
      <c r="AC14" s="253"/>
      <c r="AD14" s="253"/>
      <c r="AE14" s="253"/>
      <c r="AF14" s="253"/>
      <c r="AG14" s="253"/>
      <c r="AH14" s="253"/>
      <c r="AI14" s="253"/>
      <c r="AJ14" s="345"/>
    </row>
    <row r="15" spans="1:36" ht="14.4">
      <c r="A15" s="274"/>
      <c r="B15" s="275"/>
      <c r="C15" s="275"/>
      <c r="D15" s="275"/>
      <c r="E15" s="275"/>
      <c r="F15" s="276"/>
      <c r="G15" s="346" t="str">
        <f>VLOOKUP($AJ$4,名簿!$A$2:$AQ$183,15,FALSE)</f>
        <v>〒960-0101　福島県福島市瀬上町東上新田4-6</v>
      </c>
      <c r="H15" s="347"/>
      <c r="I15" s="347"/>
      <c r="J15" s="347"/>
      <c r="K15" s="347"/>
      <c r="L15" s="347"/>
      <c r="M15" s="347"/>
      <c r="N15" s="347"/>
      <c r="O15" s="347"/>
      <c r="P15" s="347"/>
      <c r="Q15" s="347"/>
      <c r="R15" s="347"/>
      <c r="S15" s="347"/>
      <c r="T15" s="347"/>
      <c r="U15" s="347"/>
      <c r="V15" s="347"/>
      <c r="W15" s="347"/>
      <c r="X15" s="347"/>
      <c r="Y15" s="347"/>
      <c r="Z15" s="348" t="s">
        <v>92</v>
      </c>
      <c r="AA15" s="348"/>
      <c r="AB15" s="348"/>
      <c r="AC15" s="348" t="str">
        <f>VLOOKUP($AJ$4,名簿!$A$2:$AQ$183,16,FALSE)</f>
        <v>024-554-5543</v>
      </c>
      <c r="AD15" s="348"/>
      <c r="AE15" s="348"/>
      <c r="AF15" s="348"/>
      <c r="AG15" s="348"/>
      <c r="AH15" s="348"/>
      <c r="AI15" s="348"/>
      <c r="AJ15" s="349"/>
    </row>
    <row r="16" spans="1:36" ht="15.75" customHeight="1">
      <c r="A16" s="233" t="s">
        <v>121</v>
      </c>
      <c r="B16" s="234"/>
      <c r="C16" s="234"/>
      <c r="D16" s="234"/>
      <c r="E16" s="234"/>
      <c r="F16" s="235"/>
      <c r="G16" s="175" t="str">
        <f>VLOOKUP($AJ$4,名簿!$A$2:$AQ$183,17,FALSE)</f>
        <v>製造2課　加熱工程　加熱揚げ物ライン</v>
      </c>
      <c r="H16" s="176"/>
      <c r="I16" s="176"/>
      <c r="J16" s="176"/>
      <c r="K16" s="176"/>
      <c r="L16" s="176"/>
      <c r="M16" s="176"/>
      <c r="N16" s="176"/>
      <c r="O16" s="176"/>
      <c r="P16" s="176"/>
      <c r="Q16" s="176"/>
      <c r="R16" s="176"/>
      <c r="S16" s="176"/>
      <c r="T16" s="176"/>
      <c r="U16" s="176"/>
      <c r="V16" s="176"/>
      <c r="W16" s="176"/>
      <c r="X16" s="176"/>
      <c r="Y16" s="176"/>
      <c r="Z16" s="176"/>
      <c r="AA16" s="176"/>
      <c r="AB16" s="176"/>
      <c r="AC16" s="176"/>
      <c r="AD16" s="176"/>
      <c r="AE16" s="176"/>
      <c r="AF16" s="176"/>
      <c r="AG16" s="176"/>
      <c r="AH16" s="176"/>
      <c r="AI16" s="176"/>
      <c r="AJ16" s="177"/>
    </row>
    <row r="17" spans="1:36" ht="15" customHeight="1">
      <c r="A17" s="233" t="s">
        <v>29</v>
      </c>
      <c r="B17" s="234"/>
      <c r="C17" s="234"/>
      <c r="D17" s="234"/>
      <c r="E17" s="234"/>
      <c r="F17" s="235"/>
      <c r="G17" s="337" t="s">
        <v>30</v>
      </c>
      <c r="H17" s="338"/>
      <c r="I17" s="338"/>
      <c r="J17" s="338"/>
      <c r="K17" s="154" t="str">
        <f>VLOOKUP($AJ$4,名簿!$A$2:$AQ$183,18,FALSE)</f>
        <v>主任　金子　慎平</v>
      </c>
      <c r="L17" s="154"/>
      <c r="M17" s="154"/>
      <c r="N17" s="154"/>
      <c r="O17" s="154"/>
      <c r="P17" s="154"/>
      <c r="Q17" s="154"/>
      <c r="R17" s="154"/>
      <c r="S17" s="154"/>
      <c r="T17" s="154"/>
      <c r="U17" s="154"/>
      <c r="V17" s="154"/>
      <c r="W17" s="154"/>
      <c r="X17" s="154"/>
      <c r="Y17" s="154"/>
      <c r="Z17" s="338" t="s">
        <v>92</v>
      </c>
      <c r="AA17" s="338"/>
      <c r="AB17" s="338"/>
      <c r="AC17" s="338" t="str">
        <f>AC15</f>
        <v>024-554-5543</v>
      </c>
      <c r="AD17" s="338"/>
      <c r="AE17" s="338"/>
      <c r="AF17" s="338"/>
      <c r="AG17" s="338"/>
      <c r="AH17" s="338"/>
      <c r="AI17" s="338"/>
      <c r="AJ17" s="339"/>
    </row>
    <row r="18" spans="1:36" ht="13.5" customHeight="1">
      <c r="A18" s="333" t="s">
        <v>94</v>
      </c>
      <c r="B18" s="334"/>
      <c r="C18" s="334"/>
      <c r="D18" s="334"/>
      <c r="E18" s="334"/>
      <c r="F18" s="335"/>
      <c r="G18" s="337" t="s">
        <v>30</v>
      </c>
      <c r="H18" s="338"/>
      <c r="I18" s="338"/>
      <c r="J18" s="338"/>
      <c r="K18" s="178" t="str">
        <f>VLOOKUP($AJ$4,名簿!$A$2:$AQ$183,19,FALSE)</f>
        <v>工場長　関戸　義浩</v>
      </c>
      <c r="L18" s="178"/>
      <c r="M18" s="178"/>
      <c r="N18" s="178"/>
      <c r="O18" s="178"/>
      <c r="P18" s="178"/>
      <c r="Q18" s="178"/>
      <c r="R18" s="178"/>
      <c r="S18" s="178"/>
      <c r="T18" s="178"/>
      <c r="U18" s="178"/>
      <c r="V18" s="178"/>
      <c r="W18" s="178"/>
      <c r="X18" s="178"/>
      <c r="Y18" s="178"/>
      <c r="Z18" s="338" t="s">
        <v>92</v>
      </c>
      <c r="AA18" s="338"/>
      <c r="AB18" s="338"/>
      <c r="AC18" s="338" t="str">
        <f>AC15</f>
        <v>024-554-5543</v>
      </c>
      <c r="AD18" s="338"/>
      <c r="AE18" s="338"/>
      <c r="AF18" s="338"/>
      <c r="AG18" s="338"/>
      <c r="AH18" s="338"/>
      <c r="AI18" s="338"/>
      <c r="AJ18" s="339"/>
    </row>
    <row r="19" spans="1:36" ht="13.5" customHeight="1">
      <c r="A19" s="333"/>
      <c r="B19" s="334"/>
      <c r="C19" s="334"/>
      <c r="D19" s="334"/>
      <c r="E19" s="334"/>
      <c r="F19" s="335"/>
      <c r="G19" s="337"/>
      <c r="H19" s="338"/>
      <c r="I19" s="338"/>
      <c r="J19" s="338"/>
      <c r="K19" s="5" t="str">
        <f>VLOOKUP($AJ$4,名簿!$A$2:$AQ$183,20,FALSE)</f>
        <v>副工場長　五十嵐　修</v>
      </c>
      <c r="Z19" s="338"/>
      <c r="AA19" s="338"/>
      <c r="AB19" s="338"/>
      <c r="AC19" s="338"/>
      <c r="AD19" s="338"/>
      <c r="AE19" s="338"/>
      <c r="AF19" s="338"/>
      <c r="AG19" s="338"/>
      <c r="AH19" s="338"/>
      <c r="AI19" s="338"/>
      <c r="AJ19" s="339"/>
    </row>
    <row r="20" spans="1:36" ht="13.5" customHeight="1">
      <c r="A20" s="333"/>
      <c r="B20" s="334"/>
      <c r="C20" s="334"/>
      <c r="D20" s="334"/>
      <c r="E20" s="334"/>
      <c r="F20" s="335"/>
      <c r="G20" s="337"/>
      <c r="H20" s="338"/>
      <c r="I20" s="338"/>
      <c r="J20" s="338"/>
      <c r="K20" s="5" t="str">
        <f>VLOOKUP($AJ$4,名簿!$A$2:$AQ$183,21,FALSE)</f>
        <v>製造2課　課長　荒川　孝英</v>
      </c>
      <c r="Z20" s="338"/>
      <c r="AA20" s="338"/>
      <c r="AB20" s="338"/>
      <c r="AC20" s="338"/>
      <c r="AD20" s="338"/>
      <c r="AE20" s="338"/>
      <c r="AF20" s="338"/>
      <c r="AG20" s="338"/>
      <c r="AH20" s="338"/>
      <c r="AI20" s="338"/>
      <c r="AJ20" s="339"/>
    </row>
    <row r="21" spans="1:36" ht="13.5" customHeight="1">
      <c r="A21" s="336"/>
      <c r="B21" s="334"/>
      <c r="C21" s="334"/>
      <c r="D21" s="334"/>
      <c r="E21" s="334"/>
      <c r="F21" s="335"/>
      <c r="G21" s="337"/>
      <c r="H21" s="338"/>
      <c r="I21" s="338"/>
      <c r="J21" s="338"/>
      <c r="K21" s="179">
        <f>VLOOKUP($AJ$4,名簿!$A$2:$AQ$183,22,FALSE)</f>
        <v>0</v>
      </c>
      <c r="L21" s="179"/>
      <c r="M21" s="179"/>
      <c r="N21" s="179"/>
      <c r="O21" s="179"/>
      <c r="P21" s="179"/>
      <c r="Q21" s="179"/>
      <c r="R21" s="179"/>
      <c r="S21" s="179"/>
      <c r="T21" s="179"/>
      <c r="U21" s="179"/>
      <c r="V21" s="179"/>
      <c r="W21" s="179"/>
      <c r="X21" s="179"/>
      <c r="Y21" s="179"/>
      <c r="Z21" s="338"/>
      <c r="AA21" s="338"/>
      <c r="AB21" s="338"/>
      <c r="AC21" s="338"/>
      <c r="AD21" s="338"/>
      <c r="AE21" s="338"/>
      <c r="AF21" s="338"/>
      <c r="AG21" s="338"/>
      <c r="AH21" s="338"/>
      <c r="AI21" s="338"/>
      <c r="AJ21" s="339"/>
    </row>
    <row r="22" spans="1:36" ht="12" customHeight="1">
      <c r="A22" s="333" t="s">
        <v>95</v>
      </c>
      <c r="B22" s="334"/>
      <c r="C22" s="334"/>
      <c r="D22" s="334"/>
      <c r="E22" s="334"/>
      <c r="F22" s="335"/>
      <c r="G22" s="337" t="s">
        <v>30</v>
      </c>
      <c r="H22" s="338"/>
      <c r="I22" s="338"/>
      <c r="J22" s="338"/>
      <c r="K22" s="340" t="str">
        <f>VLOOKUP($AJ$4,名簿!$A$2:$AQ$183,23,FALSE)</f>
        <v>営業所長　鈴木　亮輔</v>
      </c>
      <c r="L22" s="340"/>
      <c r="M22" s="340"/>
      <c r="N22" s="340"/>
      <c r="O22" s="340"/>
      <c r="P22" s="340"/>
      <c r="Q22" s="340"/>
      <c r="R22" s="340"/>
      <c r="S22" s="340"/>
      <c r="T22" s="340"/>
      <c r="U22" s="340"/>
      <c r="V22" s="340"/>
      <c r="W22" s="340"/>
      <c r="X22" s="340"/>
      <c r="Y22" s="340"/>
      <c r="Z22" s="338" t="s">
        <v>92</v>
      </c>
      <c r="AA22" s="338"/>
      <c r="AB22" s="338"/>
      <c r="AC22" s="338" t="str">
        <f>VLOOKUP($AJ$4,名簿!$A$2:$AQ$183,24,FALSE)</f>
        <v>03-3255-1149</v>
      </c>
      <c r="AD22" s="338"/>
      <c r="AE22" s="338"/>
      <c r="AF22" s="338"/>
      <c r="AG22" s="338"/>
      <c r="AH22" s="338"/>
      <c r="AI22" s="338"/>
      <c r="AJ22" s="339"/>
    </row>
    <row r="23" spans="1:36" ht="12" customHeight="1">
      <c r="A23" s="336"/>
      <c r="B23" s="334"/>
      <c r="C23" s="334"/>
      <c r="D23" s="334"/>
      <c r="E23" s="334"/>
      <c r="F23" s="335"/>
      <c r="G23" s="337"/>
      <c r="H23" s="338"/>
      <c r="I23" s="338"/>
      <c r="J23" s="338"/>
      <c r="K23" s="341"/>
      <c r="L23" s="341"/>
      <c r="M23" s="341"/>
      <c r="N23" s="341"/>
      <c r="O23" s="341"/>
      <c r="P23" s="341"/>
      <c r="Q23" s="341"/>
      <c r="R23" s="341"/>
      <c r="S23" s="341"/>
      <c r="T23" s="341"/>
      <c r="U23" s="341"/>
      <c r="V23" s="341"/>
      <c r="W23" s="341"/>
      <c r="X23" s="341"/>
      <c r="Y23" s="341"/>
      <c r="Z23" s="338"/>
      <c r="AA23" s="338"/>
      <c r="AB23" s="338"/>
      <c r="AC23" s="338"/>
      <c r="AD23" s="338"/>
      <c r="AE23" s="338"/>
      <c r="AF23" s="338"/>
      <c r="AG23" s="338"/>
      <c r="AH23" s="338"/>
      <c r="AI23" s="338"/>
      <c r="AJ23" s="339"/>
    </row>
    <row r="24" spans="1:36" ht="15.75" customHeight="1">
      <c r="A24" s="233" t="s">
        <v>135</v>
      </c>
      <c r="B24" s="234"/>
      <c r="C24" s="234"/>
      <c r="D24" s="234"/>
      <c r="E24" s="234"/>
      <c r="F24" s="235"/>
      <c r="G24" s="182" t="str">
        <f>VLOOKUP($AJ$4,名簿!$A$2:$AQ$183,25,FALSE)</f>
        <v>無期雇用</v>
      </c>
      <c r="H24" s="154"/>
      <c r="I24" s="154"/>
      <c r="J24" s="154"/>
      <c r="K24" s="154"/>
      <c r="L24" s="154">
        <f>VLOOKUP($AJ$4,名簿!$A$2:$AQ$183,26,FALSE)</f>
        <v>0</v>
      </c>
      <c r="M24" s="154"/>
      <c r="N24" s="154"/>
      <c r="O24" s="154"/>
      <c r="P24" s="154"/>
      <c r="Q24" s="154"/>
      <c r="R24" s="154"/>
      <c r="S24" s="154"/>
      <c r="T24" s="154"/>
      <c r="U24" s="154"/>
      <c r="V24" s="154"/>
      <c r="W24" s="154"/>
      <c r="X24" s="154"/>
      <c r="Y24" s="154"/>
      <c r="Z24" s="154"/>
      <c r="AA24" s="154"/>
      <c r="AB24" s="154"/>
      <c r="AC24" s="154"/>
      <c r="AD24" s="154"/>
      <c r="AE24" s="154"/>
      <c r="AF24" s="154"/>
      <c r="AG24" s="154"/>
      <c r="AH24" s="154"/>
      <c r="AI24" s="154"/>
      <c r="AJ24" s="155"/>
    </row>
    <row r="25" spans="1:36" ht="17.25" customHeight="1">
      <c r="A25" s="239" t="s">
        <v>28</v>
      </c>
      <c r="B25" s="240"/>
      <c r="C25" s="240"/>
      <c r="D25" s="240"/>
      <c r="E25" s="240"/>
      <c r="F25" s="241"/>
      <c r="G25" s="300" t="s">
        <v>172</v>
      </c>
      <c r="H25" s="301"/>
      <c r="I25" s="301"/>
      <c r="J25" s="301"/>
      <c r="K25" s="301"/>
      <c r="L25" s="301"/>
      <c r="M25" s="301"/>
      <c r="N25" s="301"/>
      <c r="O25" s="301"/>
      <c r="P25" s="301"/>
      <c r="Q25" s="171"/>
      <c r="R25" s="171"/>
      <c r="S25" s="171"/>
      <c r="T25" s="171"/>
      <c r="U25" s="309" t="str">
        <f>VLOOKUP($AJ$4,名簿!$A$2:$AQ$183,27,FALSE)</f>
        <v>有</v>
      </c>
      <c r="V25" s="309"/>
      <c r="W25" s="309"/>
      <c r="X25" s="171"/>
      <c r="Y25" s="171"/>
      <c r="Z25" s="171"/>
      <c r="AA25" s="171"/>
      <c r="AB25" s="171"/>
      <c r="AC25" s="171"/>
      <c r="AD25" s="171"/>
      <c r="AE25" s="171"/>
      <c r="AF25" s="171"/>
      <c r="AG25" s="171"/>
      <c r="AH25" s="171"/>
      <c r="AI25" s="171"/>
      <c r="AJ25" s="12"/>
    </row>
    <row r="26" spans="1:36" ht="9" customHeight="1">
      <c r="A26" s="242"/>
      <c r="B26" s="243"/>
      <c r="C26" s="243"/>
      <c r="D26" s="243"/>
      <c r="E26" s="243"/>
      <c r="F26" s="244"/>
      <c r="G26" s="302">
        <f>VLOOKUP($AJ$4,名簿!$A$2:$AQ$183,28,FALSE)</f>
        <v>45383</v>
      </c>
      <c r="H26" s="303"/>
      <c r="I26" s="303"/>
      <c r="J26" s="303"/>
      <c r="K26" s="303"/>
      <c r="L26" s="303"/>
      <c r="M26" s="303"/>
      <c r="N26" s="303"/>
      <c r="O26" s="303"/>
      <c r="P26" s="303"/>
      <c r="Q26" s="304" t="s">
        <v>93</v>
      </c>
      <c r="R26" s="304"/>
      <c r="S26" s="303">
        <f>VLOOKUP($AJ$4,名簿!$A$2:$AQ$183,29,FALSE)</f>
        <v>45565</v>
      </c>
      <c r="T26" s="303"/>
      <c r="U26" s="303"/>
      <c r="V26" s="303"/>
      <c r="W26" s="303"/>
      <c r="X26" s="303"/>
      <c r="Y26" s="303"/>
      <c r="Z26" s="303"/>
      <c r="AA26" s="303"/>
      <c r="AB26" s="15"/>
      <c r="AC26" s="238"/>
      <c r="AD26" s="238"/>
      <c r="AE26" s="304"/>
      <c r="AF26" s="304"/>
      <c r="AG26" s="304"/>
      <c r="AH26" s="304"/>
      <c r="AI26" s="15"/>
      <c r="AJ26" s="14"/>
    </row>
    <row r="27" spans="1:36" ht="9.75" customHeight="1">
      <c r="A27" s="242"/>
      <c r="B27" s="243"/>
      <c r="C27" s="243"/>
      <c r="D27" s="243"/>
      <c r="E27" s="243"/>
      <c r="F27" s="244"/>
      <c r="G27" s="302"/>
      <c r="H27" s="303"/>
      <c r="I27" s="303"/>
      <c r="J27" s="303"/>
      <c r="K27" s="303"/>
      <c r="L27" s="303"/>
      <c r="M27" s="303"/>
      <c r="N27" s="303"/>
      <c r="O27" s="303"/>
      <c r="P27" s="303"/>
      <c r="Q27" s="304"/>
      <c r="R27" s="304"/>
      <c r="S27" s="303"/>
      <c r="T27" s="303"/>
      <c r="U27" s="303"/>
      <c r="V27" s="303"/>
      <c r="W27" s="303"/>
      <c r="X27" s="303"/>
      <c r="Y27" s="303"/>
      <c r="Z27" s="303"/>
      <c r="AA27" s="303"/>
      <c r="AB27" s="15"/>
      <c r="AC27" s="238"/>
      <c r="AD27" s="238"/>
      <c r="AE27" s="304"/>
      <c r="AF27" s="304"/>
      <c r="AG27" s="304"/>
      <c r="AH27" s="304"/>
      <c r="AI27" s="15"/>
      <c r="AJ27" s="14"/>
    </row>
    <row r="28" spans="1:36" ht="11.25" customHeight="1">
      <c r="A28" s="242"/>
      <c r="B28" s="243"/>
      <c r="C28" s="243"/>
      <c r="D28" s="243"/>
      <c r="E28" s="243"/>
      <c r="F28" s="244"/>
      <c r="G28" s="147"/>
      <c r="H28" s="148"/>
      <c r="I28" s="310" t="s">
        <v>91</v>
      </c>
      <c r="J28" s="310"/>
      <c r="K28" s="310"/>
      <c r="L28" s="310"/>
      <c r="M28" s="310"/>
      <c r="N28" s="310"/>
      <c r="O28" s="310"/>
      <c r="P28" s="310"/>
      <c r="Q28" s="310"/>
      <c r="R28" s="310"/>
      <c r="S28" s="310"/>
      <c r="T28" s="310"/>
      <c r="U28" s="310"/>
      <c r="V28" s="310"/>
      <c r="W28" s="310"/>
      <c r="X28" s="311">
        <f>VLOOKUP($AJ$4,名簿!$A$2:$AQ$183,30,FALSE)</f>
        <v>45566</v>
      </c>
      <c r="Y28" s="311"/>
      <c r="Z28" s="311"/>
      <c r="AA28" s="311"/>
      <c r="AB28" s="311"/>
      <c r="AC28" s="311"/>
      <c r="AD28" s="311"/>
      <c r="AE28" s="4"/>
      <c r="AF28" s="4"/>
      <c r="AG28" s="4"/>
      <c r="AH28" s="4"/>
      <c r="AI28" s="15"/>
      <c r="AJ28" s="14"/>
    </row>
    <row r="29" spans="1:36" ht="12.75" customHeight="1">
      <c r="A29" s="242"/>
      <c r="B29" s="243"/>
      <c r="C29" s="243"/>
      <c r="D29" s="243"/>
      <c r="E29" s="243"/>
      <c r="F29" s="244"/>
      <c r="G29" s="147"/>
      <c r="H29" s="148"/>
      <c r="I29" s="310" t="s">
        <v>119</v>
      </c>
      <c r="J29" s="310"/>
      <c r="K29" s="310"/>
      <c r="L29" s="310"/>
      <c r="M29" s="310"/>
      <c r="N29" s="310"/>
      <c r="O29" s="310"/>
      <c r="P29" s="310"/>
      <c r="Q29" s="310"/>
      <c r="R29" s="310"/>
      <c r="S29" s="310"/>
      <c r="T29" s="310"/>
      <c r="U29" s="310"/>
      <c r="V29" s="310"/>
      <c r="W29" s="310"/>
      <c r="X29" s="311">
        <f>VLOOKUP($AJ$4,名簿!$A$2:$AQ$183,31,FALSE)</f>
        <v>0</v>
      </c>
      <c r="Y29" s="311"/>
      <c r="Z29" s="311"/>
      <c r="AA29" s="311"/>
      <c r="AB29" s="311"/>
      <c r="AC29" s="311"/>
      <c r="AD29" s="311"/>
      <c r="AE29" s="4"/>
      <c r="AF29" s="4"/>
      <c r="AG29" s="4"/>
      <c r="AH29" s="4"/>
      <c r="AI29" s="15"/>
      <c r="AJ29" s="14"/>
    </row>
    <row r="30" spans="1:36" ht="11.25" customHeight="1">
      <c r="A30" s="242"/>
      <c r="B30" s="243"/>
      <c r="C30" s="243"/>
      <c r="D30" s="243"/>
      <c r="E30" s="243"/>
      <c r="F30" s="244"/>
      <c r="G30" s="147"/>
      <c r="H30" s="305" t="s">
        <v>120</v>
      </c>
      <c r="I30" s="305"/>
      <c r="J30" s="305"/>
      <c r="K30" s="305"/>
      <c r="L30" s="305"/>
      <c r="M30" s="305"/>
      <c r="N30" s="305"/>
      <c r="O30" s="305"/>
      <c r="P30" s="305"/>
      <c r="Q30" s="305"/>
      <c r="R30" s="305"/>
      <c r="S30" s="305"/>
      <c r="T30" s="305"/>
      <c r="U30" s="305"/>
      <c r="V30" s="305"/>
      <c r="W30" s="305"/>
      <c r="X30" s="305"/>
      <c r="Y30" s="305"/>
      <c r="Z30" s="305"/>
      <c r="AA30" s="305"/>
      <c r="AB30" s="305"/>
      <c r="AC30" s="305"/>
      <c r="AD30" s="305"/>
      <c r="AE30" s="305"/>
      <c r="AF30" s="305"/>
      <c r="AG30" s="305"/>
      <c r="AH30" s="305"/>
      <c r="AI30" s="305"/>
      <c r="AJ30" s="306"/>
    </row>
    <row r="31" spans="1:36" ht="11.25" customHeight="1">
      <c r="A31" s="267"/>
      <c r="B31" s="268"/>
      <c r="C31" s="268"/>
      <c r="D31" s="268"/>
      <c r="E31" s="268"/>
      <c r="F31" s="269"/>
      <c r="G31" s="149"/>
      <c r="H31" s="307"/>
      <c r="I31" s="307"/>
      <c r="J31" s="307"/>
      <c r="K31" s="307"/>
      <c r="L31" s="307"/>
      <c r="M31" s="307"/>
      <c r="N31" s="307"/>
      <c r="O31" s="307"/>
      <c r="P31" s="307"/>
      <c r="Q31" s="307"/>
      <c r="R31" s="307"/>
      <c r="S31" s="307"/>
      <c r="T31" s="307"/>
      <c r="U31" s="307"/>
      <c r="V31" s="307"/>
      <c r="W31" s="307"/>
      <c r="X31" s="307"/>
      <c r="Y31" s="307"/>
      <c r="Z31" s="307"/>
      <c r="AA31" s="307"/>
      <c r="AB31" s="307"/>
      <c r="AC31" s="307"/>
      <c r="AD31" s="307"/>
      <c r="AE31" s="307"/>
      <c r="AF31" s="307"/>
      <c r="AG31" s="307"/>
      <c r="AH31" s="307"/>
      <c r="AI31" s="307"/>
      <c r="AJ31" s="308"/>
    </row>
    <row r="32" spans="1:36" ht="11.25" customHeight="1">
      <c r="A32" s="239" t="s">
        <v>90</v>
      </c>
      <c r="B32" s="240"/>
      <c r="C32" s="240"/>
      <c r="D32" s="240"/>
      <c r="E32" s="240"/>
      <c r="F32" s="241"/>
      <c r="G32" s="312" t="str">
        <f>VLOOKUP($AJ$4,名簿!$A$2:$AQ$183,32,FALSE)</f>
        <v>前月に提示するシフトによる勤務</v>
      </c>
      <c r="H32" s="313"/>
      <c r="I32" s="313"/>
      <c r="J32" s="313"/>
      <c r="K32" s="313"/>
      <c r="L32" s="313"/>
      <c r="M32" s="313"/>
      <c r="N32" s="313"/>
      <c r="O32" s="313"/>
      <c r="P32" s="313"/>
      <c r="Q32" s="313"/>
      <c r="R32" s="313"/>
      <c r="S32" s="313"/>
      <c r="T32" s="313"/>
      <c r="U32" s="313"/>
      <c r="V32" s="313"/>
      <c r="W32" s="313"/>
      <c r="X32" s="316" t="str">
        <f>VLOOKUP($AJ$4,名簿!$A$2:$AQ$183,33,FALSE)</f>
        <v>週4日または5日</v>
      </c>
      <c r="Y32" s="316"/>
      <c r="Z32" s="316"/>
      <c r="AA32" s="316"/>
      <c r="AB32" s="316"/>
      <c r="AC32" s="316"/>
      <c r="AD32" s="316"/>
      <c r="AE32" s="316"/>
      <c r="AF32" s="316"/>
      <c r="AG32" s="316"/>
      <c r="AH32" s="316"/>
      <c r="AI32" s="316"/>
      <c r="AJ32" s="17"/>
    </row>
    <row r="33" spans="1:36" ht="11.25" customHeight="1">
      <c r="A33" s="267"/>
      <c r="B33" s="268"/>
      <c r="C33" s="268"/>
      <c r="D33" s="268"/>
      <c r="E33" s="268"/>
      <c r="F33" s="269"/>
      <c r="G33" s="314"/>
      <c r="H33" s="315"/>
      <c r="I33" s="315"/>
      <c r="J33" s="315"/>
      <c r="K33" s="315"/>
      <c r="L33" s="315"/>
      <c r="M33" s="315"/>
      <c r="N33" s="315"/>
      <c r="O33" s="315"/>
      <c r="P33" s="315"/>
      <c r="Q33" s="315"/>
      <c r="R33" s="315"/>
      <c r="S33" s="315"/>
      <c r="T33" s="315"/>
      <c r="U33" s="315"/>
      <c r="V33" s="315"/>
      <c r="W33" s="315"/>
      <c r="X33" s="317"/>
      <c r="Y33" s="317"/>
      <c r="Z33" s="317"/>
      <c r="AA33" s="317"/>
      <c r="AB33" s="317"/>
      <c r="AC33" s="317"/>
      <c r="AD33" s="317"/>
      <c r="AE33" s="317"/>
      <c r="AF33" s="317"/>
      <c r="AG33" s="317"/>
      <c r="AH33" s="317"/>
      <c r="AI33" s="317"/>
      <c r="AJ33" s="18"/>
    </row>
    <row r="34" spans="1:36" ht="9" customHeight="1">
      <c r="A34" s="318" t="s">
        <v>9</v>
      </c>
      <c r="B34" s="319"/>
      <c r="C34" s="319"/>
      <c r="D34" s="319"/>
      <c r="E34" s="319"/>
      <c r="F34" s="320"/>
      <c r="G34" s="20"/>
      <c r="H34" s="21"/>
      <c r="I34" s="324" t="str">
        <f>VLOOKUP($AJ$4,名簿!$A$2:$AQ$183,34,FALSE)</f>
        <v>①　11：00～20：00　②　15：00～24：00</v>
      </c>
      <c r="J34" s="324"/>
      <c r="K34" s="324"/>
      <c r="L34" s="324"/>
      <c r="M34" s="324"/>
      <c r="N34" s="324"/>
      <c r="O34" s="324"/>
      <c r="P34" s="324"/>
      <c r="Q34" s="324"/>
      <c r="R34" s="324"/>
      <c r="S34" s="324"/>
      <c r="T34" s="324"/>
      <c r="U34" s="326"/>
      <c r="V34" s="326"/>
      <c r="W34" s="326"/>
      <c r="X34" s="326"/>
      <c r="Y34" s="326"/>
      <c r="Z34" s="326"/>
      <c r="AA34" s="326"/>
      <c r="AB34" s="326"/>
      <c r="AC34" s="326"/>
      <c r="AD34" s="326"/>
      <c r="AE34" s="326"/>
      <c r="AF34" s="326"/>
      <c r="AG34" s="326"/>
      <c r="AH34" s="326"/>
      <c r="AI34" s="326"/>
      <c r="AJ34" s="327"/>
    </row>
    <row r="35" spans="1:36" ht="9" customHeight="1">
      <c r="A35" s="274"/>
      <c r="B35" s="275"/>
      <c r="C35" s="275"/>
      <c r="D35" s="275"/>
      <c r="E35" s="275"/>
      <c r="F35" s="276"/>
      <c r="G35" s="23"/>
      <c r="H35" s="24"/>
      <c r="I35" s="325"/>
      <c r="J35" s="325"/>
      <c r="K35" s="325"/>
      <c r="L35" s="325"/>
      <c r="M35" s="325"/>
      <c r="N35" s="325"/>
      <c r="O35" s="325"/>
      <c r="P35" s="325"/>
      <c r="Q35" s="325"/>
      <c r="R35" s="325"/>
      <c r="S35" s="325"/>
      <c r="T35" s="325"/>
      <c r="U35" s="328"/>
      <c r="V35" s="328"/>
      <c r="W35" s="328"/>
      <c r="X35" s="328"/>
      <c r="Y35" s="328"/>
      <c r="Z35" s="328"/>
      <c r="AA35" s="328"/>
      <c r="AB35" s="328"/>
      <c r="AC35" s="328"/>
      <c r="AD35" s="328"/>
      <c r="AE35" s="328"/>
      <c r="AF35" s="328"/>
      <c r="AG35" s="328"/>
      <c r="AH35" s="328"/>
      <c r="AI35" s="328"/>
      <c r="AJ35" s="329"/>
    </row>
    <row r="36" spans="1:36">
      <c r="A36" s="321"/>
      <c r="B36" s="322"/>
      <c r="C36" s="322"/>
      <c r="D36" s="322"/>
      <c r="E36" s="322"/>
      <c r="F36" s="323"/>
      <c r="G36" s="330" t="s">
        <v>124</v>
      </c>
      <c r="H36" s="331"/>
      <c r="I36" s="331"/>
      <c r="J36" s="331"/>
      <c r="K36" s="331"/>
      <c r="L36" s="331"/>
      <c r="M36" s="331"/>
      <c r="N36" s="331"/>
      <c r="O36" s="331"/>
      <c r="P36" s="331"/>
      <c r="Q36" s="331"/>
      <c r="R36" s="331"/>
      <c r="S36" s="331"/>
      <c r="T36" s="331"/>
      <c r="U36" s="331"/>
      <c r="V36" s="331"/>
      <c r="W36" s="331"/>
      <c r="X36" s="331"/>
      <c r="Y36" s="331"/>
      <c r="Z36" s="331"/>
      <c r="AA36" s="331"/>
      <c r="AB36" s="331"/>
      <c r="AC36" s="331"/>
      <c r="AD36" s="331"/>
      <c r="AE36" s="331"/>
      <c r="AF36" s="331"/>
      <c r="AG36" s="331"/>
      <c r="AH36" s="331"/>
      <c r="AI36" s="331"/>
      <c r="AJ36" s="332"/>
    </row>
    <row r="37" spans="1:36" ht="11.25" customHeight="1">
      <c r="A37" s="239" t="s">
        <v>10</v>
      </c>
      <c r="B37" s="240"/>
      <c r="C37" s="240"/>
      <c r="D37" s="240"/>
      <c r="E37" s="240"/>
      <c r="F37" s="241"/>
      <c r="G37" s="20"/>
      <c r="H37" s="21"/>
      <c r="I37" s="291" t="str">
        <f>VLOOKUP($AJ$4,名簿!$A$2:$AQ$183,35,FALSE)</f>
        <v>①　15：00～16：00　②　19：00～20：00</v>
      </c>
      <c r="J37" s="291"/>
      <c r="K37" s="291"/>
      <c r="L37" s="291"/>
      <c r="M37" s="291"/>
      <c r="N37" s="291"/>
      <c r="O37" s="291"/>
      <c r="P37" s="291"/>
      <c r="Q37" s="291"/>
      <c r="R37" s="291"/>
      <c r="S37" s="291"/>
      <c r="T37" s="291"/>
      <c r="U37" s="29"/>
      <c r="V37" s="29"/>
      <c r="W37" s="29"/>
      <c r="X37" s="29"/>
      <c r="Y37" s="29"/>
      <c r="Z37" s="29"/>
      <c r="AA37" s="29"/>
      <c r="AB37" s="29"/>
      <c r="AC37" s="29"/>
      <c r="AD37" s="29"/>
      <c r="AE37" s="29"/>
      <c r="AF37" s="29"/>
      <c r="AG37" s="29"/>
      <c r="AH37" s="29"/>
      <c r="AI37" s="29"/>
      <c r="AJ37" s="30"/>
    </row>
    <row r="38" spans="1:36" ht="11.25" customHeight="1">
      <c r="A38" s="242"/>
      <c r="B38" s="243"/>
      <c r="C38" s="243"/>
      <c r="D38" s="243"/>
      <c r="E38" s="243"/>
      <c r="F38" s="244"/>
      <c r="G38" s="25"/>
      <c r="H38" s="26"/>
      <c r="I38" s="292"/>
      <c r="J38" s="292"/>
      <c r="K38" s="292"/>
      <c r="L38" s="292"/>
      <c r="M38" s="292"/>
      <c r="N38" s="292"/>
      <c r="O38" s="292"/>
      <c r="P38" s="292"/>
      <c r="Q38" s="292"/>
      <c r="R38" s="292"/>
      <c r="S38" s="292"/>
      <c r="T38" s="292"/>
      <c r="U38" s="142"/>
      <c r="V38" s="142"/>
      <c r="W38" s="142"/>
      <c r="X38" s="142"/>
      <c r="Y38" s="142"/>
      <c r="Z38" s="142"/>
      <c r="AA38" s="142"/>
      <c r="AB38" s="142"/>
      <c r="AC38" s="142"/>
      <c r="AD38" s="142"/>
      <c r="AE38" s="142"/>
      <c r="AF38" s="142"/>
      <c r="AG38" s="142"/>
      <c r="AH38" s="142"/>
      <c r="AI38" s="142"/>
      <c r="AJ38" s="143"/>
    </row>
    <row r="39" spans="1:36" ht="13.5" customHeight="1">
      <c r="A39" s="242"/>
      <c r="B39" s="243"/>
      <c r="C39" s="243"/>
      <c r="D39" s="243"/>
      <c r="E39" s="243"/>
      <c r="F39" s="244"/>
      <c r="G39" s="144" t="s">
        <v>8</v>
      </c>
      <c r="H39" s="27" t="s">
        <v>125</v>
      </c>
      <c r="I39" s="8"/>
      <c r="J39" s="8"/>
      <c r="K39" s="145"/>
      <c r="L39" s="145"/>
      <c r="M39" s="145"/>
      <c r="N39" s="145"/>
      <c r="O39" s="145"/>
      <c r="P39" s="8"/>
      <c r="Q39" s="8"/>
      <c r="R39" s="145"/>
      <c r="S39" s="145"/>
      <c r="T39" s="145"/>
      <c r="U39" s="142"/>
      <c r="V39" s="142"/>
      <c r="W39" s="142"/>
      <c r="X39" s="142"/>
      <c r="Y39" s="142"/>
      <c r="Z39" s="142"/>
      <c r="AA39" s="142"/>
      <c r="AB39" s="142"/>
      <c r="AC39" s="142"/>
      <c r="AD39" s="142"/>
      <c r="AE39" s="142"/>
      <c r="AF39" s="142"/>
      <c r="AG39" s="142"/>
      <c r="AH39" s="142"/>
      <c r="AI39" s="142"/>
      <c r="AJ39" s="143"/>
    </row>
    <row r="40" spans="1:36">
      <c r="A40" s="267"/>
      <c r="B40" s="268"/>
      <c r="C40" s="268"/>
      <c r="D40" s="268"/>
      <c r="E40" s="268"/>
      <c r="F40" s="269"/>
      <c r="G40" s="150" t="s">
        <v>8</v>
      </c>
      <c r="H40" s="151" t="s">
        <v>126</v>
      </c>
      <c r="I40" s="151"/>
      <c r="J40" s="151"/>
      <c r="K40" s="151"/>
      <c r="L40" s="151"/>
      <c r="M40" s="151"/>
      <c r="N40" s="151"/>
      <c r="O40" s="151"/>
      <c r="P40" s="151"/>
      <c r="Q40" s="151"/>
      <c r="R40" s="151"/>
      <c r="S40" s="151"/>
      <c r="T40" s="151"/>
      <c r="U40" s="151"/>
      <c r="V40" s="151"/>
      <c r="W40" s="151"/>
      <c r="X40" s="151"/>
      <c r="Y40" s="151"/>
      <c r="Z40" s="151"/>
      <c r="AA40" s="151"/>
      <c r="AB40" s="151"/>
      <c r="AC40" s="151"/>
      <c r="AD40" s="151"/>
      <c r="AE40" s="151"/>
      <c r="AF40" s="151"/>
      <c r="AG40" s="151"/>
      <c r="AH40" s="151"/>
      <c r="AI40" s="151"/>
      <c r="AJ40" s="152"/>
    </row>
    <row r="41" spans="1:36" ht="13.5" customHeight="1">
      <c r="A41" s="223" t="s">
        <v>77</v>
      </c>
      <c r="B41" s="268"/>
      <c r="C41" s="268"/>
      <c r="D41" s="268"/>
      <c r="E41" s="268"/>
      <c r="F41" s="269"/>
      <c r="G41" s="31" t="s">
        <v>96</v>
      </c>
      <c r="H41" s="156"/>
      <c r="I41" s="157" t="s">
        <v>76</v>
      </c>
      <c r="J41" s="157"/>
      <c r="K41" s="157"/>
      <c r="L41" s="157"/>
      <c r="M41" s="157"/>
      <c r="N41" s="157"/>
      <c r="O41" s="157" t="s">
        <v>55</v>
      </c>
      <c r="P41" s="157" t="s">
        <v>131</v>
      </c>
      <c r="Q41" s="157"/>
      <c r="R41" s="157"/>
      <c r="S41" s="157"/>
      <c r="T41" s="157"/>
      <c r="U41" s="157"/>
      <c r="V41" s="157"/>
      <c r="W41" s="157"/>
      <c r="X41" s="157"/>
      <c r="Y41" s="157"/>
      <c r="Z41" s="157"/>
      <c r="AA41" s="157"/>
      <c r="AB41" s="157"/>
      <c r="AC41" s="157"/>
      <c r="AD41" s="157"/>
      <c r="AE41" s="157"/>
      <c r="AF41" s="157"/>
      <c r="AG41" s="157"/>
      <c r="AH41" s="157"/>
      <c r="AI41" s="157"/>
      <c r="AJ41" s="158"/>
    </row>
    <row r="42" spans="1:36" ht="10.5" customHeight="1">
      <c r="A42" s="267"/>
      <c r="B42" s="268"/>
      <c r="C42" s="268"/>
      <c r="D42" s="268"/>
      <c r="E42" s="268"/>
      <c r="F42" s="269"/>
      <c r="G42" s="296" t="s">
        <v>97</v>
      </c>
      <c r="H42" s="297"/>
      <c r="I42" s="297"/>
      <c r="J42" s="297"/>
      <c r="K42" s="297"/>
      <c r="L42" s="297"/>
      <c r="M42" s="297"/>
      <c r="N42" s="297"/>
      <c r="O42" s="297"/>
      <c r="P42" s="297"/>
      <c r="Q42" s="297"/>
      <c r="R42" s="297"/>
      <c r="S42" s="297"/>
      <c r="T42" s="297"/>
      <c r="U42" s="297"/>
      <c r="V42" s="297"/>
      <c r="W42" s="297"/>
      <c r="X42" s="297"/>
      <c r="Y42" s="297"/>
      <c r="Z42" s="297"/>
      <c r="AA42" s="297"/>
      <c r="AB42" s="297"/>
      <c r="AC42" s="297"/>
      <c r="AD42" s="297"/>
      <c r="AE42" s="297"/>
      <c r="AF42" s="297"/>
      <c r="AG42" s="297"/>
      <c r="AH42" s="297"/>
      <c r="AI42" s="297"/>
      <c r="AJ42" s="298"/>
    </row>
    <row r="43" spans="1:36" ht="11.25" customHeight="1">
      <c r="A43" s="267"/>
      <c r="B43" s="268"/>
      <c r="C43" s="268"/>
      <c r="D43" s="268"/>
      <c r="E43" s="268"/>
      <c r="F43" s="269"/>
      <c r="G43" s="159" t="s">
        <v>127</v>
      </c>
      <c r="H43" s="160"/>
      <c r="I43" s="160"/>
      <c r="J43" s="160"/>
      <c r="K43" s="160"/>
      <c r="L43" s="160"/>
      <c r="M43" s="160"/>
      <c r="N43" s="160"/>
      <c r="O43" s="160"/>
      <c r="P43" s="160"/>
      <c r="Q43" s="160"/>
      <c r="R43" s="160"/>
      <c r="S43" s="160"/>
      <c r="T43" s="160"/>
      <c r="U43" s="160"/>
      <c r="V43" s="160"/>
      <c r="W43" s="160"/>
      <c r="X43" s="160"/>
      <c r="Y43" s="160"/>
      <c r="Z43" s="160"/>
      <c r="AA43" s="160"/>
      <c r="AB43" s="160"/>
      <c r="AC43" s="160"/>
      <c r="AD43" s="160"/>
      <c r="AE43" s="160"/>
      <c r="AF43" s="160"/>
      <c r="AG43" s="160"/>
      <c r="AH43" s="160"/>
      <c r="AI43" s="160"/>
      <c r="AJ43" s="161"/>
    </row>
    <row r="44" spans="1:36" ht="11.25" customHeight="1">
      <c r="A44" s="267"/>
      <c r="B44" s="268"/>
      <c r="C44" s="268"/>
      <c r="D44" s="268"/>
      <c r="E44" s="268"/>
      <c r="F44" s="269"/>
      <c r="G44" s="159" t="s">
        <v>132</v>
      </c>
      <c r="H44" s="160"/>
      <c r="I44" s="160"/>
      <c r="J44" s="160"/>
      <c r="K44" s="160"/>
      <c r="L44" s="160"/>
      <c r="M44" s="160"/>
      <c r="N44" s="160"/>
      <c r="O44" s="160"/>
      <c r="P44" s="160"/>
      <c r="Q44" s="160"/>
      <c r="R44" s="160"/>
      <c r="S44" s="160"/>
      <c r="T44" s="160"/>
      <c r="U44" s="160"/>
      <c r="V44" s="160"/>
      <c r="W44" s="160"/>
      <c r="X44" s="160"/>
      <c r="Y44" s="160"/>
      <c r="Z44" s="160"/>
      <c r="AA44" s="160"/>
      <c r="AB44" s="160"/>
      <c r="AC44" s="160"/>
      <c r="AD44" s="160"/>
      <c r="AE44" s="160"/>
      <c r="AF44" s="160"/>
      <c r="AG44" s="160"/>
      <c r="AH44" s="160"/>
      <c r="AI44" s="160"/>
      <c r="AJ44" s="161"/>
    </row>
    <row r="45" spans="1:36" ht="11.25" customHeight="1">
      <c r="A45" s="267"/>
      <c r="B45" s="268"/>
      <c r="C45" s="268"/>
      <c r="D45" s="268"/>
      <c r="E45" s="268"/>
      <c r="F45" s="269"/>
      <c r="G45" s="159" t="s">
        <v>138</v>
      </c>
      <c r="H45" s="160"/>
      <c r="I45" s="160"/>
      <c r="J45" s="160"/>
      <c r="K45" s="160"/>
      <c r="L45" s="160"/>
      <c r="M45" s="160"/>
      <c r="N45" s="160"/>
      <c r="O45" s="160"/>
      <c r="P45" s="160"/>
      <c r="Q45" s="160"/>
      <c r="R45" s="160"/>
      <c r="S45" s="160"/>
      <c r="T45" s="160"/>
      <c r="U45" s="160"/>
      <c r="V45" s="160"/>
      <c r="W45" s="160"/>
      <c r="X45" s="160"/>
      <c r="Y45" s="160"/>
      <c r="Z45" s="160"/>
      <c r="AA45" s="160"/>
      <c r="AB45" s="160"/>
      <c r="AC45" s="160"/>
      <c r="AD45" s="160"/>
      <c r="AE45" s="160"/>
      <c r="AF45" s="160"/>
      <c r="AG45" s="160"/>
      <c r="AH45" s="160"/>
      <c r="AI45" s="160"/>
      <c r="AJ45" s="161"/>
    </row>
    <row r="46" spans="1:36" ht="13.5" customHeight="1">
      <c r="A46" s="267"/>
      <c r="B46" s="268"/>
      <c r="C46" s="268"/>
      <c r="D46" s="268"/>
      <c r="E46" s="268"/>
      <c r="F46" s="269"/>
      <c r="G46" s="32" t="s">
        <v>98</v>
      </c>
      <c r="H46" s="33"/>
      <c r="I46" s="34" t="s">
        <v>78</v>
      </c>
      <c r="J46" s="34"/>
      <c r="K46" s="34"/>
      <c r="L46" s="34"/>
      <c r="M46" s="34"/>
      <c r="N46" s="34"/>
      <c r="O46" s="34" t="s">
        <v>55</v>
      </c>
      <c r="P46" s="34" t="s">
        <v>79</v>
      </c>
      <c r="Q46" s="34"/>
      <c r="R46" s="34"/>
      <c r="S46" s="34"/>
      <c r="T46" s="34"/>
      <c r="U46" s="34"/>
      <c r="V46" s="34"/>
      <c r="W46" s="34"/>
      <c r="X46" s="34"/>
      <c r="Y46" s="34"/>
      <c r="Z46" s="34"/>
      <c r="AA46" s="34"/>
      <c r="AB46" s="34"/>
      <c r="AC46" s="34"/>
      <c r="AD46" s="34"/>
      <c r="AE46" s="34"/>
      <c r="AF46" s="34"/>
      <c r="AG46" s="34"/>
      <c r="AH46" s="34"/>
      <c r="AI46" s="34"/>
      <c r="AJ46" s="35"/>
    </row>
    <row r="47" spans="1:36">
      <c r="A47" s="293"/>
      <c r="B47" s="294"/>
      <c r="C47" s="294"/>
      <c r="D47" s="294"/>
      <c r="E47" s="294"/>
      <c r="F47" s="295"/>
      <c r="G47" s="36" t="s">
        <v>75</v>
      </c>
      <c r="H47" s="37"/>
      <c r="I47" s="37"/>
      <c r="J47" s="37"/>
      <c r="K47" s="37"/>
      <c r="L47" s="37"/>
      <c r="M47" s="37"/>
      <c r="N47" s="37"/>
      <c r="O47" s="37"/>
      <c r="P47" s="37"/>
      <c r="Q47" s="37"/>
      <c r="R47" s="37"/>
      <c r="S47" s="37"/>
      <c r="T47" s="37"/>
      <c r="U47" s="37"/>
      <c r="V47" s="37"/>
      <c r="W47" s="37"/>
      <c r="X47" s="37"/>
      <c r="Y47" s="37"/>
      <c r="Z47" s="37"/>
      <c r="AA47" s="37"/>
      <c r="AB47" s="37"/>
      <c r="AC47" s="37"/>
      <c r="AD47" s="37"/>
      <c r="AE47" s="37"/>
      <c r="AF47" s="37"/>
      <c r="AG47" s="37"/>
      <c r="AH47" s="37"/>
      <c r="AI47" s="37"/>
      <c r="AJ47" s="38"/>
    </row>
    <row r="48" spans="1:36">
      <c r="A48" s="299" t="s">
        <v>12</v>
      </c>
      <c r="B48" s="243"/>
      <c r="C48" s="243"/>
      <c r="D48" s="243"/>
      <c r="E48" s="243"/>
      <c r="F48" s="244"/>
      <c r="G48" s="39" t="s">
        <v>96</v>
      </c>
      <c r="H48" s="28"/>
      <c r="I48" s="28" t="s">
        <v>80</v>
      </c>
      <c r="J48" s="28"/>
      <c r="K48" s="28"/>
      <c r="L48" s="28"/>
      <c r="M48" s="28"/>
      <c r="N48" s="28"/>
      <c r="O48" s="28"/>
      <c r="P48" s="28"/>
      <c r="Q48" s="28"/>
      <c r="R48" s="28"/>
      <c r="S48" s="28"/>
      <c r="T48" s="28"/>
      <c r="U48" s="28"/>
      <c r="V48" s="28"/>
      <c r="W48" s="28"/>
      <c r="X48" s="28"/>
      <c r="Y48" s="28"/>
      <c r="Z48" s="28"/>
      <c r="AA48" s="28"/>
      <c r="AB48" s="28"/>
      <c r="AC48" s="28"/>
      <c r="AD48" s="28"/>
      <c r="AE48" s="28"/>
      <c r="AF48" s="28"/>
      <c r="AG48" s="28"/>
      <c r="AH48" s="28"/>
      <c r="AI48" s="28"/>
      <c r="AJ48" s="40"/>
    </row>
    <row r="49" spans="1:36">
      <c r="A49" s="299"/>
      <c r="B49" s="243"/>
      <c r="C49" s="243"/>
      <c r="D49" s="243"/>
      <c r="E49" s="243"/>
      <c r="F49" s="244"/>
      <c r="G49" s="41"/>
      <c r="H49" s="163"/>
      <c r="I49" s="163" t="s">
        <v>81</v>
      </c>
      <c r="J49" s="42"/>
      <c r="K49" s="42"/>
      <c r="L49" s="42"/>
      <c r="M49" s="42"/>
      <c r="N49" s="42"/>
      <c r="O49" s="42"/>
      <c r="P49" s="42"/>
      <c r="Q49" s="42"/>
      <c r="R49" s="42"/>
      <c r="S49" s="42"/>
      <c r="T49" s="42"/>
      <c r="U49" s="42"/>
      <c r="V49" s="42"/>
      <c r="W49" s="42"/>
      <c r="X49" s="42"/>
      <c r="Y49" s="42"/>
      <c r="Z49" s="42"/>
      <c r="AA49" s="42"/>
      <c r="AB49" s="42"/>
      <c r="AC49" s="42"/>
      <c r="AD49" s="42"/>
      <c r="AE49" s="42"/>
      <c r="AF49" s="42"/>
      <c r="AG49" s="42"/>
      <c r="AH49" s="42"/>
      <c r="AI49" s="42"/>
      <c r="AJ49" s="40"/>
    </row>
    <row r="50" spans="1:36" ht="13.5" customHeight="1">
      <c r="A50" s="242"/>
      <c r="B50" s="243"/>
      <c r="C50" s="243"/>
      <c r="D50" s="243"/>
      <c r="E50" s="243"/>
      <c r="F50" s="244"/>
      <c r="G50" s="32" t="s">
        <v>98</v>
      </c>
      <c r="H50" s="43"/>
      <c r="I50" s="43" t="s">
        <v>82</v>
      </c>
      <c r="J50" s="43"/>
      <c r="K50" s="43"/>
      <c r="L50" s="43"/>
      <c r="M50" s="43"/>
      <c r="N50" s="43"/>
      <c r="O50" s="43"/>
      <c r="P50" s="43"/>
      <c r="Q50" s="43"/>
      <c r="R50" s="43"/>
      <c r="S50" s="43"/>
      <c r="T50" s="43"/>
      <c r="U50" s="43"/>
      <c r="V50" s="43"/>
      <c r="W50" s="43"/>
      <c r="X50" s="43"/>
      <c r="Y50" s="43"/>
      <c r="Z50" s="43"/>
      <c r="AA50" s="43"/>
      <c r="AB50" s="43"/>
      <c r="AC50" s="43"/>
      <c r="AD50" s="43"/>
      <c r="AE50" s="43"/>
      <c r="AF50" s="43"/>
      <c r="AG50" s="43"/>
      <c r="AH50" s="43"/>
      <c r="AI50" s="43"/>
      <c r="AJ50" s="44"/>
    </row>
    <row r="51" spans="1:36">
      <c r="A51" s="242"/>
      <c r="B51" s="243"/>
      <c r="C51" s="243"/>
      <c r="D51" s="243"/>
      <c r="E51" s="243"/>
      <c r="F51" s="244"/>
      <c r="G51" s="45"/>
      <c r="H51" s="165"/>
      <c r="I51" s="168" t="s">
        <v>8</v>
      </c>
      <c r="J51" s="165" t="s">
        <v>110</v>
      </c>
      <c r="K51" s="165"/>
      <c r="L51" s="165"/>
      <c r="M51" s="165"/>
      <c r="N51" s="165"/>
      <c r="O51" s="165"/>
      <c r="P51" s="165"/>
      <c r="Q51" s="165"/>
      <c r="R51" s="165"/>
      <c r="S51" s="165" t="s">
        <v>55</v>
      </c>
      <c r="T51" s="165"/>
      <c r="U51" s="165"/>
      <c r="V51" s="165"/>
      <c r="W51" s="165"/>
      <c r="X51" s="165"/>
      <c r="Y51" s="165"/>
      <c r="Z51" s="165"/>
      <c r="AA51" s="165"/>
      <c r="AB51" s="165"/>
      <c r="AC51" s="165"/>
      <c r="AD51" s="165"/>
      <c r="AE51" s="165"/>
      <c r="AF51" s="165"/>
      <c r="AG51" s="165"/>
      <c r="AH51" s="165"/>
      <c r="AI51" s="165"/>
      <c r="AJ51" s="40"/>
    </row>
    <row r="52" spans="1:36">
      <c r="A52" s="242"/>
      <c r="B52" s="243"/>
      <c r="C52" s="243"/>
      <c r="D52" s="243"/>
      <c r="E52" s="243"/>
      <c r="F52" s="244"/>
      <c r="G52" s="46"/>
      <c r="H52" s="163"/>
      <c r="I52" s="167" t="s">
        <v>8</v>
      </c>
      <c r="J52" s="163" t="s">
        <v>111</v>
      </c>
      <c r="K52" s="163"/>
      <c r="L52" s="163"/>
      <c r="M52" s="163"/>
      <c r="N52" s="163"/>
      <c r="O52" s="163"/>
      <c r="P52" s="163"/>
      <c r="Q52" s="163"/>
      <c r="R52" s="163"/>
      <c r="S52" s="163" t="s">
        <v>54</v>
      </c>
      <c r="T52" s="163"/>
      <c r="U52" s="163"/>
      <c r="V52" s="163"/>
      <c r="W52" s="163"/>
      <c r="X52" s="163"/>
      <c r="Y52" s="163"/>
      <c r="Z52" s="163"/>
      <c r="AA52" s="163"/>
      <c r="AB52" s="163"/>
      <c r="AC52" s="163"/>
      <c r="AD52" s="163"/>
      <c r="AE52" s="163"/>
      <c r="AF52" s="163"/>
      <c r="AG52" s="163"/>
      <c r="AH52" s="163"/>
      <c r="AI52" s="163"/>
      <c r="AJ52" s="47"/>
    </row>
    <row r="53" spans="1:36" ht="13.5" customHeight="1">
      <c r="A53" s="242"/>
      <c r="B53" s="243"/>
      <c r="C53" s="243"/>
      <c r="D53" s="243"/>
      <c r="E53" s="243"/>
      <c r="F53" s="244"/>
      <c r="G53" s="32" t="s">
        <v>84</v>
      </c>
      <c r="H53" s="48"/>
      <c r="I53" s="49" t="s">
        <v>83</v>
      </c>
      <c r="J53" s="48"/>
      <c r="K53" s="48"/>
      <c r="L53" s="48"/>
      <c r="M53" s="48"/>
      <c r="N53" s="48"/>
      <c r="O53" s="48"/>
      <c r="P53" s="48"/>
      <c r="Q53" s="48"/>
      <c r="R53" s="48"/>
      <c r="S53" s="48"/>
      <c r="T53" s="48"/>
      <c r="U53" s="48"/>
      <c r="V53" s="48"/>
      <c r="W53" s="48"/>
      <c r="X53" s="48"/>
      <c r="Y53" s="48"/>
      <c r="Z53" s="48"/>
      <c r="AA53" s="48"/>
      <c r="AB53" s="48"/>
      <c r="AC53" s="48"/>
      <c r="AD53" s="48"/>
      <c r="AE53" s="48"/>
      <c r="AF53" s="48"/>
      <c r="AG53" s="48"/>
      <c r="AH53" s="48"/>
      <c r="AI53" s="48"/>
      <c r="AJ53" s="50"/>
    </row>
    <row r="54" spans="1:36">
      <c r="A54" s="242"/>
      <c r="B54" s="243"/>
      <c r="C54" s="243"/>
      <c r="D54" s="243"/>
      <c r="E54" s="243"/>
      <c r="F54" s="244"/>
      <c r="G54" s="37" t="s">
        <v>23</v>
      </c>
      <c r="H54" s="165"/>
      <c r="I54" s="42"/>
      <c r="J54" s="37"/>
      <c r="K54" s="37"/>
      <c r="L54" s="37"/>
      <c r="M54" s="37"/>
      <c r="N54" s="37"/>
      <c r="O54" s="37"/>
      <c r="P54" s="37"/>
      <c r="Q54" s="37"/>
      <c r="R54" s="37"/>
      <c r="S54" s="37"/>
      <c r="T54" s="37"/>
      <c r="U54" s="37"/>
      <c r="V54" s="37"/>
      <c r="W54" s="37"/>
      <c r="X54" s="165"/>
      <c r="Y54" s="165"/>
      <c r="Z54" s="165"/>
      <c r="AA54" s="165"/>
      <c r="AB54" s="165"/>
      <c r="AC54" s="165"/>
      <c r="AD54" s="165"/>
      <c r="AE54" s="165"/>
      <c r="AF54" s="165"/>
      <c r="AG54" s="165"/>
      <c r="AH54" s="165"/>
      <c r="AI54" s="165"/>
      <c r="AJ54" s="51"/>
    </row>
    <row r="55" spans="1:36" ht="14.4">
      <c r="A55" s="220" t="s">
        <v>15</v>
      </c>
      <c r="B55" s="240"/>
      <c r="C55" s="240"/>
      <c r="D55" s="240"/>
      <c r="E55" s="240"/>
      <c r="F55" s="241"/>
      <c r="G55" s="31" t="s">
        <v>96</v>
      </c>
      <c r="H55" s="31"/>
      <c r="I55" s="52"/>
      <c r="J55" s="52" t="s">
        <v>60</v>
      </c>
      <c r="K55" s="52"/>
      <c r="L55" s="52"/>
      <c r="M55" s="52"/>
      <c r="N55" s="52"/>
      <c r="O55" s="52"/>
      <c r="P55" s="52"/>
      <c r="Q55" s="52"/>
      <c r="R55" s="52"/>
      <c r="S55" s="52"/>
      <c r="T55" s="53"/>
      <c r="U55" s="52"/>
      <c r="V55" s="286">
        <f>VLOOKUP($AJ$4,名簿!$A$2:$AQ$183,36,FALSE)</f>
        <v>0</v>
      </c>
      <c r="W55" s="286"/>
      <c r="X55" s="286"/>
      <c r="Y55" s="286"/>
      <c r="Z55" s="286"/>
      <c r="AA55" s="53" t="s">
        <v>16</v>
      </c>
      <c r="AB55" s="53"/>
      <c r="AC55" s="53"/>
      <c r="AD55" s="53"/>
      <c r="AE55" s="53"/>
      <c r="AF55" s="53"/>
      <c r="AG55" s="53"/>
      <c r="AH55" s="53"/>
      <c r="AI55" s="53"/>
      <c r="AJ55" s="19"/>
    </row>
    <row r="56" spans="1:36" ht="14.4">
      <c r="A56" s="242"/>
      <c r="B56" s="243"/>
      <c r="C56" s="243"/>
      <c r="D56" s="243"/>
      <c r="E56" s="243"/>
      <c r="F56" s="244"/>
      <c r="G56" s="54" t="s">
        <v>98</v>
      </c>
      <c r="I56" s="55"/>
      <c r="J56" s="55" t="s">
        <v>62</v>
      </c>
      <c r="K56" s="55"/>
      <c r="L56" s="55"/>
      <c r="M56" s="55"/>
      <c r="N56" s="56"/>
      <c r="O56" s="56"/>
      <c r="P56" s="56"/>
      <c r="Q56" s="56"/>
      <c r="R56" s="56"/>
      <c r="S56" s="57"/>
      <c r="T56" s="57"/>
      <c r="U56" s="55"/>
      <c r="V56" s="57"/>
      <c r="W56" s="57"/>
      <c r="X56" s="57"/>
      <c r="Y56" s="57"/>
      <c r="Z56" s="57"/>
      <c r="AA56" s="57"/>
      <c r="AB56" s="57"/>
      <c r="AC56" s="57"/>
      <c r="AD56" s="57"/>
      <c r="AE56" s="57"/>
      <c r="AF56" s="57"/>
      <c r="AG56" s="57"/>
      <c r="AH56" s="57"/>
      <c r="AI56" s="57"/>
      <c r="AJ56" s="22"/>
    </row>
    <row r="57" spans="1:36">
      <c r="A57" s="242"/>
      <c r="B57" s="243"/>
      <c r="C57" s="243"/>
      <c r="D57" s="243"/>
      <c r="E57" s="243"/>
      <c r="F57" s="244"/>
      <c r="G57" s="13"/>
      <c r="J57" s="58" t="s">
        <v>59</v>
      </c>
      <c r="K57" s="58"/>
      <c r="L57" s="58"/>
      <c r="M57" s="58"/>
      <c r="N57" s="58"/>
      <c r="O57" s="58"/>
      <c r="P57" s="58"/>
      <c r="Q57" s="58"/>
      <c r="R57" s="58"/>
      <c r="S57" s="58"/>
      <c r="T57" s="58"/>
      <c r="U57" s="58"/>
      <c r="V57" s="58"/>
      <c r="W57" s="58"/>
      <c r="X57" s="58"/>
      <c r="Y57" s="58"/>
      <c r="Z57" s="58"/>
      <c r="AA57" s="59"/>
      <c r="AB57" s="59"/>
      <c r="AC57" s="58" t="s">
        <v>49</v>
      </c>
      <c r="AD57" s="58"/>
      <c r="AE57" s="58"/>
      <c r="AF57" s="58"/>
      <c r="AG57" s="58"/>
      <c r="AH57" s="58"/>
      <c r="AI57" s="58"/>
      <c r="AJ57" s="14"/>
    </row>
    <row r="58" spans="1:36">
      <c r="A58" s="242"/>
      <c r="B58" s="243"/>
      <c r="C58" s="243"/>
      <c r="D58" s="243"/>
      <c r="E58" s="243"/>
      <c r="F58" s="244"/>
      <c r="G58" s="60"/>
      <c r="J58" s="61" t="s">
        <v>48</v>
      </c>
      <c r="K58" s="61"/>
      <c r="L58" s="61"/>
      <c r="M58" s="61"/>
      <c r="N58" s="61"/>
      <c r="O58" s="61"/>
      <c r="P58" s="61"/>
      <c r="Q58" s="61"/>
      <c r="R58" s="61"/>
      <c r="S58" s="61"/>
      <c r="T58" s="61"/>
      <c r="U58" s="61"/>
      <c r="V58" s="61"/>
      <c r="W58" s="61"/>
      <c r="X58" s="61"/>
      <c r="Y58" s="61"/>
      <c r="Z58" s="61"/>
      <c r="AA58" s="61"/>
      <c r="AB58" s="61"/>
      <c r="AC58" s="62" t="s">
        <v>49</v>
      </c>
      <c r="AD58" s="61"/>
      <c r="AE58" s="61"/>
      <c r="AF58" s="61"/>
      <c r="AG58" s="61"/>
      <c r="AH58" s="61"/>
      <c r="AI58" s="61"/>
      <c r="AJ58" s="14"/>
    </row>
    <row r="59" spans="1:36">
      <c r="A59" s="242"/>
      <c r="B59" s="243"/>
      <c r="C59" s="243"/>
      <c r="D59" s="243"/>
      <c r="E59" s="243"/>
      <c r="F59" s="244"/>
      <c r="G59" s="63"/>
      <c r="J59" s="61" t="s">
        <v>50</v>
      </c>
      <c r="K59" s="61"/>
      <c r="L59" s="61"/>
      <c r="M59" s="61"/>
      <c r="N59" s="61"/>
      <c r="O59" s="61"/>
      <c r="P59" s="61"/>
      <c r="Q59" s="61"/>
      <c r="R59" s="61"/>
      <c r="S59" s="61"/>
      <c r="T59" s="61"/>
      <c r="U59" s="61"/>
      <c r="V59" s="61"/>
      <c r="W59" s="61"/>
      <c r="X59" s="61"/>
      <c r="Y59" s="61"/>
      <c r="Z59" s="61"/>
      <c r="AA59" s="61"/>
      <c r="AB59" s="61"/>
      <c r="AC59" s="61" t="s">
        <v>99</v>
      </c>
      <c r="AD59" s="61"/>
      <c r="AE59" s="61"/>
      <c r="AF59" s="61"/>
      <c r="AG59" s="61"/>
      <c r="AH59" s="61"/>
      <c r="AI59" s="61"/>
      <c r="AJ59" s="14"/>
    </row>
    <row r="60" spans="1:36">
      <c r="A60" s="242"/>
      <c r="B60" s="243"/>
      <c r="C60" s="243"/>
      <c r="D60" s="243"/>
      <c r="E60" s="243"/>
      <c r="F60" s="244"/>
      <c r="G60" s="64"/>
      <c r="H60" s="59"/>
      <c r="I60" s="59"/>
      <c r="J60" s="61" t="s">
        <v>192</v>
      </c>
      <c r="K60" s="61"/>
      <c r="L60" s="61"/>
      <c r="M60" s="61"/>
      <c r="N60" s="61"/>
      <c r="O60" s="61"/>
      <c r="P60" s="61"/>
      <c r="Q60" s="61"/>
      <c r="R60" s="61"/>
      <c r="S60" s="61"/>
      <c r="T60" s="61"/>
      <c r="U60" s="61"/>
      <c r="V60" s="61"/>
      <c r="W60" s="61"/>
      <c r="X60" s="61"/>
      <c r="Y60" s="61"/>
      <c r="Z60" s="61"/>
      <c r="AA60" s="61"/>
      <c r="AB60" s="61"/>
      <c r="AC60" s="61" t="s">
        <v>100</v>
      </c>
      <c r="AD60" s="61"/>
      <c r="AE60" s="61"/>
      <c r="AF60" s="61"/>
      <c r="AG60" s="61"/>
      <c r="AH60" s="61"/>
      <c r="AI60" s="61"/>
      <c r="AJ60" s="65"/>
    </row>
    <row r="61" spans="1:36">
      <c r="A61" s="242"/>
      <c r="B61" s="243"/>
      <c r="C61" s="243"/>
      <c r="D61" s="243"/>
      <c r="E61" s="243"/>
      <c r="F61" s="244"/>
      <c r="G61" s="66" t="s">
        <v>84</v>
      </c>
      <c r="H61" s="61"/>
      <c r="I61" s="61"/>
      <c r="J61" s="61" t="s">
        <v>63</v>
      </c>
      <c r="K61" s="61"/>
      <c r="L61" s="61"/>
      <c r="M61" s="61"/>
      <c r="N61" s="61"/>
      <c r="O61" s="61"/>
      <c r="P61" s="61" t="s">
        <v>66</v>
      </c>
      <c r="Q61" s="61"/>
      <c r="R61" s="61"/>
      <c r="S61" s="61"/>
      <c r="T61" s="61"/>
      <c r="U61" s="61"/>
      <c r="V61" s="61"/>
      <c r="W61" s="61"/>
      <c r="X61" s="61"/>
      <c r="Y61" s="61"/>
      <c r="Z61" s="61"/>
      <c r="AA61" s="61"/>
      <c r="AB61" s="61"/>
      <c r="AC61" s="61"/>
      <c r="AD61" s="61"/>
      <c r="AE61" s="61"/>
      <c r="AF61" s="61"/>
      <c r="AG61" s="61"/>
      <c r="AH61" s="61"/>
      <c r="AI61" s="61"/>
      <c r="AJ61" s="67"/>
    </row>
    <row r="62" spans="1:36">
      <c r="A62" s="242"/>
      <c r="B62" s="243"/>
      <c r="C62" s="243"/>
      <c r="D62" s="243"/>
      <c r="E62" s="243"/>
      <c r="F62" s="244"/>
      <c r="G62" s="66" t="s">
        <v>101</v>
      </c>
      <c r="H62" s="68"/>
      <c r="I62" s="61"/>
      <c r="J62" s="61" t="s">
        <v>64</v>
      </c>
      <c r="K62" s="61"/>
      <c r="L62" s="61"/>
      <c r="M62" s="61"/>
      <c r="N62" s="61"/>
      <c r="O62" s="61"/>
      <c r="P62" s="61" t="s">
        <v>65</v>
      </c>
      <c r="Q62" s="61"/>
      <c r="R62" s="61"/>
      <c r="S62" s="61"/>
      <c r="T62" s="61"/>
      <c r="U62" s="61"/>
      <c r="V62" s="61"/>
      <c r="W62" s="61"/>
      <c r="X62" s="61"/>
      <c r="Y62" s="61"/>
      <c r="Z62" s="61"/>
      <c r="AA62" s="61"/>
      <c r="AB62" s="61"/>
      <c r="AC62" s="61"/>
      <c r="AD62" s="61"/>
      <c r="AE62" s="61"/>
      <c r="AF62" s="61"/>
      <c r="AG62" s="61"/>
      <c r="AH62" s="61"/>
      <c r="AI62" s="61"/>
      <c r="AJ62" s="67"/>
    </row>
    <row r="63" spans="1:36">
      <c r="A63" s="242"/>
      <c r="B63" s="243"/>
      <c r="C63" s="243"/>
      <c r="D63" s="243"/>
      <c r="E63" s="243"/>
      <c r="F63" s="244"/>
      <c r="G63" s="41" t="s">
        <v>8</v>
      </c>
      <c r="H63" s="282" t="s">
        <v>102</v>
      </c>
      <c r="I63" s="282"/>
      <c r="J63" s="282"/>
      <c r="K63" s="282"/>
      <c r="L63" s="282"/>
      <c r="M63" s="282"/>
      <c r="N63" s="282"/>
      <c r="O63" s="282"/>
      <c r="P63" s="282"/>
      <c r="Q63" s="282"/>
      <c r="R63" s="282"/>
      <c r="S63" s="282"/>
      <c r="T63" s="282"/>
      <c r="U63" s="282"/>
      <c r="V63" s="282"/>
      <c r="W63" s="282"/>
      <c r="X63" s="282"/>
      <c r="Y63" s="282"/>
      <c r="Z63" s="282"/>
      <c r="AA63" s="282"/>
      <c r="AB63" s="282"/>
      <c r="AC63" s="282"/>
      <c r="AD63" s="282"/>
      <c r="AE63" s="282"/>
      <c r="AF63" s="282"/>
      <c r="AG63" s="282"/>
      <c r="AH63" s="282"/>
      <c r="AI63" s="282"/>
      <c r="AJ63" s="14"/>
    </row>
    <row r="64" spans="1:36">
      <c r="A64" s="242"/>
      <c r="B64" s="243"/>
      <c r="C64" s="243"/>
      <c r="D64" s="243"/>
      <c r="E64" s="243"/>
      <c r="F64" s="244"/>
      <c r="G64" s="69" t="s">
        <v>8</v>
      </c>
      <c r="H64" s="34" t="s">
        <v>71</v>
      </c>
      <c r="I64" s="34"/>
      <c r="J64" s="34"/>
      <c r="K64" s="34"/>
      <c r="L64" s="34"/>
      <c r="M64" s="34"/>
      <c r="N64" s="34"/>
      <c r="O64" s="34" t="s">
        <v>103</v>
      </c>
      <c r="P64" s="34"/>
      <c r="Q64" s="34"/>
      <c r="R64" s="34"/>
      <c r="S64" s="34"/>
      <c r="T64" s="34"/>
      <c r="U64" s="164"/>
      <c r="V64" s="164"/>
      <c r="W64" s="164"/>
      <c r="X64" s="164"/>
      <c r="Y64" s="164"/>
      <c r="Z64" s="164"/>
      <c r="AA64" s="164"/>
      <c r="AB64" s="164"/>
      <c r="AC64" s="164"/>
      <c r="AD64" s="164"/>
      <c r="AE64" s="164"/>
      <c r="AF64" s="164"/>
      <c r="AG64" s="164"/>
      <c r="AH64" s="164"/>
      <c r="AI64" s="164"/>
      <c r="AJ64" s="22"/>
    </row>
    <row r="65" spans="1:36" ht="13.5" customHeight="1">
      <c r="A65" s="242"/>
      <c r="B65" s="243"/>
      <c r="C65" s="243"/>
      <c r="D65" s="243"/>
      <c r="E65" s="243"/>
      <c r="F65" s="244"/>
      <c r="G65" s="69" t="s">
        <v>8</v>
      </c>
      <c r="H65" s="34" t="s">
        <v>72</v>
      </c>
      <c r="I65" s="34"/>
      <c r="J65" s="34"/>
      <c r="K65" s="34"/>
      <c r="L65" s="34"/>
      <c r="M65" s="34"/>
      <c r="N65" s="34"/>
      <c r="O65" s="34" t="s">
        <v>103</v>
      </c>
      <c r="P65" s="34"/>
      <c r="Q65" s="34"/>
      <c r="R65" s="34"/>
      <c r="S65" s="34"/>
      <c r="T65" s="34"/>
      <c r="U65" s="34"/>
      <c r="V65" s="164"/>
      <c r="W65" s="164"/>
      <c r="X65" s="164"/>
      <c r="Y65" s="164"/>
      <c r="Z65" s="164"/>
      <c r="AA65" s="164"/>
      <c r="AB65" s="164"/>
      <c r="AC65" s="164"/>
      <c r="AD65" s="164"/>
      <c r="AE65" s="164"/>
      <c r="AF65" s="164"/>
      <c r="AG65" s="164"/>
      <c r="AH65" s="164"/>
      <c r="AI65" s="164"/>
      <c r="AJ65" s="22"/>
    </row>
    <row r="66" spans="1:36">
      <c r="A66" s="242"/>
      <c r="B66" s="243"/>
      <c r="C66" s="243"/>
      <c r="D66" s="243"/>
      <c r="E66" s="243"/>
      <c r="F66" s="244"/>
      <c r="G66" s="69" t="s">
        <v>8</v>
      </c>
      <c r="H66" s="34" t="s">
        <v>19</v>
      </c>
      <c r="I66" s="34"/>
      <c r="J66" s="34"/>
      <c r="K66" s="34"/>
      <c r="L66" s="34"/>
      <c r="M66" s="34"/>
      <c r="N66" s="287" t="s">
        <v>114</v>
      </c>
      <c r="O66" s="287"/>
      <c r="P66" s="287"/>
      <c r="Q66" s="287"/>
      <c r="R66" s="287"/>
      <c r="S66" s="287"/>
      <c r="T66" s="287"/>
      <c r="U66" s="287"/>
      <c r="V66" s="287"/>
      <c r="W66" s="287"/>
      <c r="X66" s="287"/>
      <c r="Y66" s="287"/>
      <c r="Z66" s="287"/>
      <c r="AA66" s="287"/>
      <c r="AB66" s="287"/>
      <c r="AC66" s="287"/>
      <c r="AD66" s="287"/>
      <c r="AE66" s="287"/>
      <c r="AF66" s="287"/>
      <c r="AG66" s="287"/>
      <c r="AH66" s="287"/>
      <c r="AI66" s="287"/>
      <c r="AJ66" s="14"/>
    </row>
    <row r="67" spans="1:36">
      <c r="A67" s="242"/>
      <c r="B67" s="243"/>
      <c r="C67" s="243"/>
      <c r="D67" s="243"/>
      <c r="E67" s="243"/>
      <c r="F67" s="244"/>
      <c r="G67" s="69"/>
      <c r="H67" s="34"/>
      <c r="I67" s="34"/>
      <c r="J67" s="34"/>
      <c r="K67" s="34"/>
      <c r="L67" s="34"/>
      <c r="M67" s="34"/>
      <c r="N67" s="288" t="s">
        <v>136</v>
      </c>
      <c r="O67" s="289"/>
      <c r="P67" s="289"/>
      <c r="Q67" s="289"/>
      <c r="R67" s="289"/>
      <c r="S67" s="289"/>
      <c r="T67" s="289"/>
      <c r="U67" s="289"/>
      <c r="V67" s="289"/>
      <c r="W67" s="289"/>
      <c r="X67" s="289"/>
      <c r="Y67" s="289"/>
      <c r="Z67" s="289"/>
      <c r="AA67" s="289"/>
      <c r="AB67" s="289"/>
      <c r="AC67" s="289"/>
      <c r="AD67" s="289"/>
      <c r="AE67" s="289"/>
      <c r="AF67" s="289"/>
      <c r="AG67" s="289"/>
      <c r="AH67" s="289"/>
      <c r="AI67" s="289"/>
      <c r="AJ67" s="14"/>
    </row>
    <row r="68" spans="1:36">
      <c r="A68" s="242"/>
      <c r="B68" s="243"/>
      <c r="C68" s="243"/>
      <c r="D68" s="243"/>
      <c r="E68" s="243"/>
      <c r="F68" s="244"/>
      <c r="G68" s="69" t="s">
        <v>8</v>
      </c>
      <c r="H68" s="34" t="s">
        <v>20</v>
      </c>
      <c r="I68" s="34"/>
      <c r="J68" s="34"/>
      <c r="K68" s="34"/>
      <c r="L68" s="34"/>
      <c r="M68" s="70"/>
      <c r="N68" s="70"/>
      <c r="O68" s="70" t="s">
        <v>103</v>
      </c>
      <c r="P68" s="70"/>
      <c r="Q68" s="70"/>
      <c r="R68" s="70"/>
      <c r="S68" s="70"/>
      <c r="T68" s="70"/>
      <c r="U68" s="70"/>
      <c r="V68" s="70"/>
      <c r="W68" s="70"/>
      <c r="X68" s="70"/>
      <c r="Y68" s="70"/>
      <c r="Z68" s="70"/>
      <c r="AA68" s="70"/>
      <c r="AB68" s="70"/>
      <c r="AC68" s="70"/>
      <c r="AD68" s="70"/>
      <c r="AE68" s="70"/>
      <c r="AF68" s="70"/>
      <c r="AG68" s="70"/>
      <c r="AH68" s="70"/>
      <c r="AI68" s="70"/>
      <c r="AJ68" s="71"/>
    </row>
    <row r="69" spans="1:36" ht="13.8" thickBot="1">
      <c r="A69" s="267"/>
      <c r="B69" s="268"/>
      <c r="C69" s="268"/>
      <c r="D69" s="268"/>
      <c r="E69" s="268"/>
      <c r="F69" s="269"/>
      <c r="G69" s="37"/>
      <c r="H69" s="290" t="s">
        <v>24</v>
      </c>
      <c r="I69" s="290"/>
      <c r="J69" s="290"/>
      <c r="K69" s="290"/>
      <c r="L69" s="290"/>
      <c r="M69" s="290"/>
      <c r="N69" s="290"/>
      <c r="O69" s="290"/>
      <c r="P69" s="290"/>
      <c r="Q69" s="290"/>
      <c r="R69" s="290"/>
      <c r="S69" s="290"/>
      <c r="T69" s="290"/>
      <c r="U69" s="290"/>
      <c r="V69" s="290"/>
      <c r="W69" s="290"/>
      <c r="X69" s="37"/>
      <c r="Y69" s="37"/>
      <c r="Z69" s="37"/>
      <c r="AA69" s="37"/>
      <c r="AB69" s="37"/>
      <c r="AC69" s="37"/>
      <c r="AD69" s="37"/>
      <c r="AE69" s="37"/>
      <c r="AF69" s="37"/>
      <c r="AG69" s="37"/>
      <c r="AH69" s="37"/>
      <c r="AI69" s="37"/>
      <c r="AJ69" s="16"/>
    </row>
    <row r="70" spans="1:36">
      <c r="A70" s="254" t="s">
        <v>41</v>
      </c>
      <c r="B70" s="272"/>
      <c r="C70" s="272"/>
      <c r="D70" s="272"/>
      <c r="E70" s="272"/>
      <c r="F70" s="273"/>
      <c r="G70" s="72" t="s">
        <v>31</v>
      </c>
      <c r="H70" s="73"/>
      <c r="I70" s="73"/>
      <c r="J70" s="73"/>
      <c r="K70" s="73"/>
      <c r="L70" s="73"/>
      <c r="M70" s="73"/>
      <c r="N70" s="73"/>
      <c r="O70" s="74"/>
      <c r="P70" s="74"/>
      <c r="Q70" s="74"/>
      <c r="R70" s="74"/>
      <c r="S70" s="74"/>
      <c r="T70" s="74"/>
      <c r="U70" s="74"/>
      <c r="V70" s="74"/>
      <c r="W70" s="74"/>
      <c r="X70" s="74"/>
      <c r="Y70" s="74"/>
      <c r="Z70" s="74"/>
      <c r="AA70" s="74"/>
      <c r="AB70" s="74"/>
      <c r="AC70" s="74"/>
      <c r="AD70" s="74"/>
      <c r="AE70" s="74"/>
      <c r="AF70" s="74"/>
      <c r="AG70" s="74"/>
      <c r="AH70" s="74"/>
      <c r="AI70" s="74"/>
      <c r="AJ70" s="75"/>
    </row>
    <row r="71" spans="1:36">
      <c r="A71" s="274"/>
      <c r="B71" s="275"/>
      <c r="C71" s="275"/>
      <c r="D71" s="275"/>
      <c r="E71" s="275"/>
      <c r="F71" s="276"/>
      <c r="G71" s="60"/>
      <c r="H71" s="42" t="s">
        <v>32</v>
      </c>
      <c r="I71" s="42"/>
      <c r="J71" s="42"/>
      <c r="K71" s="280" t="str">
        <f>VLOOKUP($AJ$4,名簿!$A$2:$AQ$183,37,FALSE)</f>
        <v>職名　　副工場長　　氏名　　五十嵐　修</v>
      </c>
      <c r="L71" s="280"/>
      <c r="M71" s="280"/>
      <c r="N71" s="280"/>
      <c r="O71" s="280"/>
      <c r="P71" s="280"/>
      <c r="Q71" s="280"/>
      <c r="R71" s="280"/>
      <c r="S71" s="280"/>
      <c r="T71" s="280"/>
      <c r="U71" s="280"/>
      <c r="V71" s="280"/>
      <c r="W71" s="280"/>
      <c r="X71" s="280"/>
      <c r="Y71" s="280"/>
      <c r="Z71" s="280"/>
      <c r="AA71" s="281" t="s">
        <v>92</v>
      </c>
      <c r="AB71" s="281"/>
      <c r="AC71" s="281"/>
      <c r="AD71" s="280" t="str">
        <f>AC15</f>
        <v>024-554-5543</v>
      </c>
      <c r="AE71" s="280"/>
      <c r="AF71" s="280"/>
      <c r="AG71" s="280"/>
      <c r="AH71" s="280"/>
      <c r="AI71" s="280"/>
      <c r="AJ71" s="76"/>
    </row>
    <row r="72" spans="1:36">
      <c r="A72" s="274"/>
      <c r="B72" s="275"/>
      <c r="C72" s="275"/>
      <c r="D72" s="275"/>
      <c r="E72" s="275"/>
      <c r="F72" s="276"/>
      <c r="G72" s="64"/>
      <c r="H72" s="77" t="s">
        <v>33</v>
      </c>
      <c r="I72" s="77"/>
      <c r="J72" s="77"/>
      <c r="K72" s="282" t="str">
        <f>VLOOKUP($AJ$4,名簿!$A$2:$AQ$183,38,FALSE)</f>
        <v>職名　　営業所長　 　　 　氏名　　鈴木　亮輔</v>
      </c>
      <c r="L72" s="282"/>
      <c r="M72" s="282"/>
      <c r="N72" s="282"/>
      <c r="O72" s="282"/>
      <c r="P72" s="282"/>
      <c r="Q72" s="282"/>
      <c r="R72" s="282"/>
      <c r="S72" s="282"/>
      <c r="T72" s="282"/>
      <c r="U72" s="282"/>
      <c r="V72" s="282"/>
      <c r="W72" s="282"/>
      <c r="X72" s="282"/>
      <c r="Y72" s="282"/>
      <c r="Z72" s="282"/>
      <c r="AA72" s="283" t="s">
        <v>92</v>
      </c>
      <c r="AB72" s="283"/>
      <c r="AC72" s="283"/>
      <c r="AD72" s="282" t="str">
        <f>AC22</f>
        <v>03-3255-1149</v>
      </c>
      <c r="AE72" s="282"/>
      <c r="AF72" s="282"/>
      <c r="AG72" s="282"/>
      <c r="AH72" s="282"/>
      <c r="AI72" s="282"/>
      <c r="AJ72" s="78"/>
    </row>
    <row r="73" spans="1:36">
      <c r="A73" s="274"/>
      <c r="B73" s="275"/>
      <c r="C73" s="275"/>
      <c r="D73" s="275"/>
      <c r="E73" s="275"/>
      <c r="F73" s="276"/>
      <c r="G73" s="79" t="s">
        <v>34</v>
      </c>
      <c r="H73" s="42"/>
      <c r="I73" s="42"/>
      <c r="J73" s="42"/>
      <c r="K73" s="42"/>
      <c r="L73" s="42"/>
      <c r="AJ73" s="76"/>
    </row>
    <row r="74" spans="1:36" ht="11.25" customHeight="1">
      <c r="A74" s="274"/>
      <c r="B74" s="275"/>
      <c r="C74" s="275"/>
      <c r="D74" s="275"/>
      <c r="E74" s="275"/>
      <c r="F74" s="276"/>
      <c r="G74" s="60"/>
      <c r="H74" s="270" t="s">
        <v>47</v>
      </c>
      <c r="I74" s="270"/>
      <c r="J74" s="270"/>
      <c r="K74" s="270"/>
      <c r="L74" s="270"/>
      <c r="M74" s="270"/>
      <c r="N74" s="270"/>
      <c r="O74" s="270"/>
      <c r="P74" s="270"/>
      <c r="Q74" s="270"/>
      <c r="R74" s="270"/>
      <c r="S74" s="270"/>
      <c r="T74" s="270"/>
      <c r="U74" s="270"/>
      <c r="V74" s="270"/>
      <c r="W74" s="270"/>
      <c r="X74" s="270"/>
      <c r="Y74" s="270"/>
      <c r="Z74" s="270"/>
      <c r="AA74" s="270"/>
      <c r="AB74" s="270"/>
      <c r="AC74" s="270"/>
      <c r="AD74" s="270"/>
      <c r="AE74" s="270"/>
      <c r="AF74" s="270"/>
      <c r="AG74" s="270"/>
      <c r="AH74" s="270"/>
      <c r="AI74" s="270"/>
      <c r="AJ74" s="271"/>
    </row>
    <row r="75" spans="1:36" ht="11.25" customHeight="1">
      <c r="A75" s="274"/>
      <c r="B75" s="275"/>
      <c r="C75" s="275"/>
      <c r="D75" s="275"/>
      <c r="E75" s="275"/>
      <c r="F75" s="276"/>
      <c r="G75" s="60"/>
      <c r="H75" s="270"/>
      <c r="I75" s="270"/>
      <c r="J75" s="270"/>
      <c r="K75" s="270"/>
      <c r="L75" s="270"/>
      <c r="M75" s="270"/>
      <c r="N75" s="270"/>
      <c r="O75" s="270"/>
      <c r="P75" s="270"/>
      <c r="Q75" s="270"/>
      <c r="R75" s="270"/>
      <c r="S75" s="270"/>
      <c r="T75" s="270"/>
      <c r="U75" s="270"/>
      <c r="V75" s="270"/>
      <c r="W75" s="270"/>
      <c r="X75" s="270"/>
      <c r="Y75" s="270"/>
      <c r="Z75" s="270"/>
      <c r="AA75" s="270"/>
      <c r="AB75" s="270"/>
      <c r="AC75" s="270"/>
      <c r="AD75" s="270"/>
      <c r="AE75" s="270"/>
      <c r="AF75" s="270"/>
      <c r="AG75" s="270"/>
      <c r="AH75" s="270"/>
      <c r="AI75" s="270"/>
      <c r="AJ75" s="271"/>
    </row>
    <row r="76" spans="1:36" ht="11.25" customHeight="1">
      <c r="A76" s="274"/>
      <c r="B76" s="275"/>
      <c r="C76" s="275"/>
      <c r="D76" s="275"/>
      <c r="E76" s="275"/>
      <c r="F76" s="276"/>
      <c r="G76" s="60"/>
      <c r="H76" s="270"/>
      <c r="I76" s="270"/>
      <c r="J76" s="270"/>
      <c r="K76" s="270"/>
      <c r="L76" s="270"/>
      <c r="M76" s="270"/>
      <c r="N76" s="270"/>
      <c r="O76" s="270"/>
      <c r="P76" s="270"/>
      <c r="Q76" s="270"/>
      <c r="R76" s="270"/>
      <c r="S76" s="270"/>
      <c r="T76" s="270"/>
      <c r="U76" s="270"/>
      <c r="V76" s="270"/>
      <c r="W76" s="270"/>
      <c r="X76" s="270"/>
      <c r="Y76" s="270"/>
      <c r="Z76" s="270"/>
      <c r="AA76" s="270"/>
      <c r="AB76" s="270"/>
      <c r="AC76" s="270"/>
      <c r="AD76" s="270"/>
      <c r="AE76" s="270"/>
      <c r="AF76" s="270"/>
      <c r="AG76" s="270"/>
      <c r="AH76" s="270"/>
      <c r="AI76" s="270"/>
      <c r="AJ76" s="271"/>
    </row>
    <row r="77" spans="1:36" ht="11.25" customHeight="1">
      <c r="A77" s="274"/>
      <c r="B77" s="275"/>
      <c r="C77" s="275"/>
      <c r="D77" s="275"/>
      <c r="E77" s="275"/>
      <c r="F77" s="276"/>
      <c r="G77" s="60"/>
      <c r="H77" s="261" t="s">
        <v>35</v>
      </c>
      <c r="I77" s="261"/>
      <c r="J77" s="261"/>
      <c r="K77" s="261"/>
      <c r="L77" s="261"/>
      <c r="M77" s="261"/>
      <c r="N77" s="261"/>
      <c r="O77" s="261"/>
      <c r="P77" s="261"/>
      <c r="Q77" s="261"/>
      <c r="R77" s="261"/>
      <c r="S77" s="261"/>
      <c r="T77" s="261"/>
      <c r="U77" s="261"/>
      <c r="V77" s="261"/>
      <c r="W77" s="261"/>
      <c r="X77" s="261"/>
      <c r="Y77" s="261"/>
      <c r="Z77" s="261"/>
      <c r="AA77" s="261"/>
      <c r="AB77" s="261"/>
      <c r="AC77" s="261"/>
      <c r="AD77" s="261"/>
      <c r="AE77" s="261"/>
      <c r="AF77" s="261"/>
      <c r="AG77" s="261"/>
      <c r="AH77" s="261"/>
      <c r="AI77" s="261"/>
      <c r="AJ77" s="262"/>
    </row>
    <row r="78" spans="1:36" ht="11.25" customHeight="1" thickBot="1">
      <c r="A78" s="277"/>
      <c r="B78" s="278"/>
      <c r="C78" s="278"/>
      <c r="D78" s="278"/>
      <c r="E78" s="278"/>
      <c r="F78" s="279"/>
      <c r="G78" s="80"/>
      <c r="H78" s="284"/>
      <c r="I78" s="284"/>
      <c r="J78" s="284"/>
      <c r="K78" s="284"/>
      <c r="L78" s="284"/>
      <c r="M78" s="284"/>
      <c r="N78" s="284"/>
      <c r="O78" s="284"/>
      <c r="P78" s="284"/>
      <c r="Q78" s="284"/>
      <c r="R78" s="284"/>
      <c r="S78" s="284"/>
      <c r="T78" s="284"/>
      <c r="U78" s="284"/>
      <c r="V78" s="284"/>
      <c r="W78" s="284"/>
      <c r="X78" s="284"/>
      <c r="Y78" s="284"/>
      <c r="Z78" s="284"/>
      <c r="AA78" s="284"/>
      <c r="AB78" s="284"/>
      <c r="AC78" s="284"/>
      <c r="AD78" s="284"/>
      <c r="AE78" s="284"/>
      <c r="AF78" s="284"/>
      <c r="AG78" s="284"/>
      <c r="AH78" s="284"/>
      <c r="AI78" s="284"/>
      <c r="AJ78" s="285"/>
    </row>
    <row r="79" spans="1:36">
      <c r="A79" s="162"/>
      <c r="B79" s="162"/>
      <c r="C79" s="162"/>
      <c r="D79" s="162"/>
      <c r="E79" s="162"/>
      <c r="F79" s="162"/>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2" t="s">
        <v>44</v>
      </c>
      <c r="AG79" s="81"/>
      <c r="AH79" s="81"/>
      <c r="AI79" s="81"/>
      <c r="AJ79" s="81"/>
    </row>
    <row r="80" spans="1:36" ht="13.8" thickBot="1">
      <c r="A80" s="162"/>
      <c r="B80" s="162"/>
      <c r="C80" s="162"/>
      <c r="D80" s="162"/>
      <c r="E80" s="162"/>
      <c r="F80" s="162"/>
      <c r="H80" s="81"/>
      <c r="I80" s="81"/>
      <c r="J80" s="81"/>
      <c r="K80" s="81"/>
      <c r="L80" s="81"/>
      <c r="M80" s="81"/>
      <c r="N80" s="81"/>
      <c r="O80" s="81"/>
      <c r="P80" s="81"/>
      <c r="Q80" s="81"/>
      <c r="R80" s="81"/>
      <c r="S80" s="81"/>
      <c r="T80" s="81"/>
      <c r="U80" s="81"/>
      <c r="V80" s="81"/>
      <c r="W80" s="81"/>
      <c r="X80" s="81"/>
      <c r="Y80" s="81"/>
      <c r="Z80" s="81"/>
      <c r="AA80" s="81"/>
      <c r="AB80" s="81"/>
      <c r="AC80" s="81"/>
      <c r="AD80" s="81"/>
      <c r="AE80" s="81"/>
      <c r="AF80" s="82"/>
      <c r="AG80" s="81"/>
      <c r="AH80" s="81"/>
      <c r="AI80" s="81"/>
      <c r="AJ80" s="81"/>
    </row>
    <row r="81" spans="1:36" ht="13.5" customHeight="1">
      <c r="A81" s="254" t="s">
        <v>40</v>
      </c>
      <c r="B81" s="255"/>
      <c r="C81" s="255"/>
      <c r="D81" s="255"/>
      <c r="E81" s="255"/>
      <c r="F81" s="256"/>
      <c r="G81" s="153" t="s">
        <v>104</v>
      </c>
      <c r="H81" s="83"/>
      <c r="I81" s="83"/>
      <c r="J81" s="83"/>
      <c r="K81" s="83"/>
      <c r="L81" s="83"/>
      <c r="M81" s="83"/>
      <c r="N81" s="83"/>
      <c r="O81" s="83"/>
      <c r="P81" s="83"/>
      <c r="Q81" s="83"/>
      <c r="R81" s="83"/>
      <c r="S81" s="83"/>
      <c r="T81" s="83"/>
      <c r="U81" s="83"/>
      <c r="V81" s="83"/>
      <c r="W81" s="83"/>
      <c r="X81" s="83"/>
      <c r="Y81" s="83"/>
      <c r="Z81" s="83"/>
      <c r="AA81" s="83"/>
      <c r="AB81" s="83"/>
      <c r="AC81" s="83"/>
      <c r="AD81" s="83"/>
      <c r="AE81" s="83"/>
      <c r="AF81" s="83"/>
      <c r="AG81" s="83"/>
      <c r="AH81" s="83"/>
      <c r="AI81" s="83"/>
      <c r="AJ81" s="84"/>
    </row>
    <row r="82" spans="1:36" ht="13.5" customHeight="1">
      <c r="A82" s="257"/>
      <c r="B82" s="258"/>
      <c r="C82" s="258"/>
      <c r="D82" s="258"/>
      <c r="E82" s="258"/>
      <c r="F82" s="259"/>
      <c r="G82" s="260" t="s">
        <v>137</v>
      </c>
      <c r="H82" s="261"/>
      <c r="I82" s="261"/>
      <c r="J82" s="261"/>
      <c r="K82" s="261"/>
      <c r="L82" s="261"/>
      <c r="M82" s="261"/>
      <c r="N82" s="261"/>
      <c r="O82" s="261"/>
      <c r="P82" s="261"/>
      <c r="Q82" s="261"/>
      <c r="R82" s="261"/>
      <c r="S82" s="261"/>
      <c r="T82" s="261"/>
      <c r="U82" s="261"/>
      <c r="V82" s="261"/>
      <c r="W82" s="261"/>
      <c r="X82" s="261"/>
      <c r="Y82" s="261"/>
      <c r="Z82" s="261"/>
      <c r="AA82" s="261"/>
      <c r="AB82" s="261"/>
      <c r="AC82" s="261"/>
      <c r="AD82" s="261"/>
      <c r="AE82" s="261"/>
      <c r="AF82" s="261"/>
      <c r="AG82" s="261"/>
      <c r="AH82" s="261"/>
      <c r="AI82" s="261"/>
      <c r="AJ82" s="262"/>
    </row>
    <row r="83" spans="1:36">
      <c r="A83" s="257"/>
      <c r="B83" s="258"/>
      <c r="C83" s="258"/>
      <c r="D83" s="258"/>
      <c r="E83" s="258"/>
      <c r="F83" s="259"/>
      <c r="G83" s="260"/>
      <c r="H83" s="261"/>
      <c r="I83" s="261"/>
      <c r="J83" s="261"/>
      <c r="K83" s="261"/>
      <c r="L83" s="261"/>
      <c r="M83" s="261"/>
      <c r="N83" s="261"/>
      <c r="O83" s="261"/>
      <c r="P83" s="261"/>
      <c r="Q83" s="261"/>
      <c r="R83" s="261"/>
      <c r="S83" s="261"/>
      <c r="T83" s="261"/>
      <c r="U83" s="261"/>
      <c r="V83" s="261"/>
      <c r="W83" s="261"/>
      <c r="X83" s="261"/>
      <c r="Y83" s="261"/>
      <c r="Z83" s="261"/>
      <c r="AA83" s="261"/>
      <c r="AB83" s="261"/>
      <c r="AC83" s="261"/>
      <c r="AD83" s="261"/>
      <c r="AE83" s="261"/>
      <c r="AF83" s="261"/>
      <c r="AG83" s="261"/>
      <c r="AH83" s="261"/>
      <c r="AI83" s="261"/>
      <c r="AJ83" s="262"/>
    </row>
    <row r="84" spans="1:36">
      <c r="A84" s="257"/>
      <c r="B84" s="258"/>
      <c r="C84" s="258"/>
      <c r="D84" s="258"/>
      <c r="E84" s="258"/>
      <c r="F84" s="259"/>
      <c r="G84" s="260"/>
      <c r="H84" s="261"/>
      <c r="I84" s="261"/>
      <c r="J84" s="261"/>
      <c r="K84" s="261"/>
      <c r="L84" s="261"/>
      <c r="M84" s="261"/>
      <c r="N84" s="261"/>
      <c r="O84" s="261"/>
      <c r="P84" s="261"/>
      <c r="Q84" s="261"/>
      <c r="R84" s="261"/>
      <c r="S84" s="261"/>
      <c r="T84" s="261"/>
      <c r="U84" s="261"/>
      <c r="V84" s="261"/>
      <c r="W84" s="261"/>
      <c r="X84" s="261"/>
      <c r="Y84" s="261"/>
      <c r="Z84" s="261"/>
      <c r="AA84" s="261"/>
      <c r="AB84" s="261"/>
      <c r="AC84" s="261"/>
      <c r="AD84" s="261"/>
      <c r="AE84" s="261"/>
      <c r="AF84" s="261"/>
      <c r="AG84" s="261"/>
      <c r="AH84" s="261"/>
      <c r="AI84" s="261"/>
      <c r="AJ84" s="262"/>
    </row>
    <row r="85" spans="1:36">
      <c r="A85" s="257"/>
      <c r="B85" s="258"/>
      <c r="C85" s="258"/>
      <c r="D85" s="258"/>
      <c r="E85" s="258"/>
      <c r="F85" s="259"/>
      <c r="G85" s="260"/>
      <c r="H85" s="261"/>
      <c r="I85" s="261"/>
      <c r="J85" s="261"/>
      <c r="K85" s="261"/>
      <c r="L85" s="261"/>
      <c r="M85" s="261"/>
      <c r="N85" s="261"/>
      <c r="O85" s="261"/>
      <c r="P85" s="261"/>
      <c r="Q85" s="261"/>
      <c r="R85" s="261"/>
      <c r="S85" s="261"/>
      <c r="T85" s="261"/>
      <c r="U85" s="261"/>
      <c r="V85" s="261"/>
      <c r="W85" s="261"/>
      <c r="X85" s="261"/>
      <c r="Y85" s="261"/>
      <c r="Z85" s="261"/>
      <c r="AA85" s="261"/>
      <c r="AB85" s="261"/>
      <c r="AC85" s="261"/>
      <c r="AD85" s="261"/>
      <c r="AE85" s="261"/>
      <c r="AF85" s="261"/>
      <c r="AG85" s="261"/>
      <c r="AH85" s="261"/>
      <c r="AI85" s="261"/>
      <c r="AJ85" s="262"/>
    </row>
    <row r="86" spans="1:36">
      <c r="A86" s="257"/>
      <c r="B86" s="258"/>
      <c r="C86" s="258"/>
      <c r="D86" s="258"/>
      <c r="E86" s="258"/>
      <c r="F86" s="259"/>
      <c r="G86" s="260"/>
      <c r="H86" s="261"/>
      <c r="I86" s="261"/>
      <c r="J86" s="261"/>
      <c r="K86" s="261"/>
      <c r="L86" s="261"/>
      <c r="M86" s="261"/>
      <c r="N86" s="261"/>
      <c r="O86" s="261"/>
      <c r="P86" s="261"/>
      <c r="Q86" s="261"/>
      <c r="R86" s="261"/>
      <c r="S86" s="261"/>
      <c r="T86" s="261"/>
      <c r="U86" s="261"/>
      <c r="V86" s="261"/>
      <c r="W86" s="261"/>
      <c r="X86" s="261"/>
      <c r="Y86" s="261"/>
      <c r="Z86" s="261"/>
      <c r="AA86" s="261"/>
      <c r="AB86" s="261"/>
      <c r="AC86" s="261"/>
      <c r="AD86" s="261"/>
      <c r="AE86" s="261"/>
      <c r="AF86" s="261"/>
      <c r="AG86" s="261"/>
      <c r="AH86" s="261"/>
      <c r="AI86" s="261"/>
      <c r="AJ86" s="262"/>
    </row>
    <row r="87" spans="1:36">
      <c r="A87" s="257"/>
      <c r="B87" s="258"/>
      <c r="C87" s="258"/>
      <c r="D87" s="258"/>
      <c r="E87" s="258"/>
      <c r="F87" s="259"/>
      <c r="G87" s="260"/>
      <c r="H87" s="261"/>
      <c r="I87" s="261"/>
      <c r="J87" s="261"/>
      <c r="K87" s="261"/>
      <c r="L87" s="261"/>
      <c r="M87" s="261"/>
      <c r="N87" s="261"/>
      <c r="O87" s="261"/>
      <c r="P87" s="261"/>
      <c r="Q87" s="261"/>
      <c r="R87" s="261"/>
      <c r="S87" s="261"/>
      <c r="T87" s="261"/>
      <c r="U87" s="261"/>
      <c r="V87" s="261"/>
      <c r="W87" s="261"/>
      <c r="X87" s="261"/>
      <c r="Y87" s="261"/>
      <c r="Z87" s="261"/>
      <c r="AA87" s="261"/>
      <c r="AB87" s="261"/>
      <c r="AC87" s="261"/>
      <c r="AD87" s="261"/>
      <c r="AE87" s="261"/>
      <c r="AF87" s="261"/>
      <c r="AG87" s="261"/>
      <c r="AH87" s="261"/>
      <c r="AI87" s="261"/>
      <c r="AJ87" s="262"/>
    </row>
    <row r="88" spans="1:36">
      <c r="A88" s="257"/>
      <c r="B88" s="258"/>
      <c r="C88" s="258"/>
      <c r="D88" s="258"/>
      <c r="E88" s="258"/>
      <c r="F88" s="259"/>
      <c r="G88" s="260"/>
      <c r="H88" s="261"/>
      <c r="I88" s="261"/>
      <c r="J88" s="261"/>
      <c r="K88" s="261"/>
      <c r="L88" s="261"/>
      <c r="M88" s="261"/>
      <c r="N88" s="261"/>
      <c r="O88" s="261"/>
      <c r="P88" s="261"/>
      <c r="Q88" s="261"/>
      <c r="R88" s="261"/>
      <c r="S88" s="261"/>
      <c r="T88" s="261"/>
      <c r="U88" s="261"/>
      <c r="V88" s="261"/>
      <c r="W88" s="261"/>
      <c r="X88" s="261"/>
      <c r="Y88" s="261"/>
      <c r="Z88" s="261"/>
      <c r="AA88" s="261"/>
      <c r="AB88" s="261"/>
      <c r="AC88" s="261"/>
      <c r="AD88" s="261"/>
      <c r="AE88" s="261"/>
      <c r="AF88" s="261"/>
      <c r="AG88" s="261"/>
      <c r="AH88" s="261"/>
      <c r="AI88" s="261"/>
      <c r="AJ88" s="262"/>
    </row>
    <row r="89" spans="1:36">
      <c r="A89" s="257"/>
      <c r="B89" s="258"/>
      <c r="C89" s="258"/>
      <c r="D89" s="258"/>
      <c r="E89" s="258"/>
      <c r="F89" s="259"/>
      <c r="G89" s="260"/>
      <c r="H89" s="261"/>
      <c r="I89" s="261"/>
      <c r="J89" s="261"/>
      <c r="K89" s="261"/>
      <c r="L89" s="261"/>
      <c r="M89" s="261"/>
      <c r="N89" s="261"/>
      <c r="O89" s="261"/>
      <c r="P89" s="261"/>
      <c r="Q89" s="261"/>
      <c r="R89" s="261"/>
      <c r="S89" s="261"/>
      <c r="T89" s="261"/>
      <c r="U89" s="261"/>
      <c r="V89" s="261"/>
      <c r="W89" s="261"/>
      <c r="X89" s="261"/>
      <c r="Y89" s="261"/>
      <c r="Z89" s="261"/>
      <c r="AA89" s="261"/>
      <c r="AB89" s="261"/>
      <c r="AC89" s="261"/>
      <c r="AD89" s="261"/>
      <c r="AE89" s="261"/>
      <c r="AF89" s="261"/>
      <c r="AG89" s="261"/>
      <c r="AH89" s="261"/>
      <c r="AI89" s="261"/>
      <c r="AJ89" s="262"/>
    </row>
    <row r="90" spans="1:36">
      <c r="A90" s="257"/>
      <c r="B90" s="258"/>
      <c r="C90" s="258"/>
      <c r="D90" s="258"/>
      <c r="E90" s="258"/>
      <c r="F90" s="259"/>
      <c r="G90" s="260"/>
      <c r="H90" s="261"/>
      <c r="I90" s="261"/>
      <c r="J90" s="261"/>
      <c r="K90" s="261"/>
      <c r="L90" s="261"/>
      <c r="M90" s="261"/>
      <c r="N90" s="261"/>
      <c r="O90" s="261"/>
      <c r="P90" s="261"/>
      <c r="Q90" s="261"/>
      <c r="R90" s="261"/>
      <c r="S90" s="261"/>
      <c r="T90" s="261"/>
      <c r="U90" s="261"/>
      <c r="V90" s="261"/>
      <c r="W90" s="261"/>
      <c r="X90" s="261"/>
      <c r="Y90" s="261"/>
      <c r="Z90" s="261"/>
      <c r="AA90" s="261"/>
      <c r="AB90" s="261"/>
      <c r="AC90" s="261"/>
      <c r="AD90" s="261"/>
      <c r="AE90" s="261"/>
      <c r="AF90" s="261"/>
      <c r="AG90" s="261"/>
      <c r="AH90" s="261"/>
      <c r="AI90" s="261"/>
      <c r="AJ90" s="262"/>
    </row>
    <row r="91" spans="1:36">
      <c r="A91" s="257"/>
      <c r="B91" s="258"/>
      <c r="C91" s="258"/>
      <c r="D91" s="258"/>
      <c r="E91" s="258"/>
      <c r="F91" s="259"/>
      <c r="G91" s="260"/>
      <c r="H91" s="261"/>
      <c r="I91" s="261"/>
      <c r="J91" s="261"/>
      <c r="K91" s="261"/>
      <c r="L91" s="261"/>
      <c r="M91" s="261"/>
      <c r="N91" s="261"/>
      <c r="O91" s="261"/>
      <c r="P91" s="261"/>
      <c r="Q91" s="261"/>
      <c r="R91" s="261"/>
      <c r="S91" s="261"/>
      <c r="T91" s="261"/>
      <c r="U91" s="261"/>
      <c r="V91" s="261"/>
      <c r="W91" s="261"/>
      <c r="X91" s="261"/>
      <c r="Y91" s="261"/>
      <c r="Z91" s="261"/>
      <c r="AA91" s="261"/>
      <c r="AB91" s="261"/>
      <c r="AC91" s="261"/>
      <c r="AD91" s="261"/>
      <c r="AE91" s="261"/>
      <c r="AF91" s="261"/>
      <c r="AG91" s="261"/>
      <c r="AH91" s="261"/>
      <c r="AI91" s="261"/>
      <c r="AJ91" s="262"/>
    </row>
    <row r="92" spans="1:36">
      <c r="A92" s="257"/>
      <c r="B92" s="258"/>
      <c r="C92" s="258"/>
      <c r="D92" s="258"/>
      <c r="E92" s="258"/>
      <c r="F92" s="259"/>
      <c r="G92" s="260"/>
      <c r="H92" s="261"/>
      <c r="I92" s="261"/>
      <c r="J92" s="261"/>
      <c r="K92" s="261"/>
      <c r="L92" s="261"/>
      <c r="M92" s="261"/>
      <c r="N92" s="261"/>
      <c r="O92" s="261"/>
      <c r="P92" s="261"/>
      <c r="Q92" s="261"/>
      <c r="R92" s="261"/>
      <c r="S92" s="261"/>
      <c r="T92" s="261"/>
      <c r="U92" s="261"/>
      <c r="V92" s="261"/>
      <c r="W92" s="261"/>
      <c r="X92" s="261"/>
      <c r="Y92" s="261"/>
      <c r="Z92" s="261"/>
      <c r="AA92" s="261"/>
      <c r="AB92" s="261"/>
      <c r="AC92" s="261"/>
      <c r="AD92" s="261"/>
      <c r="AE92" s="261"/>
      <c r="AF92" s="261"/>
      <c r="AG92" s="261"/>
      <c r="AH92" s="261"/>
      <c r="AI92" s="261"/>
      <c r="AJ92" s="262"/>
    </row>
    <row r="93" spans="1:36">
      <c r="A93" s="257"/>
      <c r="B93" s="258"/>
      <c r="C93" s="258"/>
      <c r="D93" s="258"/>
      <c r="E93" s="258"/>
      <c r="F93" s="259"/>
      <c r="G93" s="260"/>
      <c r="H93" s="261"/>
      <c r="I93" s="261"/>
      <c r="J93" s="261"/>
      <c r="K93" s="261"/>
      <c r="L93" s="261"/>
      <c r="M93" s="261"/>
      <c r="N93" s="261"/>
      <c r="O93" s="261"/>
      <c r="P93" s="261"/>
      <c r="Q93" s="261"/>
      <c r="R93" s="261"/>
      <c r="S93" s="261"/>
      <c r="T93" s="261"/>
      <c r="U93" s="261"/>
      <c r="V93" s="261"/>
      <c r="W93" s="261"/>
      <c r="X93" s="261"/>
      <c r="Y93" s="261"/>
      <c r="Z93" s="261"/>
      <c r="AA93" s="261"/>
      <c r="AB93" s="261"/>
      <c r="AC93" s="261"/>
      <c r="AD93" s="261"/>
      <c r="AE93" s="261"/>
      <c r="AF93" s="261"/>
      <c r="AG93" s="261"/>
      <c r="AH93" s="261"/>
      <c r="AI93" s="261"/>
      <c r="AJ93" s="262"/>
    </row>
    <row r="94" spans="1:36">
      <c r="A94" s="257"/>
      <c r="B94" s="258"/>
      <c r="C94" s="258"/>
      <c r="D94" s="258"/>
      <c r="E94" s="258"/>
      <c r="F94" s="259"/>
      <c r="G94" s="260"/>
      <c r="H94" s="261"/>
      <c r="I94" s="261"/>
      <c r="J94" s="261"/>
      <c r="K94" s="261"/>
      <c r="L94" s="261"/>
      <c r="M94" s="261"/>
      <c r="N94" s="261"/>
      <c r="O94" s="261"/>
      <c r="P94" s="261"/>
      <c r="Q94" s="261"/>
      <c r="R94" s="261"/>
      <c r="S94" s="261"/>
      <c r="T94" s="261"/>
      <c r="U94" s="261"/>
      <c r="V94" s="261"/>
      <c r="W94" s="261"/>
      <c r="X94" s="261"/>
      <c r="Y94" s="261"/>
      <c r="Z94" s="261"/>
      <c r="AA94" s="261"/>
      <c r="AB94" s="261"/>
      <c r="AC94" s="261"/>
      <c r="AD94" s="261"/>
      <c r="AE94" s="261"/>
      <c r="AF94" s="261"/>
      <c r="AG94" s="261"/>
      <c r="AH94" s="261"/>
      <c r="AI94" s="261"/>
      <c r="AJ94" s="262"/>
    </row>
    <row r="95" spans="1:36">
      <c r="A95" s="257"/>
      <c r="B95" s="258"/>
      <c r="C95" s="258"/>
      <c r="D95" s="258"/>
      <c r="E95" s="258"/>
      <c r="F95" s="259"/>
      <c r="G95" s="260"/>
      <c r="H95" s="261"/>
      <c r="I95" s="261"/>
      <c r="J95" s="261"/>
      <c r="K95" s="261"/>
      <c r="L95" s="261"/>
      <c r="M95" s="261"/>
      <c r="N95" s="261"/>
      <c r="O95" s="261"/>
      <c r="P95" s="261"/>
      <c r="Q95" s="261"/>
      <c r="R95" s="261"/>
      <c r="S95" s="261"/>
      <c r="T95" s="261"/>
      <c r="U95" s="261"/>
      <c r="V95" s="261"/>
      <c r="W95" s="261"/>
      <c r="X95" s="261"/>
      <c r="Y95" s="261"/>
      <c r="Z95" s="261"/>
      <c r="AA95" s="261"/>
      <c r="AB95" s="261"/>
      <c r="AC95" s="261"/>
      <c r="AD95" s="261"/>
      <c r="AE95" s="261"/>
      <c r="AF95" s="261"/>
      <c r="AG95" s="261"/>
      <c r="AH95" s="261"/>
      <c r="AI95" s="261"/>
      <c r="AJ95" s="262"/>
    </row>
    <row r="96" spans="1:36">
      <c r="A96" s="257"/>
      <c r="B96" s="258"/>
      <c r="C96" s="258"/>
      <c r="D96" s="258"/>
      <c r="E96" s="258"/>
      <c r="F96" s="259"/>
      <c r="G96" s="260"/>
      <c r="H96" s="261"/>
      <c r="I96" s="261"/>
      <c r="J96" s="261"/>
      <c r="K96" s="261"/>
      <c r="L96" s="261"/>
      <c r="M96" s="261"/>
      <c r="N96" s="261"/>
      <c r="O96" s="261"/>
      <c r="P96" s="261"/>
      <c r="Q96" s="261"/>
      <c r="R96" s="261"/>
      <c r="S96" s="261"/>
      <c r="T96" s="261"/>
      <c r="U96" s="261"/>
      <c r="V96" s="261"/>
      <c r="W96" s="261"/>
      <c r="X96" s="261"/>
      <c r="Y96" s="261"/>
      <c r="Z96" s="261"/>
      <c r="AA96" s="261"/>
      <c r="AB96" s="261"/>
      <c r="AC96" s="261"/>
      <c r="AD96" s="261"/>
      <c r="AE96" s="261"/>
      <c r="AF96" s="261"/>
      <c r="AG96" s="261"/>
      <c r="AH96" s="261"/>
      <c r="AI96" s="261"/>
      <c r="AJ96" s="262"/>
    </row>
    <row r="97" spans="1:36" ht="12" customHeight="1">
      <c r="A97" s="263" t="s">
        <v>5</v>
      </c>
      <c r="B97" s="264"/>
      <c r="C97" s="264"/>
      <c r="D97" s="264"/>
      <c r="E97" s="264"/>
      <c r="F97" s="265"/>
      <c r="G97" s="86" t="s">
        <v>70</v>
      </c>
      <c r="H97" s="87"/>
      <c r="I97" s="87"/>
      <c r="J97" s="87"/>
      <c r="K97" s="87"/>
      <c r="L97" s="87"/>
      <c r="M97" s="87"/>
      <c r="N97" s="87"/>
      <c r="O97" s="87"/>
      <c r="P97" s="87"/>
      <c r="Q97" s="87"/>
      <c r="R97" s="87"/>
      <c r="S97" s="87"/>
      <c r="T97" s="87"/>
      <c r="U97" s="87"/>
      <c r="V97" s="87"/>
      <c r="W97" s="87"/>
      <c r="X97" s="87"/>
      <c r="Y97" s="87"/>
      <c r="Z97" s="87"/>
      <c r="AA97" s="87"/>
      <c r="AB97" s="87"/>
      <c r="AC97" s="87"/>
      <c r="AD97" s="87"/>
      <c r="AE97" s="87"/>
      <c r="AF97" s="87"/>
      <c r="AG97" s="87"/>
      <c r="AH97" s="87"/>
      <c r="AI97" s="87"/>
      <c r="AJ97" s="88"/>
    </row>
    <row r="98" spans="1:36" ht="12" customHeight="1">
      <c r="A98" s="266"/>
      <c r="B98" s="264"/>
      <c r="C98" s="264"/>
      <c r="D98" s="264"/>
      <c r="E98" s="264"/>
      <c r="F98" s="265"/>
      <c r="G98" s="89"/>
      <c r="H98" s="90" t="s">
        <v>8</v>
      </c>
      <c r="I98" s="91" t="s">
        <v>88</v>
      </c>
      <c r="J98" s="92"/>
      <c r="K98" s="92"/>
      <c r="L98" s="92"/>
      <c r="M98" s="92"/>
      <c r="N98" s="92"/>
      <c r="O98" s="92"/>
      <c r="P98" s="92"/>
      <c r="Q98" s="92"/>
      <c r="R98" s="92"/>
      <c r="S98" s="92"/>
      <c r="T98" s="92"/>
      <c r="U98" s="92"/>
      <c r="V98" s="92"/>
      <c r="W98" s="92"/>
      <c r="X98" s="92"/>
      <c r="Y98" s="92"/>
      <c r="Z98" s="92"/>
      <c r="AA98" s="92"/>
      <c r="AB98" s="92"/>
      <c r="AC98" s="92"/>
      <c r="AD98" s="92"/>
      <c r="AE98" s="92"/>
      <c r="AF98" s="92"/>
      <c r="AG98" s="92"/>
      <c r="AH98" s="92"/>
      <c r="AI98" s="92"/>
      <c r="AJ98" s="93"/>
    </row>
    <row r="99" spans="1:36" ht="12" customHeight="1">
      <c r="A99" s="266"/>
      <c r="B99" s="264"/>
      <c r="C99" s="264"/>
      <c r="D99" s="264"/>
      <c r="E99" s="264"/>
      <c r="F99" s="265"/>
      <c r="G99" s="94"/>
      <c r="H99" s="90" t="s">
        <v>8</v>
      </c>
      <c r="I99" s="91" t="s">
        <v>89</v>
      </c>
      <c r="J99" s="92"/>
      <c r="K99" s="92"/>
      <c r="L99" s="92"/>
      <c r="M99" s="92"/>
      <c r="N99" s="92"/>
      <c r="O99" s="92"/>
      <c r="P99" s="92"/>
      <c r="Q99" s="92"/>
      <c r="R99" s="92"/>
      <c r="S99" s="92"/>
      <c r="T99" s="92"/>
      <c r="U99" s="92"/>
      <c r="V99" s="92"/>
      <c r="W99" s="92"/>
      <c r="X99" s="92"/>
      <c r="Y99" s="92"/>
      <c r="Z99" s="92"/>
      <c r="AA99" s="92"/>
      <c r="AB99" s="92"/>
      <c r="AC99" s="92"/>
      <c r="AD99" s="92"/>
      <c r="AE99" s="92"/>
      <c r="AF99" s="92"/>
      <c r="AG99" s="92"/>
      <c r="AH99" s="92"/>
      <c r="AI99" s="92"/>
      <c r="AJ99" s="93"/>
    </row>
    <row r="100" spans="1:36" ht="12" customHeight="1">
      <c r="A100" s="220" t="s">
        <v>6</v>
      </c>
      <c r="B100" s="240"/>
      <c r="C100" s="240"/>
      <c r="D100" s="240"/>
      <c r="E100" s="240"/>
      <c r="F100" s="241"/>
      <c r="G100" s="95" t="s">
        <v>96</v>
      </c>
      <c r="H100" s="96"/>
      <c r="I100" s="96" t="s">
        <v>115</v>
      </c>
      <c r="J100" s="96"/>
      <c r="K100" s="96"/>
      <c r="L100" s="96"/>
      <c r="M100" s="96"/>
      <c r="N100" s="96"/>
      <c r="O100" s="96"/>
      <c r="P100" s="96"/>
      <c r="Q100" s="96"/>
      <c r="R100" s="96"/>
      <c r="S100" s="96"/>
      <c r="T100" s="96"/>
      <c r="U100" s="96"/>
      <c r="V100" s="96"/>
      <c r="W100" s="96"/>
      <c r="X100" s="96"/>
      <c r="Y100" s="96"/>
      <c r="Z100" s="96"/>
      <c r="AA100" s="96"/>
      <c r="AB100" s="96"/>
      <c r="AC100" s="96"/>
      <c r="AD100" s="96"/>
      <c r="AE100" s="96"/>
      <c r="AF100" s="96"/>
      <c r="AG100" s="96"/>
      <c r="AH100" s="96"/>
      <c r="AI100" s="96"/>
      <c r="AJ100" s="97"/>
    </row>
    <row r="101" spans="1:36" ht="12" customHeight="1">
      <c r="A101" s="242"/>
      <c r="B101" s="243"/>
      <c r="C101" s="243"/>
      <c r="D101" s="243"/>
      <c r="E101" s="243"/>
      <c r="F101" s="244"/>
      <c r="G101" s="98" t="s">
        <v>98</v>
      </c>
      <c r="H101" s="99"/>
      <c r="I101" s="99" t="s">
        <v>73</v>
      </c>
      <c r="J101" s="99"/>
      <c r="K101" s="99"/>
      <c r="L101" s="99"/>
      <c r="M101" s="99"/>
      <c r="N101" s="99"/>
      <c r="O101" s="99"/>
      <c r="P101" s="99"/>
      <c r="Q101" s="99"/>
      <c r="R101" s="99"/>
      <c r="S101" s="99"/>
      <c r="T101" s="99"/>
      <c r="U101" s="99"/>
      <c r="V101" s="99"/>
      <c r="W101" s="99"/>
      <c r="X101" s="99"/>
      <c r="Y101" s="99"/>
      <c r="Z101" s="99"/>
      <c r="AA101" s="99"/>
      <c r="AB101" s="99"/>
      <c r="AC101" s="99"/>
      <c r="AD101" s="99"/>
      <c r="AE101" s="99"/>
      <c r="AF101" s="99"/>
      <c r="AG101" s="99"/>
      <c r="AH101" s="99"/>
      <c r="AI101" s="99"/>
      <c r="AJ101" s="100"/>
    </row>
    <row r="102" spans="1:36" ht="12" customHeight="1">
      <c r="A102" s="242"/>
      <c r="B102" s="243"/>
      <c r="C102" s="243"/>
      <c r="D102" s="243"/>
      <c r="E102" s="243"/>
      <c r="F102" s="244"/>
      <c r="G102" s="101" t="s">
        <v>84</v>
      </c>
      <c r="H102" s="102"/>
      <c r="I102" s="102" t="s">
        <v>74</v>
      </c>
      <c r="J102" s="102"/>
      <c r="K102" s="102"/>
      <c r="L102" s="102"/>
      <c r="M102" s="102"/>
      <c r="N102" s="102"/>
      <c r="O102" s="102"/>
      <c r="P102" s="102"/>
      <c r="Q102" s="102"/>
      <c r="R102" s="102"/>
      <c r="S102" s="102"/>
      <c r="T102" s="102"/>
      <c r="U102" s="102"/>
      <c r="V102" s="102"/>
      <c r="W102" s="102"/>
      <c r="X102" s="102"/>
      <c r="Y102" s="102"/>
      <c r="Z102" s="102"/>
      <c r="AA102" s="102"/>
      <c r="AB102" s="102"/>
      <c r="AC102" s="102"/>
      <c r="AD102" s="102"/>
      <c r="AE102" s="102"/>
      <c r="AF102" s="102"/>
      <c r="AG102" s="102"/>
      <c r="AH102" s="102"/>
      <c r="AI102" s="102"/>
      <c r="AJ102" s="103"/>
    </row>
    <row r="103" spans="1:36" ht="12" customHeight="1">
      <c r="A103" s="242"/>
      <c r="B103" s="243"/>
      <c r="C103" s="243"/>
      <c r="D103" s="243"/>
      <c r="E103" s="243"/>
      <c r="F103" s="244"/>
      <c r="G103" s="104" t="s">
        <v>105</v>
      </c>
      <c r="H103" s="91"/>
      <c r="I103" s="90" t="s">
        <v>8</v>
      </c>
      <c r="J103" s="270" t="s">
        <v>117</v>
      </c>
      <c r="K103" s="270"/>
      <c r="L103" s="270"/>
      <c r="M103" s="270"/>
      <c r="N103" s="270"/>
      <c r="O103" s="270"/>
      <c r="P103" s="270"/>
      <c r="Q103" s="270"/>
      <c r="R103" s="270"/>
      <c r="S103" s="270"/>
      <c r="T103" s="270"/>
      <c r="U103" s="270"/>
      <c r="V103" s="270"/>
      <c r="W103" s="270"/>
      <c r="X103" s="270"/>
      <c r="Y103" s="270"/>
      <c r="Z103" s="270"/>
      <c r="AA103" s="270"/>
      <c r="AB103" s="270"/>
      <c r="AC103" s="270"/>
      <c r="AD103" s="270"/>
      <c r="AE103" s="270"/>
      <c r="AF103" s="270"/>
      <c r="AG103" s="270"/>
      <c r="AH103" s="270"/>
      <c r="AI103" s="270"/>
      <c r="AJ103" s="271"/>
    </row>
    <row r="104" spans="1:36" ht="12" customHeight="1">
      <c r="A104" s="242"/>
      <c r="B104" s="243"/>
      <c r="C104" s="243"/>
      <c r="D104" s="243"/>
      <c r="E104" s="243"/>
      <c r="F104" s="244"/>
      <c r="G104" s="104"/>
      <c r="H104" s="91"/>
      <c r="I104" s="90"/>
      <c r="J104" s="270"/>
      <c r="K104" s="270"/>
      <c r="L104" s="270"/>
      <c r="M104" s="270"/>
      <c r="N104" s="270"/>
      <c r="O104" s="270"/>
      <c r="P104" s="270"/>
      <c r="Q104" s="270"/>
      <c r="R104" s="270"/>
      <c r="S104" s="270"/>
      <c r="T104" s="270"/>
      <c r="U104" s="270"/>
      <c r="V104" s="270"/>
      <c r="W104" s="270"/>
      <c r="X104" s="270"/>
      <c r="Y104" s="270"/>
      <c r="Z104" s="270"/>
      <c r="AA104" s="270"/>
      <c r="AB104" s="270"/>
      <c r="AC104" s="270"/>
      <c r="AD104" s="270"/>
      <c r="AE104" s="270"/>
      <c r="AF104" s="270"/>
      <c r="AG104" s="270"/>
      <c r="AH104" s="270"/>
      <c r="AI104" s="270"/>
      <c r="AJ104" s="271"/>
    </row>
    <row r="105" spans="1:36" ht="12" customHeight="1">
      <c r="A105" s="242"/>
      <c r="B105" s="243"/>
      <c r="C105" s="243"/>
      <c r="D105" s="243"/>
      <c r="E105" s="243"/>
      <c r="F105" s="244"/>
      <c r="G105" s="104"/>
      <c r="H105" s="91"/>
      <c r="I105" s="90" t="s">
        <v>8</v>
      </c>
      <c r="J105" s="261" t="s">
        <v>36</v>
      </c>
      <c r="K105" s="261"/>
      <c r="L105" s="261"/>
      <c r="M105" s="261"/>
      <c r="N105" s="261"/>
      <c r="O105" s="261"/>
      <c r="P105" s="261"/>
      <c r="Q105" s="261"/>
      <c r="R105" s="261"/>
      <c r="S105" s="261"/>
      <c r="T105" s="261"/>
      <c r="U105" s="261"/>
      <c r="V105" s="261"/>
      <c r="W105" s="261"/>
      <c r="X105" s="261"/>
      <c r="Y105" s="261"/>
      <c r="Z105" s="261"/>
      <c r="AA105" s="261"/>
      <c r="AB105" s="261"/>
      <c r="AC105" s="261"/>
      <c r="AD105" s="261"/>
      <c r="AE105" s="261"/>
      <c r="AF105" s="261"/>
      <c r="AG105" s="261"/>
      <c r="AH105" s="261"/>
      <c r="AI105" s="261"/>
      <c r="AJ105" s="262"/>
    </row>
    <row r="106" spans="1:36" ht="12" customHeight="1">
      <c r="A106" s="242"/>
      <c r="B106" s="243"/>
      <c r="C106" s="243"/>
      <c r="D106" s="243"/>
      <c r="E106" s="243"/>
      <c r="F106" s="244"/>
      <c r="G106" s="104"/>
      <c r="H106" s="91"/>
      <c r="I106" s="90" t="s">
        <v>8</v>
      </c>
      <c r="J106" s="261" t="s">
        <v>37</v>
      </c>
      <c r="K106" s="261"/>
      <c r="L106" s="261"/>
      <c r="M106" s="261"/>
      <c r="N106" s="261"/>
      <c r="O106" s="261"/>
      <c r="P106" s="261"/>
      <c r="Q106" s="261"/>
      <c r="R106" s="261"/>
      <c r="S106" s="261"/>
      <c r="T106" s="261"/>
      <c r="U106" s="261"/>
      <c r="V106" s="261"/>
      <c r="W106" s="261"/>
      <c r="X106" s="261"/>
      <c r="Y106" s="261"/>
      <c r="Z106" s="261"/>
      <c r="AA106" s="261"/>
      <c r="AB106" s="261"/>
      <c r="AC106" s="261"/>
      <c r="AD106" s="261"/>
      <c r="AE106" s="261"/>
      <c r="AF106" s="261"/>
      <c r="AG106" s="261"/>
      <c r="AH106" s="261"/>
      <c r="AI106" s="261"/>
      <c r="AJ106" s="262"/>
    </row>
    <row r="107" spans="1:36" ht="12" customHeight="1">
      <c r="A107" s="242"/>
      <c r="B107" s="243"/>
      <c r="C107" s="243"/>
      <c r="D107" s="243"/>
      <c r="E107" s="243"/>
      <c r="F107" s="244"/>
      <c r="G107" s="104"/>
      <c r="H107" s="91"/>
      <c r="I107" s="105"/>
      <c r="J107" s="261"/>
      <c r="K107" s="261"/>
      <c r="L107" s="261"/>
      <c r="M107" s="261"/>
      <c r="N107" s="261"/>
      <c r="O107" s="261"/>
      <c r="P107" s="261"/>
      <c r="Q107" s="261"/>
      <c r="R107" s="261"/>
      <c r="S107" s="261"/>
      <c r="T107" s="261"/>
      <c r="U107" s="261"/>
      <c r="V107" s="261"/>
      <c r="W107" s="261"/>
      <c r="X107" s="261"/>
      <c r="Y107" s="261"/>
      <c r="Z107" s="261"/>
      <c r="AA107" s="261"/>
      <c r="AB107" s="261"/>
      <c r="AC107" s="261"/>
      <c r="AD107" s="261"/>
      <c r="AE107" s="261"/>
      <c r="AF107" s="261"/>
      <c r="AG107" s="261"/>
      <c r="AH107" s="261"/>
      <c r="AI107" s="261"/>
      <c r="AJ107" s="262"/>
    </row>
    <row r="108" spans="1:36" ht="12" customHeight="1">
      <c r="A108" s="242"/>
      <c r="B108" s="243"/>
      <c r="C108" s="243"/>
      <c r="D108" s="243"/>
      <c r="E108" s="243"/>
      <c r="F108" s="244"/>
      <c r="G108" s="89"/>
      <c r="H108" s="92"/>
      <c r="I108" s="85" t="s">
        <v>8</v>
      </c>
      <c r="J108" s="91" t="s">
        <v>11</v>
      </c>
      <c r="K108" s="106"/>
      <c r="L108" s="106"/>
      <c r="M108" s="106"/>
      <c r="N108" s="106"/>
      <c r="O108" s="106"/>
      <c r="P108" s="106"/>
      <c r="Q108" s="106"/>
      <c r="R108" s="106"/>
      <c r="S108" s="106"/>
      <c r="T108" s="106"/>
      <c r="U108" s="106"/>
      <c r="V108" s="106"/>
      <c r="W108" s="106"/>
      <c r="X108" s="106"/>
      <c r="Y108" s="106"/>
      <c r="Z108" s="106"/>
      <c r="AA108" s="106"/>
      <c r="AB108" s="106"/>
      <c r="AC108" s="106"/>
      <c r="AD108" s="106"/>
      <c r="AE108" s="106"/>
      <c r="AF108" s="106"/>
      <c r="AG108" s="106"/>
      <c r="AH108" s="106"/>
      <c r="AI108" s="106"/>
      <c r="AJ108" s="107"/>
    </row>
    <row r="109" spans="1:36" ht="12" customHeight="1">
      <c r="A109" s="242"/>
      <c r="B109" s="243"/>
      <c r="C109" s="243"/>
      <c r="D109" s="243"/>
      <c r="E109" s="243"/>
      <c r="F109" s="244"/>
      <c r="G109" s="89"/>
      <c r="H109" s="91"/>
      <c r="I109" s="85" t="s">
        <v>8</v>
      </c>
      <c r="J109" s="261" t="s">
        <v>38</v>
      </c>
      <c r="K109" s="261"/>
      <c r="L109" s="261"/>
      <c r="M109" s="261"/>
      <c r="N109" s="261"/>
      <c r="O109" s="261"/>
      <c r="P109" s="261"/>
      <c r="Q109" s="261"/>
      <c r="R109" s="261"/>
      <c r="S109" s="261"/>
      <c r="T109" s="261"/>
      <c r="U109" s="261"/>
      <c r="V109" s="261"/>
      <c r="W109" s="261"/>
      <c r="X109" s="261"/>
      <c r="Y109" s="261"/>
      <c r="Z109" s="261"/>
      <c r="AA109" s="261"/>
      <c r="AB109" s="261"/>
      <c r="AC109" s="261"/>
      <c r="AD109" s="261"/>
      <c r="AE109" s="261"/>
      <c r="AF109" s="261"/>
      <c r="AG109" s="261"/>
      <c r="AH109" s="261"/>
      <c r="AI109" s="261"/>
      <c r="AJ109" s="262"/>
    </row>
    <row r="110" spans="1:36" ht="12" customHeight="1">
      <c r="A110" s="242"/>
      <c r="B110" s="243"/>
      <c r="C110" s="243"/>
      <c r="D110" s="243"/>
      <c r="E110" s="243"/>
      <c r="F110" s="244"/>
      <c r="G110" s="89"/>
      <c r="H110" s="91"/>
      <c r="I110" s="85" t="s">
        <v>8</v>
      </c>
      <c r="J110" s="91" t="s">
        <v>25</v>
      </c>
      <c r="K110" s="106"/>
      <c r="L110" s="106"/>
      <c r="M110" s="106"/>
      <c r="N110" s="106"/>
      <c r="O110" s="106"/>
      <c r="P110" s="106"/>
      <c r="Q110" s="106"/>
      <c r="R110" s="106"/>
      <c r="S110" s="106"/>
      <c r="T110" s="106"/>
      <c r="U110" s="106"/>
      <c r="V110" s="106"/>
      <c r="W110" s="106"/>
      <c r="X110" s="106"/>
      <c r="Y110" s="106"/>
      <c r="Z110" s="106"/>
      <c r="AA110" s="106"/>
      <c r="AB110" s="106"/>
      <c r="AC110" s="106"/>
      <c r="AD110" s="106"/>
      <c r="AE110" s="106"/>
      <c r="AF110" s="106"/>
      <c r="AG110" s="106"/>
      <c r="AH110" s="106"/>
      <c r="AI110" s="106"/>
      <c r="AJ110" s="107"/>
    </row>
    <row r="111" spans="1:36" ht="12" customHeight="1">
      <c r="A111" s="242"/>
      <c r="B111" s="243"/>
      <c r="C111" s="243"/>
      <c r="D111" s="243"/>
      <c r="E111" s="243"/>
      <c r="F111" s="244"/>
      <c r="G111" s="89"/>
      <c r="H111" s="91"/>
      <c r="I111" s="85" t="s">
        <v>8</v>
      </c>
      <c r="J111" s="261" t="s">
        <v>39</v>
      </c>
      <c r="K111" s="261"/>
      <c r="L111" s="261"/>
      <c r="M111" s="261"/>
      <c r="N111" s="261"/>
      <c r="O111" s="261"/>
      <c r="P111" s="261"/>
      <c r="Q111" s="261"/>
      <c r="R111" s="261"/>
      <c r="S111" s="261"/>
      <c r="T111" s="261"/>
      <c r="U111" s="261"/>
      <c r="V111" s="261"/>
      <c r="W111" s="261"/>
      <c r="X111" s="261"/>
      <c r="Y111" s="261"/>
      <c r="Z111" s="261"/>
      <c r="AA111" s="261"/>
      <c r="AB111" s="261"/>
      <c r="AC111" s="261"/>
      <c r="AD111" s="261"/>
      <c r="AE111" s="261"/>
      <c r="AF111" s="261"/>
      <c r="AG111" s="261"/>
      <c r="AH111" s="261"/>
      <c r="AI111" s="261"/>
      <c r="AJ111" s="262"/>
    </row>
    <row r="112" spans="1:36" ht="12" customHeight="1">
      <c r="A112" s="242"/>
      <c r="B112" s="243"/>
      <c r="C112" s="243"/>
      <c r="D112" s="243"/>
      <c r="E112" s="243"/>
      <c r="F112" s="244"/>
      <c r="G112" s="89"/>
      <c r="H112" s="91"/>
      <c r="I112" s="90"/>
      <c r="J112" s="261"/>
      <c r="K112" s="261"/>
      <c r="L112" s="261"/>
      <c r="M112" s="261"/>
      <c r="N112" s="261"/>
      <c r="O112" s="261"/>
      <c r="P112" s="261"/>
      <c r="Q112" s="261"/>
      <c r="R112" s="261"/>
      <c r="S112" s="261"/>
      <c r="T112" s="261"/>
      <c r="U112" s="261"/>
      <c r="V112" s="261"/>
      <c r="W112" s="261"/>
      <c r="X112" s="261"/>
      <c r="Y112" s="261"/>
      <c r="Z112" s="261"/>
      <c r="AA112" s="261"/>
      <c r="AB112" s="261"/>
      <c r="AC112" s="261"/>
      <c r="AD112" s="261"/>
      <c r="AE112" s="261"/>
      <c r="AF112" s="261"/>
      <c r="AG112" s="261"/>
      <c r="AH112" s="261"/>
      <c r="AI112" s="261"/>
      <c r="AJ112" s="262"/>
    </row>
    <row r="113" spans="1:36" ht="12" customHeight="1">
      <c r="A113" s="242"/>
      <c r="B113" s="243"/>
      <c r="C113" s="243"/>
      <c r="D113" s="243"/>
      <c r="E113" s="243"/>
      <c r="F113" s="244"/>
      <c r="G113" s="108"/>
      <c r="H113" s="109"/>
      <c r="I113" s="110" t="s">
        <v>8</v>
      </c>
      <c r="J113" s="111" t="s">
        <v>13</v>
      </c>
      <c r="K113" s="111"/>
      <c r="L113" s="111"/>
      <c r="M113" s="111"/>
      <c r="N113" s="111"/>
      <c r="O113" s="111"/>
      <c r="P113" s="111"/>
      <c r="Q113" s="111"/>
      <c r="R113" s="111"/>
      <c r="S113" s="111"/>
      <c r="T113" s="111"/>
      <c r="U113" s="111"/>
      <c r="V113" s="111"/>
      <c r="W113" s="111"/>
      <c r="X113" s="111"/>
      <c r="Y113" s="111"/>
      <c r="Z113" s="111"/>
      <c r="AA113" s="111"/>
      <c r="AB113" s="111"/>
      <c r="AC113" s="111"/>
      <c r="AD113" s="111"/>
      <c r="AE113" s="111"/>
      <c r="AF113" s="111"/>
      <c r="AG113" s="111"/>
      <c r="AH113" s="111"/>
      <c r="AI113" s="111"/>
      <c r="AJ113" s="112"/>
    </row>
    <row r="114" spans="1:36" ht="12" customHeight="1">
      <c r="A114" s="267"/>
      <c r="B114" s="268"/>
      <c r="C114" s="268"/>
      <c r="D114" s="268"/>
      <c r="E114" s="268"/>
      <c r="F114" s="269"/>
      <c r="G114" s="113" t="s">
        <v>106</v>
      </c>
      <c r="H114" s="114" t="s">
        <v>26</v>
      </c>
      <c r="I114" s="114"/>
      <c r="J114" s="114"/>
      <c r="K114" s="114"/>
      <c r="L114" s="114"/>
      <c r="M114" s="114"/>
      <c r="N114" s="114"/>
      <c r="O114" s="114"/>
      <c r="P114" s="114"/>
      <c r="Q114" s="114"/>
      <c r="R114" s="114"/>
      <c r="S114" s="114"/>
      <c r="T114" s="114"/>
      <c r="U114" s="114"/>
      <c r="V114" s="114"/>
      <c r="W114" s="114"/>
      <c r="X114" s="114"/>
      <c r="Y114" s="114"/>
      <c r="Z114" s="114"/>
      <c r="AA114" s="114"/>
      <c r="AB114" s="114"/>
      <c r="AC114" s="114"/>
      <c r="AD114" s="114"/>
      <c r="AE114" s="114"/>
      <c r="AF114" s="114"/>
      <c r="AG114" s="114"/>
      <c r="AH114" s="114"/>
      <c r="AI114" s="114"/>
      <c r="AJ114" s="115"/>
    </row>
    <row r="115" spans="1:36">
      <c r="A115" s="220" t="s">
        <v>14</v>
      </c>
      <c r="B115" s="221"/>
      <c r="C115" s="221"/>
      <c r="D115" s="221"/>
      <c r="E115" s="221"/>
      <c r="F115" s="222"/>
      <c r="G115" s="226" t="s">
        <v>87</v>
      </c>
      <c r="H115" s="227"/>
      <c r="I115" s="227"/>
      <c r="J115" s="227"/>
      <c r="K115" s="227"/>
      <c r="L115" s="227"/>
      <c r="M115" s="227"/>
      <c r="N115" s="227"/>
      <c r="O115" s="227"/>
      <c r="P115" s="227"/>
      <c r="Q115" s="227"/>
      <c r="R115" s="227"/>
      <c r="S115" s="227"/>
      <c r="T115" s="227"/>
      <c r="U115" s="227"/>
      <c r="V115" s="227"/>
      <c r="W115" s="227"/>
      <c r="X115" s="227"/>
      <c r="Y115" s="227"/>
      <c r="Z115" s="227"/>
      <c r="AA115" s="227"/>
      <c r="AB115" s="227"/>
      <c r="AC115" s="227"/>
      <c r="AD115" s="227"/>
      <c r="AE115" s="227"/>
      <c r="AF115" s="227"/>
      <c r="AG115" s="227"/>
      <c r="AH115" s="227"/>
      <c r="AI115" s="227"/>
      <c r="AJ115" s="228"/>
    </row>
    <row r="116" spans="1:36">
      <c r="A116" s="223"/>
      <c r="B116" s="224"/>
      <c r="C116" s="224"/>
      <c r="D116" s="224"/>
      <c r="E116" s="224"/>
      <c r="F116" s="225"/>
      <c r="G116" s="116" t="s">
        <v>106</v>
      </c>
      <c r="H116" s="37" t="s">
        <v>27</v>
      </c>
      <c r="I116" s="37"/>
      <c r="J116" s="37"/>
      <c r="K116" s="37"/>
      <c r="L116" s="37"/>
      <c r="M116" s="37"/>
      <c r="N116" s="37"/>
      <c r="O116" s="37"/>
      <c r="P116" s="37"/>
      <c r="Q116" s="37"/>
      <c r="R116" s="37"/>
      <c r="S116" s="37"/>
      <c r="T116" s="37"/>
      <c r="U116" s="37"/>
      <c r="V116" s="37"/>
      <c r="W116" s="37"/>
      <c r="X116" s="37"/>
      <c r="Y116" s="37"/>
      <c r="Z116" s="37"/>
      <c r="AA116" s="37"/>
      <c r="AB116" s="37"/>
      <c r="AC116" s="37"/>
      <c r="AD116" s="37"/>
      <c r="AE116" s="37"/>
      <c r="AF116" s="37"/>
      <c r="AG116" s="37"/>
      <c r="AH116" s="37"/>
      <c r="AI116" s="37"/>
      <c r="AJ116" s="38"/>
    </row>
    <row r="117" spans="1:36">
      <c r="A117" s="220" t="s">
        <v>129</v>
      </c>
      <c r="B117" s="221"/>
      <c r="C117" s="221"/>
      <c r="D117" s="221"/>
      <c r="E117" s="221"/>
      <c r="F117" s="222"/>
      <c r="G117" s="229" t="s">
        <v>130</v>
      </c>
      <c r="H117" s="227"/>
      <c r="I117" s="227"/>
      <c r="J117" s="227"/>
      <c r="K117" s="227"/>
      <c r="L117" s="227"/>
      <c r="M117" s="227"/>
      <c r="N117" s="227"/>
      <c r="O117" s="227"/>
      <c r="P117" s="227"/>
      <c r="Q117" s="227"/>
      <c r="R117" s="227"/>
      <c r="S117" s="227"/>
      <c r="T117" s="227"/>
      <c r="U117" s="227"/>
      <c r="V117" s="227"/>
      <c r="W117" s="227"/>
      <c r="X117" s="227"/>
      <c r="Y117" s="227"/>
      <c r="Z117" s="227"/>
      <c r="AA117" s="227"/>
      <c r="AB117" s="227"/>
      <c r="AC117" s="227"/>
      <c r="AD117" s="227"/>
      <c r="AE117" s="227"/>
      <c r="AF117" s="227"/>
      <c r="AG117" s="227"/>
      <c r="AH117" s="227"/>
      <c r="AI117" s="227"/>
      <c r="AJ117" s="228"/>
    </row>
    <row r="118" spans="1:36" ht="13.5" customHeight="1">
      <c r="A118" s="223"/>
      <c r="B118" s="224"/>
      <c r="C118" s="224"/>
      <c r="D118" s="224"/>
      <c r="E118" s="224"/>
      <c r="F118" s="225"/>
      <c r="G118" s="230"/>
      <c r="H118" s="231"/>
      <c r="I118" s="231"/>
      <c r="J118" s="231"/>
      <c r="K118" s="231"/>
      <c r="L118" s="231"/>
      <c r="M118" s="231"/>
      <c r="N118" s="231"/>
      <c r="O118" s="231"/>
      <c r="P118" s="231"/>
      <c r="Q118" s="231"/>
      <c r="R118" s="231"/>
      <c r="S118" s="231"/>
      <c r="T118" s="231"/>
      <c r="U118" s="231"/>
      <c r="V118" s="231"/>
      <c r="W118" s="231"/>
      <c r="X118" s="231"/>
      <c r="Y118" s="231"/>
      <c r="Z118" s="231"/>
      <c r="AA118" s="231"/>
      <c r="AB118" s="231"/>
      <c r="AC118" s="231"/>
      <c r="AD118" s="231"/>
      <c r="AE118" s="231"/>
      <c r="AF118" s="231"/>
      <c r="AG118" s="231"/>
      <c r="AH118" s="231"/>
      <c r="AI118" s="231"/>
      <c r="AJ118" s="232"/>
    </row>
    <row r="119" spans="1:36">
      <c r="A119" s="233" t="s">
        <v>17</v>
      </c>
      <c r="B119" s="234"/>
      <c r="C119" s="234"/>
      <c r="D119" s="234"/>
      <c r="E119" s="234"/>
      <c r="F119" s="235"/>
      <c r="G119" s="117" t="s">
        <v>86</v>
      </c>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18"/>
      <c r="AE119" s="118"/>
      <c r="AF119" s="118"/>
      <c r="AG119" s="118"/>
      <c r="AH119" s="118"/>
      <c r="AI119" s="118"/>
      <c r="AJ119" s="119"/>
    </row>
    <row r="120" spans="1:36" ht="48.75" customHeight="1">
      <c r="A120" s="214" t="s">
        <v>122</v>
      </c>
      <c r="B120" s="215"/>
      <c r="C120" s="215"/>
      <c r="D120" s="215"/>
      <c r="E120" s="215"/>
      <c r="F120" s="216"/>
      <c r="G120" s="217" t="s">
        <v>123</v>
      </c>
      <c r="H120" s="218"/>
      <c r="I120" s="218"/>
      <c r="J120" s="218"/>
      <c r="K120" s="218"/>
      <c r="L120" s="218"/>
      <c r="M120" s="218"/>
      <c r="N120" s="218"/>
      <c r="O120" s="218"/>
      <c r="P120" s="218"/>
      <c r="Q120" s="218"/>
      <c r="R120" s="218"/>
      <c r="S120" s="218"/>
      <c r="T120" s="218"/>
      <c r="U120" s="218"/>
      <c r="V120" s="218"/>
      <c r="W120" s="218"/>
      <c r="X120" s="218"/>
      <c r="Y120" s="218"/>
      <c r="Z120" s="218"/>
      <c r="AA120" s="218"/>
      <c r="AB120" s="218"/>
      <c r="AC120" s="218"/>
      <c r="AD120" s="218"/>
      <c r="AE120" s="218"/>
      <c r="AF120" s="218"/>
      <c r="AG120" s="218"/>
      <c r="AH120" s="218"/>
      <c r="AI120" s="218"/>
      <c r="AJ120" s="219"/>
    </row>
    <row r="121" spans="1:36">
      <c r="A121" s="239" t="s">
        <v>18</v>
      </c>
      <c r="B121" s="240"/>
      <c r="C121" s="240"/>
      <c r="D121" s="240"/>
      <c r="E121" s="240"/>
      <c r="F121" s="241"/>
      <c r="G121" s="79" t="s">
        <v>128</v>
      </c>
      <c r="H121" s="28" t="s">
        <v>56</v>
      </c>
      <c r="I121" s="28"/>
      <c r="J121" s="28"/>
      <c r="K121" s="28"/>
      <c r="L121" s="28"/>
      <c r="M121" s="28"/>
      <c r="N121" s="28"/>
      <c r="O121" s="28"/>
      <c r="P121" s="28"/>
      <c r="Q121" s="28"/>
      <c r="R121" s="28"/>
      <c r="S121" s="28"/>
      <c r="T121" s="28"/>
      <c r="U121" s="28"/>
      <c r="V121" s="28"/>
      <c r="W121" s="28"/>
      <c r="X121" s="28"/>
      <c r="Y121" s="28"/>
      <c r="Z121" s="28"/>
      <c r="AA121" s="28"/>
      <c r="AB121" s="28"/>
      <c r="AC121" s="28"/>
      <c r="AD121" s="28"/>
      <c r="AE121" s="28"/>
      <c r="AF121" s="28"/>
      <c r="AG121" s="28"/>
      <c r="AH121" s="28"/>
      <c r="AI121" s="28"/>
      <c r="AJ121" s="146"/>
    </row>
    <row r="122" spans="1:36">
      <c r="A122" s="242"/>
      <c r="B122" s="243"/>
      <c r="C122" s="243"/>
      <c r="D122" s="243"/>
      <c r="E122" s="243"/>
      <c r="F122" s="244"/>
      <c r="G122" s="79"/>
      <c r="H122" s="168" t="s">
        <v>8</v>
      </c>
      <c r="I122" s="42" t="s">
        <v>51</v>
      </c>
      <c r="J122" s="42"/>
      <c r="K122" s="42"/>
      <c r="L122" s="42"/>
      <c r="M122" s="42"/>
      <c r="N122" s="42"/>
      <c r="O122" s="42" t="str">
        <f>VLOOKUP($AJ$4,名簿!$A$2:$AQ$183,39,FALSE)</f>
        <v>有</v>
      </c>
      <c r="P122" s="42"/>
      <c r="Q122" s="42"/>
      <c r="R122" s="42"/>
      <c r="S122" s="42"/>
      <c r="T122" s="42"/>
      <c r="U122" s="42"/>
      <c r="V122" s="42"/>
      <c r="W122" s="42"/>
      <c r="X122" s="42"/>
      <c r="Y122" s="42"/>
      <c r="Z122" s="42"/>
      <c r="AA122" s="42"/>
      <c r="AB122" s="42"/>
      <c r="AC122" s="42"/>
      <c r="AD122" s="42"/>
      <c r="AE122" s="42"/>
      <c r="AF122" s="42"/>
      <c r="AG122" s="42"/>
      <c r="AH122" s="42"/>
      <c r="AI122" s="42"/>
      <c r="AJ122" s="120"/>
    </row>
    <row r="123" spans="1:36">
      <c r="A123" s="242"/>
      <c r="B123" s="243"/>
      <c r="C123" s="243"/>
      <c r="D123" s="243"/>
      <c r="E123" s="243"/>
      <c r="F123" s="244"/>
      <c r="G123" s="79"/>
      <c r="H123" s="168" t="s">
        <v>8</v>
      </c>
      <c r="I123" s="165" t="s">
        <v>52</v>
      </c>
      <c r="J123" s="165"/>
      <c r="K123" s="165"/>
      <c r="L123" s="165"/>
      <c r="M123" s="165"/>
      <c r="N123" s="165"/>
      <c r="O123" s="42" t="str">
        <f>VLOOKUP($AJ$4,名簿!$A$2:$AQ$183,40,FALSE)</f>
        <v>有</v>
      </c>
      <c r="P123" s="42"/>
      <c r="Q123" s="165"/>
      <c r="R123" s="165"/>
      <c r="S123" s="165"/>
      <c r="T123" s="165"/>
      <c r="U123" s="165"/>
      <c r="V123" s="165"/>
      <c r="W123" s="165"/>
      <c r="X123" s="165"/>
      <c r="Y123" s="165"/>
      <c r="Z123" s="165"/>
      <c r="AA123" s="165"/>
      <c r="AB123" s="165"/>
      <c r="AC123" s="165"/>
      <c r="AD123" s="165"/>
      <c r="AE123" s="165"/>
      <c r="AF123" s="165"/>
      <c r="AG123" s="165"/>
      <c r="AH123" s="165"/>
      <c r="AI123" s="165"/>
      <c r="AJ123" s="121"/>
    </row>
    <row r="124" spans="1:36">
      <c r="A124" s="242"/>
      <c r="B124" s="243"/>
      <c r="C124" s="243"/>
      <c r="D124" s="243"/>
      <c r="E124" s="243"/>
      <c r="F124" s="244"/>
      <c r="G124" s="79"/>
      <c r="H124" s="168" t="s">
        <v>8</v>
      </c>
      <c r="I124" s="42" t="s">
        <v>53</v>
      </c>
      <c r="J124" s="42"/>
      <c r="K124" s="42"/>
      <c r="L124" s="42"/>
      <c r="M124" s="42"/>
      <c r="N124" s="42"/>
      <c r="O124" s="42" t="str">
        <f>VLOOKUP($AJ$4,名簿!$A$2:$AQ$183,41,FALSE)</f>
        <v>有</v>
      </c>
      <c r="P124" s="42"/>
      <c r="Q124" s="42"/>
      <c r="R124" s="42"/>
      <c r="S124" s="42"/>
      <c r="T124" s="42"/>
      <c r="U124" s="42"/>
      <c r="V124" s="42"/>
      <c r="W124" s="42"/>
      <c r="X124" s="42"/>
      <c r="Y124" s="42"/>
      <c r="Z124" s="42"/>
      <c r="AA124" s="42"/>
      <c r="AB124" s="42"/>
      <c r="AC124" s="42"/>
      <c r="AD124" s="42"/>
      <c r="AE124" s="42"/>
      <c r="AF124" s="42"/>
      <c r="AG124" s="42"/>
      <c r="AH124" s="42"/>
      <c r="AI124" s="42"/>
      <c r="AJ124" s="120"/>
    </row>
    <row r="125" spans="1:36" ht="13.5" customHeight="1" thickBot="1">
      <c r="A125" s="245"/>
      <c r="B125" s="246"/>
      <c r="C125" s="246"/>
      <c r="D125" s="246"/>
      <c r="E125" s="246"/>
      <c r="F125" s="247"/>
      <c r="G125" s="79" t="s">
        <v>106</v>
      </c>
      <c r="H125" s="248" t="s">
        <v>57</v>
      </c>
      <c r="I125" s="248"/>
      <c r="J125" s="248"/>
      <c r="K125" s="248"/>
      <c r="L125" s="248"/>
      <c r="M125" s="248"/>
      <c r="N125" s="248"/>
      <c r="O125" s="248"/>
      <c r="P125" s="248"/>
      <c r="Q125" s="248"/>
      <c r="R125" s="248"/>
      <c r="S125" s="248"/>
      <c r="T125" s="248"/>
      <c r="U125" s="248"/>
      <c r="V125" s="248"/>
      <c r="W125" s="248"/>
      <c r="X125" s="248"/>
      <c r="Y125" s="248"/>
      <c r="Z125" s="248"/>
      <c r="AA125" s="248"/>
      <c r="AB125" s="248"/>
      <c r="AC125" s="248"/>
      <c r="AD125" s="248"/>
      <c r="AE125" s="248"/>
      <c r="AF125" s="248"/>
      <c r="AG125" s="248"/>
      <c r="AH125" s="248"/>
      <c r="AI125" s="248"/>
      <c r="AJ125" s="249"/>
    </row>
    <row r="126" spans="1:36" ht="13.5" hidden="1" customHeight="1" thickBot="1">
      <c r="A126" s="245"/>
      <c r="B126" s="246"/>
      <c r="C126" s="246"/>
      <c r="D126" s="246"/>
      <c r="E126" s="246"/>
      <c r="F126" s="247"/>
      <c r="G126" s="79" t="s">
        <v>106</v>
      </c>
      <c r="H126" s="248" t="s">
        <v>57</v>
      </c>
      <c r="I126" s="248"/>
      <c r="J126" s="248"/>
      <c r="K126" s="248"/>
      <c r="L126" s="248"/>
      <c r="M126" s="248"/>
      <c r="N126" s="248"/>
      <c r="O126" s="248"/>
      <c r="P126" s="248"/>
      <c r="Q126" s="248"/>
      <c r="R126" s="248"/>
      <c r="S126" s="248"/>
      <c r="T126" s="248"/>
      <c r="U126" s="248"/>
      <c r="V126" s="248"/>
      <c r="W126" s="248"/>
      <c r="X126" s="248"/>
      <c r="Y126" s="248"/>
      <c r="Z126" s="248"/>
      <c r="AA126" s="248"/>
      <c r="AB126" s="248"/>
      <c r="AC126" s="248"/>
      <c r="AD126" s="248"/>
      <c r="AE126" s="248"/>
      <c r="AF126" s="248"/>
      <c r="AG126" s="248"/>
      <c r="AH126" s="248"/>
      <c r="AI126" s="248"/>
      <c r="AJ126" s="249"/>
    </row>
    <row r="127" spans="1:36" ht="13.5" customHeight="1">
      <c r="A127" s="250" t="s">
        <v>107</v>
      </c>
      <c r="B127" s="251"/>
      <c r="C127" s="251"/>
      <c r="D127" s="251"/>
      <c r="E127" s="251"/>
      <c r="F127" s="252"/>
      <c r="G127" s="122" t="s">
        <v>96</v>
      </c>
      <c r="H127" s="73"/>
      <c r="I127" s="123" t="s">
        <v>68</v>
      </c>
      <c r="J127" s="124"/>
      <c r="K127" s="124"/>
      <c r="L127" s="124"/>
      <c r="M127" s="124"/>
      <c r="N127" s="124"/>
      <c r="O127" s="124"/>
      <c r="P127" s="124"/>
      <c r="Q127" s="73" t="s">
        <v>69</v>
      </c>
      <c r="R127" s="124"/>
      <c r="S127" s="124"/>
      <c r="T127" s="124"/>
      <c r="U127" s="124"/>
      <c r="V127" s="124"/>
      <c r="W127" s="124"/>
      <c r="X127" s="124"/>
      <c r="Y127" s="124"/>
      <c r="Z127" s="124"/>
      <c r="AA127" s="124"/>
      <c r="AB127" s="124"/>
      <c r="AC127" s="124"/>
      <c r="AD127" s="124"/>
      <c r="AE127" s="124"/>
      <c r="AF127" s="124"/>
      <c r="AG127" s="124"/>
      <c r="AH127" s="124"/>
      <c r="AI127" s="124"/>
      <c r="AJ127" s="125"/>
    </row>
    <row r="128" spans="1:36" ht="13.5" customHeight="1">
      <c r="A128" s="242"/>
      <c r="B128" s="243"/>
      <c r="C128" s="243"/>
      <c r="D128" s="243"/>
      <c r="E128" s="243"/>
      <c r="F128" s="244"/>
      <c r="G128" s="32" t="s">
        <v>61</v>
      </c>
      <c r="H128" s="49"/>
      <c r="I128" s="43" t="s">
        <v>108</v>
      </c>
      <c r="J128" s="126"/>
      <c r="K128" s="126"/>
      <c r="L128" s="126"/>
      <c r="M128" s="126"/>
      <c r="N128" s="126"/>
      <c r="O128" s="126"/>
      <c r="P128" s="126"/>
      <c r="Q128" s="126"/>
      <c r="R128" s="126"/>
      <c r="S128" s="126"/>
      <c r="T128" s="126"/>
      <c r="U128" s="126"/>
      <c r="V128" s="126"/>
      <c r="W128" s="126"/>
      <c r="X128" s="126"/>
      <c r="Y128" s="126"/>
      <c r="Z128" s="126"/>
      <c r="AA128" s="126"/>
      <c r="AB128" s="126"/>
      <c r="AC128" s="126"/>
      <c r="AD128" s="126"/>
      <c r="AE128" s="126"/>
      <c r="AF128" s="126"/>
      <c r="AG128" s="126"/>
      <c r="AH128" s="126"/>
      <c r="AI128" s="126"/>
      <c r="AJ128" s="127"/>
    </row>
    <row r="129" spans="1:36" ht="13.5" customHeight="1">
      <c r="A129" s="242"/>
      <c r="B129" s="243"/>
      <c r="C129" s="243"/>
      <c r="D129" s="243"/>
      <c r="E129" s="243"/>
      <c r="F129" s="244"/>
      <c r="G129" s="128"/>
      <c r="H129" s="42"/>
      <c r="I129" s="42" t="s">
        <v>1</v>
      </c>
      <c r="J129" s="129"/>
      <c r="K129" s="129"/>
      <c r="L129" s="129"/>
      <c r="M129" s="129"/>
      <c r="N129" s="129"/>
      <c r="O129" s="129"/>
      <c r="P129" s="129"/>
      <c r="Q129" s="129"/>
      <c r="R129" s="129"/>
      <c r="S129" s="129"/>
      <c r="T129" s="129"/>
      <c r="U129" s="42" t="s">
        <v>2</v>
      </c>
      <c r="V129" s="129"/>
      <c r="W129" s="129"/>
      <c r="X129" s="129"/>
      <c r="Y129" s="129"/>
      <c r="Z129" s="129"/>
      <c r="AA129" s="129"/>
      <c r="AB129" s="129"/>
      <c r="AC129" s="129"/>
      <c r="AD129" s="130"/>
      <c r="AE129" s="130"/>
      <c r="AF129" s="130"/>
      <c r="AG129" s="130"/>
      <c r="AH129" s="130"/>
      <c r="AI129" s="130"/>
      <c r="AJ129" s="131"/>
    </row>
    <row r="130" spans="1:36" ht="13.5" customHeight="1">
      <c r="A130" s="242"/>
      <c r="B130" s="243"/>
      <c r="C130" s="243"/>
      <c r="D130" s="243"/>
      <c r="E130" s="243"/>
      <c r="F130" s="244"/>
      <c r="G130" s="132"/>
      <c r="H130" s="77"/>
      <c r="I130" s="77" t="s">
        <v>3</v>
      </c>
      <c r="J130" s="133"/>
      <c r="K130" s="133"/>
      <c r="L130" s="133"/>
      <c r="M130" s="133"/>
      <c r="N130" s="133"/>
      <c r="O130" s="133"/>
      <c r="P130" s="133"/>
      <c r="Q130" s="133"/>
      <c r="R130" s="133"/>
      <c r="S130" s="133"/>
      <c r="T130" s="133"/>
      <c r="U130" s="77" t="s">
        <v>4</v>
      </c>
      <c r="V130" s="133"/>
      <c r="W130" s="133"/>
      <c r="X130" s="133"/>
      <c r="Y130" s="133"/>
      <c r="Z130" s="133"/>
      <c r="AA130" s="133"/>
      <c r="AB130" s="133"/>
      <c r="AC130" s="133"/>
      <c r="AD130" s="134"/>
      <c r="AE130" s="134"/>
      <c r="AF130" s="134"/>
      <c r="AG130" s="134"/>
      <c r="AH130" s="134"/>
      <c r="AI130" s="134"/>
      <c r="AJ130" s="135"/>
    </row>
    <row r="131" spans="1:36" ht="13.5" customHeight="1">
      <c r="A131" s="242"/>
      <c r="B131" s="243"/>
      <c r="C131" s="243"/>
      <c r="D131" s="243"/>
      <c r="E131" s="243"/>
      <c r="F131" s="244"/>
      <c r="G131" s="79" t="s">
        <v>106</v>
      </c>
      <c r="H131" s="43" t="s">
        <v>109</v>
      </c>
      <c r="I131" s="42"/>
      <c r="J131" s="129"/>
      <c r="K131" s="129"/>
      <c r="L131" s="129"/>
      <c r="M131" s="129"/>
      <c r="N131" s="129"/>
      <c r="O131" s="129"/>
      <c r="P131" s="129"/>
      <c r="Q131" s="129"/>
      <c r="R131" s="129"/>
      <c r="S131" s="129"/>
      <c r="T131" s="129"/>
      <c r="U131" s="42"/>
      <c r="V131" s="129"/>
      <c r="W131" s="129"/>
      <c r="X131" s="129"/>
      <c r="Y131" s="129"/>
      <c r="Z131" s="129"/>
      <c r="AA131" s="129"/>
      <c r="AB131" s="129"/>
      <c r="AC131" s="129"/>
      <c r="AD131" s="130"/>
      <c r="AE131" s="130"/>
      <c r="AF131" s="130"/>
      <c r="AG131" s="130"/>
      <c r="AH131" s="130"/>
      <c r="AI131" s="130"/>
      <c r="AJ131" s="131"/>
    </row>
    <row r="132" spans="1:36" ht="13.5" customHeight="1" thickBot="1">
      <c r="A132" s="245"/>
      <c r="B132" s="246"/>
      <c r="C132" s="246"/>
      <c r="D132" s="246"/>
      <c r="E132" s="246"/>
      <c r="F132" s="247"/>
      <c r="G132" s="136" t="s">
        <v>106</v>
      </c>
      <c r="H132" s="137" t="s">
        <v>118</v>
      </c>
      <c r="I132" s="137"/>
      <c r="J132" s="138"/>
      <c r="K132" s="138"/>
      <c r="L132" s="138"/>
      <c r="M132" s="138"/>
      <c r="N132" s="138"/>
      <c r="O132" s="138"/>
      <c r="P132" s="138"/>
      <c r="Q132" s="138"/>
      <c r="R132" s="138"/>
      <c r="S132" s="138"/>
      <c r="T132" s="138"/>
      <c r="U132" s="137"/>
      <c r="V132" s="138"/>
      <c r="W132" s="138"/>
      <c r="X132" s="138"/>
      <c r="Y132" s="138"/>
      <c r="Z132" s="138"/>
      <c r="AA132" s="138"/>
      <c r="AB132" s="138"/>
      <c r="AC132" s="138"/>
      <c r="AD132" s="139"/>
      <c r="AE132" s="139"/>
      <c r="AF132" s="139"/>
      <c r="AG132" s="139"/>
      <c r="AH132" s="139"/>
      <c r="AI132" s="139"/>
      <c r="AJ132" s="140"/>
    </row>
    <row r="133" spans="1:36" ht="14.25" customHeight="1">
      <c r="A133" s="166"/>
      <c r="B133" s="166"/>
      <c r="C133" s="166"/>
      <c r="D133" s="166"/>
      <c r="E133" s="166"/>
      <c r="F133" s="166"/>
      <c r="G133" s="74"/>
      <c r="H133" s="141"/>
      <c r="I133" s="141"/>
      <c r="J133" s="141"/>
      <c r="K133" s="141"/>
      <c r="L133" s="141"/>
      <c r="M133" s="141"/>
      <c r="N133" s="141"/>
      <c r="O133" s="141"/>
      <c r="P133" s="141"/>
      <c r="Q133" s="141"/>
      <c r="R133" s="141"/>
      <c r="S133" s="141"/>
      <c r="T133" s="141"/>
      <c r="U133" s="141"/>
      <c r="V133" s="141"/>
      <c r="W133" s="141"/>
      <c r="X133" s="141"/>
      <c r="Y133" s="141"/>
      <c r="Z133" s="141"/>
      <c r="AA133" s="141"/>
      <c r="AB133" s="141"/>
      <c r="AC133" s="141"/>
      <c r="AD133" s="141"/>
      <c r="AE133" s="141"/>
      <c r="AF133" s="141"/>
      <c r="AG133" s="141"/>
      <c r="AH133" s="141"/>
      <c r="AI133" s="141"/>
      <c r="AJ133" s="141"/>
    </row>
    <row r="134" spans="1:36" ht="14.25" customHeight="1">
      <c r="A134" s="253" t="s">
        <v>43</v>
      </c>
      <c r="B134" s="253"/>
      <c r="C134" s="253"/>
      <c r="D134" s="253"/>
      <c r="E134" s="253"/>
      <c r="F134" s="253"/>
      <c r="G134" s="253"/>
      <c r="H134" s="253"/>
      <c r="I134" s="253"/>
      <c r="J134" s="253"/>
      <c r="K134" s="253"/>
      <c r="L134" s="253"/>
      <c r="M134" s="253"/>
      <c r="N134" s="253"/>
      <c r="O134" s="253"/>
      <c r="P134" s="253"/>
      <c r="Q134" s="253"/>
      <c r="R134" s="253"/>
      <c r="S134" s="253"/>
      <c r="T134" s="253"/>
      <c r="U134" s="253"/>
      <c r="V134" s="253"/>
      <c r="W134" s="253"/>
      <c r="X134" s="253"/>
      <c r="Y134" s="253"/>
      <c r="Z134" s="253"/>
      <c r="AA134" s="253"/>
      <c r="AB134" s="253"/>
      <c r="AC134" s="253"/>
      <c r="AD134" s="253"/>
      <c r="AE134" s="253"/>
      <c r="AF134" s="253"/>
      <c r="AG134" s="253"/>
      <c r="AH134" s="253"/>
      <c r="AI134" s="253"/>
      <c r="AJ134" s="253"/>
    </row>
    <row r="135" spans="1:36" ht="14.25" customHeight="1"/>
    <row r="136" spans="1:36">
      <c r="A136" s="236">
        <f>VLOOKUP($AJ$4,名簿!$A$2:$AQ$183,42,FALSE)</f>
        <v>45380</v>
      </c>
      <c r="B136" s="236"/>
      <c r="C136" s="236"/>
      <c r="D136" s="236"/>
      <c r="E136" s="236"/>
      <c r="F136" s="236"/>
      <c r="G136" s="236"/>
      <c r="H136" s="236"/>
      <c r="I136" s="236"/>
    </row>
    <row r="137" spans="1:36">
      <c r="S137" s="5" t="s">
        <v>45</v>
      </c>
    </row>
    <row r="138" spans="1:36">
      <c r="S138" s="5" t="s">
        <v>46</v>
      </c>
    </row>
    <row r="139" spans="1:36" ht="21" customHeight="1">
      <c r="A139" s="5" t="s">
        <v>21</v>
      </c>
      <c r="S139" s="237" t="s">
        <v>42</v>
      </c>
      <c r="T139" s="238"/>
      <c r="U139" s="238"/>
    </row>
    <row r="140" spans="1:36" ht="21" customHeight="1">
      <c r="A140" s="5" t="s">
        <v>112</v>
      </c>
      <c r="S140" s="238"/>
      <c r="T140" s="238"/>
      <c r="U140" s="238"/>
    </row>
    <row r="141" spans="1:36" ht="21" customHeight="1">
      <c r="A141" s="5" t="s">
        <v>113</v>
      </c>
      <c r="H141" s="238" t="str">
        <f>VLOOKUP($AJ$4,名簿!$A$2:$AQ$183,43,FALSE)</f>
        <v>嬉野　尚紀</v>
      </c>
      <c r="I141" s="238"/>
      <c r="J141" s="238"/>
      <c r="K141" s="238"/>
      <c r="L141" s="238"/>
      <c r="M141" s="238"/>
      <c r="N141" s="4" t="s">
        <v>22</v>
      </c>
      <c r="S141" s="238"/>
      <c r="T141" s="238"/>
      <c r="U141" s="238"/>
    </row>
    <row r="142" spans="1:36" ht="21" customHeight="1">
      <c r="A142" s="5" t="s">
        <v>116</v>
      </c>
      <c r="S142" s="238"/>
      <c r="T142" s="238"/>
      <c r="U142" s="238"/>
      <c r="AG142" s="5" t="s">
        <v>22</v>
      </c>
    </row>
  </sheetData>
  <mergeCells count="99">
    <mergeCell ref="W10:AJ11"/>
    <mergeCell ref="Z12:AB12"/>
    <mergeCell ref="AC12:AJ12"/>
    <mergeCell ref="A1:AJ1"/>
    <mergeCell ref="A2:J3"/>
    <mergeCell ref="K2:L3"/>
    <mergeCell ref="A6:F7"/>
    <mergeCell ref="G6:AJ7"/>
    <mergeCell ref="A8:F8"/>
    <mergeCell ref="G8:AJ8"/>
    <mergeCell ref="A9:F9"/>
    <mergeCell ref="A10:F12"/>
    <mergeCell ref="G10:V11"/>
    <mergeCell ref="A16:F16"/>
    <mergeCell ref="A17:F17"/>
    <mergeCell ref="G17:J17"/>
    <mergeCell ref="Z17:AB17"/>
    <mergeCell ref="AC17:AJ17"/>
    <mergeCell ref="A13:F15"/>
    <mergeCell ref="G13:V14"/>
    <mergeCell ref="W13:AJ14"/>
    <mergeCell ref="G15:Y15"/>
    <mergeCell ref="Z15:AB15"/>
    <mergeCell ref="AC15:AJ15"/>
    <mergeCell ref="A24:F24"/>
    <mergeCell ref="A18:F21"/>
    <mergeCell ref="G18:J21"/>
    <mergeCell ref="Z18:AB21"/>
    <mergeCell ref="AC18:AJ21"/>
    <mergeCell ref="A22:F23"/>
    <mergeCell ref="G22:J23"/>
    <mergeCell ref="K22:Y23"/>
    <mergeCell ref="Z22:AB23"/>
    <mergeCell ref="AC22:AJ23"/>
    <mergeCell ref="A32:F33"/>
    <mergeCell ref="G32:W33"/>
    <mergeCell ref="X32:AI33"/>
    <mergeCell ref="A34:F36"/>
    <mergeCell ref="I34:T35"/>
    <mergeCell ref="U34:AJ35"/>
    <mergeCell ref="G36:AJ36"/>
    <mergeCell ref="A25:F31"/>
    <mergeCell ref="G25:P25"/>
    <mergeCell ref="G26:P27"/>
    <mergeCell ref="Q26:R27"/>
    <mergeCell ref="S26:AA27"/>
    <mergeCell ref="H30:AJ31"/>
    <mergeCell ref="U25:W25"/>
    <mergeCell ref="AC26:AD27"/>
    <mergeCell ref="AE26:AH27"/>
    <mergeCell ref="I28:W28"/>
    <mergeCell ref="X28:AD28"/>
    <mergeCell ref="I29:W29"/>
    <mergeCell ref="X29:AD29"/>
    <mergeCell ref="A37:F40"/>
    <mergeCell ref="I37:T38"/>
    <mergeCell ref="A41:F47"/>
    <mergeCell ref="G42:AJ42"/>
    <mergeCell ref="A48:F54"/>
    <mergeCell ref="A55:F69"/>
    <mergeCell ref="V55:Z55"/>
    <mergeCell ref="H63:AI63"/>
    <mergeCell ref="N66:AI66"/>
    <mergeCell ref="N67:AI67"/>
    <mergeCell ref="H69:W69"/>
    <mergeCell ref="A70:F78"/>
    <mergeCell ref="K71:Z71"/>
    <mergeCell ref="AA71:AC71"/>
    <mergeCell ref="AD71:AI71"/>
    <mergeCell ref="K72:Z72"/>
    <mergeCell ref="AA72:AC72"/>
    <mergeCell ref="AD72:AI72"/>
    <mergeCell ref="H74:AJ76"/>
    <mergeCell ref="H77:AJ78"/>
    <mergeCell ref="A81:F96"/>
    <mergeCell ref="G82:AJ96"/>
    <mergeCell ref="A97:F99"/>
    <mergeCell ref="A100:F114"/>
    <mergeCell ref="J103:AJ104"/>
    <mergeCell ref="J105:AJ105"/>
    <mergeCell ref="J106:AJ107"/>
    <mergeCell ref="J109:AJ109"/>
    <mergeCell ref="J111:AJ112"/>
    <mergeCell ref="A136:I136"/>
    <mergeCell ref="S139:U142"/>
    <mergeCell ref="A121:F125"/>
    <mergeCell ref="H125:AJ125"/>
    <mergeCell ref="A126:F126"/>
    <mergeCell ref="H126:AJ126"/>
    <mergeCell ref="A127:F132"/>
    <mergeCell ref="A134:AJ134"/>
    <mergeCell ref="H141:M141"/>
    <mergeCell ref="A120:F120"/>
    <mergeCell ref="G120:AJ120"/>
    <mergeCell ref="A115:F116"/>
    <mergeCell ref="G115:AJ115"/>
    <mergeCell ref="A117:F118"/>
    <mergeCell ref="G117:AJ118"/>
    <mergeCell ref="A119:F119"/>
  </mergeCells>
  <phoneticPr fontId="20"/>
  <printOptions horizontalCentered="1"/>
  <pageMargins left="0.51181102362204722" right="0.51181102362204722" top="0.27559055118110237" bottom="0.15748031496062992" header="0.51181102362204722" footer="0.31496062992125984"/>
  <pageSetup paperSize="9" scale="83" orientation="portrait" r:id="rId1"/>
  <headerFooter alignWithMargins="0"/>
  <rowBreaks count="1" manualBreakCount="1">
    <brk id="79" max="35"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EF559-E8FB-4A8B-B686-B9E01BC3E523}">
  <sheetPr codeName="Sheet4"/>
  <dimension ref="A1:AJ149"/>
  <sheetViews>
    <sheetView showGridLines="0" showZeros="0" showRuler="0" zoomScaleNormal="100" zoomScaleSheetLayoutView="110" zoomScalePageLayoutView="89" workbookViewId="0">
      <selection activeCell="G36" sqref="G36:W37"/>
    </sheetView>
  </sheetViews>
  <sheetFormatPr defaultColWidth="9" defaultRowHeight="13.2"/>
  <cols>
    <col min="1" max="6" width="2.88671875" style="5" customWidth="1"/>
    <col min="7" max="35" width="2.6640625" style="5" customWidth="1"/>
    <col min="36" max="36" width="5.77734375" style="5" customWidth="1"/>
    <col min="37" max="16384" width="9" style="5"/>
  </cols>
  <sheetData>
    <row r="1" spans="1:36" s="1" customFormat="1" ht="19.2">
      <c r="A1" s="350" t="s">
        <v>357</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c r="AF1" s="350"/>
      <c r="AG1" s="350"/>
      <c r="AH1" s="513" t="s">
        <v>408</v>
      </c>
      <c r="AI1" s="513"/>
      <c r="AJ1" s="513"/>
    </row>
    <row r="2" spans="1:36" ht="15" customHeight="1">
      <c r="A2" s="351" t="str">
        <f>VLOOKUP($AJ$4,名簿!$A$2:$AQ$183,2,FALSE)</f>
        <v>菅野 菜菜美</v>
      </c>
      <c r="B2" s="351"/>
      <c r="C2" s="351"/>
      <c r="D2" s="351"/>
      <c r="E2" s="351"/>
      <c r="F2" s="351"/>
      <c r="G2" s="351"/>
      <c r="H2" s="351"/>
      <c r="I2" s="351"/>
      <c r="J2" s="351"/>
      <c r="K2" s="351"/>
      <c r="L2" s="351"/>
      <c r="M2" s="351"/>
      <c r="N2" s="353" t="s">
        <v>0</v>
      </c>
      <c r="O2" s="353"/>
      <c r="P2" s="2"/>
      <c r="Q2" s="2"/>
      <c r="R2" s="2"/>
      <c r="S2" s="2"/>
      <c r="T2" s="2"/>
      <c r="U2" s="2"/>
      <c r="V2" s="367" t="str">
        <f>VLOOKUP($AJ$4,名簿!$A$2:$AR$183,44,FALSE)</f>
        <v>（派遣労働者用；常用、有期雇用型）</v>
      </c>
      <c r="W2" s="367"/>
      <c r="X2" s="367"/>
      <c r="Y2" s="367"/>
      <c r="Z2" s="367"/>
      <c r="AA2" s="368"/>
      <c r="AB2" s="368"/>
      <c r="AC2" s="368"/>
      <c r="AD2" s="368"/>
      <c r="AE2" s="368"/>
      <c r="AF2" s="368"/>
      <c r="AG2" s="368"/>
      <c r="AH2" s="368"/>
      <c r="AI2" s="368"/>
      <c r="AJ2" s="369"/>
    </row>
    <row r="3" spans="1:36" ht="15" customHeight="1" thickBot="1">
      <c r="A3" s="352"/>
      <c r="B3" s="352"/>
      <c r="C3" s="352"/>
      <c r="D3" s="352"/>
      <c r="E3" s="352"/>
      <c r="F3" s="352"/>
      <c r="G3" s="352"/>
      <c r="H3" s="352"/>
      <c r="I3" s="352"/>
      <c r="J3" s="352"/>
      <c r="K3" s="352"/>
      <c r="L3" s="352"/>
      <c r="M3" s="352"/>
      <c r="N3" s="353"/>
      <c r="O3" s="353"/>
      <c r="P3" s="2"/>
      <c r="Q3" s="2"/>
      <c r="R3" s="2"/>
      <c r="S3" s="2"/>
      <c r="T3" s="2"/>
      <c r="U3" s="2"/>
      <c r="V3" s="367"/>
      <c r="W3" s="367"/>
      <c r="X3" s="367"/>
      <c r="Y3" s="367"/>
      <c r="Z3" s="367"/>
      <c r="AA3" s="368"/>
      <c r="AB3" s="368"/>
      <c r="AC3" s="368"/>
      <c r="AD3" s="368"/>
      <c r="AE3" s="368"/>
      <c r="AF3" s="368"/>
      <c r="AG3" s="368"/>
      <c r="AH3" s="368"/>
      <c r="AI3" s="368"/>
      <c r="AJ3" s="369"/>
    </row>
    <row r="4" spans="1:36" ht="17.25" customHeight="1">
      <c r="A4" s="5" t="s">
        <v>67</v>
      </c>
      <c r="G4" s="6"/>
      <c r="H4" s="6"/>
      <c r="I4" s="6"/>
      <c r="J4" s="6"/>
      <c r="K4" s="6"/>
      <c r="L4" s="6"/>
      <c r="M4" s="6"/>
      <c r="N4" s="6"/>
      <c r="O4" s="6"/>
      <c r="P4" s="6"/>
      <c r="Q4" s="6"/>
      <c r="R4" s="6"/>
      <c r="S4" s="6"/>
      <c r="T4" s="6"/>
      <c r="V4" s="7"/>
      <c r="AJ4" s="514">
        <v>20</v>
      </c>
    </row>
    <row r="5" spans="1:36" ht="6.75" customHeight="1" thickBot="1">
      <c r="A5" s="9"/>
      <c r="B5" s="9"/>
      <c r="C5" s="9"/>
      <c r="D5" s="9"/>
      <c r="E5" s="9"/>
      <c r="F5" s="9"/>
      <c r="G5" s="10"/>
      <c r="H5" s="11"/>
      <c r="I5" s="11"/>
      <c r="J5" s="11"/>
      <c r="K5" s="11"/>
      <c r="L5" s="11"/>
      <c r="AJ5" s="8"/>
    </row>
    <row r="6" spans="1:36">
      <c r="A6" s="354" t="s">
        <v>7</v>
      </c>
      <c r="B6" s="272"/>
      <c r="C6" s="272"/>
      <c r="D6" s="272"/>
      <c r="E6" s="272"/>
      <c r="F6" s="273"/>
      <c r="G6" s="355" t="str">
        <f>VLOOKUP($AJ$4,名簿!$A$2:$AQ$183,10,FALSE)</f>
        <v>製造3課　トッピング工程　中華麵ライン業務</v>
      </c>
      <c r="H6" s="356"/>
      <c r="I6" s="356"/>
      <c r="J6" s="356"/>
      <c r="K6" s="356"/>
      <c r="L6" s="356"/>
      <c r="M6" s="356"/>
      <c r="N6" s="356"/>
      <c r="O6" s="356"/>
      <c r="P6" s="356"/>
      <c r="Q6" s="356" t="str">
        <f>VLOOKUP($AJ$4,[1]名簿!$A$2:$AP$155,2,FALSE)</f>
        <v>ｸﾞｱﾙﾃｨﾗ ﾒﾘ</v>
      </c>
      <c r="R6" s="356"/>
      <c r="S6" s="356"/>
      <c r="T6" s="356"/>
      <c r="U6" s="356"/>
      <c r="V6" s="356"/>
      <c r="W6" s="356"/>
      <c r="X6" s="356"/>
      <c r="Y6" s="356"/>
      <c r="Z6" s="356"/>
      <c r="AA6" s="356" t="str">
        <f>VLOOKUP($AJ$4,[1]名簿!$A$2:$AP$155,2,FALSE)</f>
        <v>ｸﾞｱﾙﾃｨﾗ ﾒﾘ</v>
      </c>
      <c r="AB6" s="356"/>
      <c r="AC6" s="356"/>
      <c r="AD6" s="356"/>
      <c r="AE6" s="356"/>
      <c r="AF6" s="356"/>
      <c r="AG6" s="356"/>
      <c r="AH6" s="356"/>
      <c r="AI6" s="356"/>
      <c r="AJ6" s="357"/>
    </row>
    <row r="7" spans="1:36">
      <c r="A7" s="321"/>
      <c r="B7" s="322"/>
      <c r="C7" s="322"/>
      <c r="D7" s="322"/>
      <c r="E7" s="322"/>
      <c r="F7" s="323"/>
      <c r="G7" s="358"/>
      <c r="H7" s="359"/>
      <c r="I7" s="359"/>
      <c r="J7" s="359"/>
      <c r="K7" s="359"/>
      <c r="L7" s="359"/>
      <c r="M7" s="359"/>
      <c r="N7" s="359"/>
      <c r="O7" s="359"/>
      <c r="P7" s="359"/>
      <c r="Q7" s="359"/>
      <c r="R7" s="359"/>
      <c r="S7" s="359"/>
      <c r="T7" s="359"/>
      <c r="U7" s="359"/>
      <c r="V7" s="359"/>
      <c r="W7" s="359"/>
      <c r="X7" s="359"/>
      <c r="Y7" s="359"/>
      <c r="Z7" s="359"/>
      <c r="AA7" s="359"/>
      <c r="AB7" s="359"/>
      <c r="AC7" s="359"/>
      <c r="AD7" s="359"/>
      <c r="AE7" s="359"/>
      <c r="AF7" s="359"/>
      <c r="AG7" s="359"/>
      <c r="AH7" s="359"/>
      <c r="AI7" s="359"/>
      <c r="AJ7" s="360"/>
    </row>
    <row r="8" spans="1:36" ht="15.75" customHeight="1">
      <c r="A8" s="233" t="s">
        <v>133</v>
      </c>
      <c r="B8" s="234"/>
      <c r="C8" s="234"/>
      <c r="D8" s="234"/>
      <c r="E8" s="234"/>
      <c r="F8" s="235"/>
      <c r="G8" s="361" t="s">
        <v>134</v>
      </c>
      <c r="H8" s="362"/>
      <c r="I8" s="362"/>
      <c r="J8" s="362"/>
      <c r="K8" s="362"/>
      <c r="L8" s="362"/>
      <c r="M8" s="362"/>
      <c r="N8" s="362"/>
      <c r="O8" s="362"/>
      <c r="P8" s="362"/>
      <c r="Q8" s="362"/>
      <c r="R8" s="362"/>
      <c r="S8" s="362"/>
      <c r="T8" s="362"/>
      <c r="U8" s="362"/>
      <c r="V8" s="362"/>
      <c r="W8" s="362"/>
      <c r="X8" s="362"/>
      <c r="Y8" s="362"/>
      <c r="Z8" s="362"/>
      <c r="AA8" s="362"/>
      <c r="AB8" s="362"/>
      <c r="AC8" s="362"/>
      <c r="AD8" s="362"/>
      <c r="AE8" s="362"/>
      <c r="AF8" s="362"/>
      <c r="AG8" s="362"/>
      <c r="AH8" s="362"/>
      <c r="AI8" s="362"/>
      <c r="AJ8" s="363"/>
    </row>
    <row r="9" spans="1:36" ht="36" customHeight="1">
      <c r="A9" s="364" t="s">
        <v>140</v>
      </c>
      <c r="B9" s="365"/>
      <c r="C9" s="365"/>
      <c r="D9" s="365"/>
      <c r="E9" s="365"/>
      <c r="F9" s="366"/>
      <c r="G9" s="117" t="s">
        <v>397</v>
      </c>
      <c r="H9" s="118"/>
      <c r="I9" s="118"/>
      <c r="J9" s="118"/>
      <c r="K9" s="118"/>
      <c r="L9" s="118"/>
      <c r="M9" s="118"/>
      <c r="N9" s="118"/>
      <c r="O9" s="118"/>
      <c r="P9" s="118"/>
      <c r="Q9" s="117" t="s">
        <v>398</v>
      </c>
      <c r="R9" s="118"/>
      <c r="S9" s="118"/>
      <c r="T9" s="118"/>
      <c r="U9" s="174" t="s">
        <v>189</v>
      </c>
      <c r="V9" s="118"/>
      <c r="W9" s="118"/>
      <c r="X9" s="118"/>
      <c r="Y9" s="118"/>
      <c r="Z9" s="118"/>
      <c r="AA9" s="118"/>
      <c r="AB9" s="118"/>
      <c r="AC9" s="118"/>
      <c r="AD9" s="118">
        <v>0</v>
      </c>
      <c r="AE9" s="118" t="s">
        <v>184</v>
      </c>
      <c r="AF9" s="118">
        <v>0</v>
      </c>
      <c r="AG9" s="118" t="s">
        <v>185</v>
      </c>
      <c r="AH9" s="118">
        <v>0</v>
      </c>
      <c r="AI9" s="118" t="s">
        <v>187</v>
      </c>
      <c r="AJ9" s="119"/>
    </row>
    <row r="10" spans="1:36" ht="10.5" customHeight="1">
      <c r="A10" s="370" t="s">
        <v>358</v>
      </c>
      <c r="B10" s="371"/>
      <c r="C10" s="371"/>
      <c r="D10" s="371"/>
      <c r="E10" s="371"/>
      <c r="F10" s="372"/>
      <c r="G10" s="373" t="s">
        <v>359</v>
      </c>
      <c r="H10" s="374"/>
      <c r="I10" s="374"/>
      <c r="J10" s="374"/>
      <c r="K10" s="482" t="str">
        <f>VLOOKUP($AJ$4,名簿!$A$2:$AQ$183,11,FALSE)</f>
        <v>株式会社ニッセーデリカ 福島工場</v>
      </c>
      <c r="L10" s="482"/>
      <c r="M10" s="482"/>
      <c r="N10" s="482"/>
      <c r="O10" s="482"/>
      <c r="P10" s="482"/>
      <c r="Q10" s="482"/>
      <c r="R10" s="482"/>
      <c r="S10" s="482"/>
      <c r="T10" s="482"/>
      <c r="U10" s="482"/>
      <c r="V10" s="482"/>
      <c r="W10" s="375" t="str">
        <f>VLOOKUP($AJ$4,名簿!$A$2:$AQ$183,17,FALSE)</f>
        <v>製造3課　トッピング工程　中華麵ライン</v>
      </c>
      <c r="X10" s="375"/>
      <c r="Y10" s="375"/>
      <c r="Z10" s="375"/>
      <c r="AA10" s="375" t="str">
        <f>VLOOKUP($AJ$4,[1]名簿!$A$2:$AP$155,2,FALSE)</f>
        <v>ｸﾞｱﾙﾃｨﾗ ﾒﾘ</v>
      </c>
      <c r="AB10" s="375"/>
      <c r="AC10" s="375"/>
      <c r="AD10" s="375"/>
      <c r="AE10" s="375"/>
      <c r="AF10" s="375"/>
      <c r="AG10" s="375"/>
      <c r="AH10" s="375"/>
      <c r="AI10" s="375"/>
      <c r="AJ10" s="376"/>
    </row>
    <row r="11" spans="1:36" ht="10.5" customHeight="1">
      <c r="A11" s="377"/>
      <c r="B11" s="378"/>
      <c r="C11" s="378"/>
      <c r="D11" s="378"/>
      <c r="E11" s="378"/>
      <c r="F11" s="379"/>
      <c r="G11" s="380"/>
      <c r="H11" s="381"/>
      <c r="I11" s="381"/>
      <c r="J11" s="381"/>
      <c r="K11" s="483"/>
      <c r="L11" s="483"/>
      <c r="M11" s="483"/>
      <c r="N11" s="483"/>
      <c r="O11" s="483"/>
      <c r="P11" s="483"/>
      <c r="Q11" s="483"/>
      <c r="R11" s="483"/>
      <c r="S11" s="483"/>
      <c r="T11" s="483"/>
      <c r="U11" s="483"/>
      <c r="V11" s="483"/>
      <c r="W11" s="382"/>
      <c r="X11" s="382"/>
      <c r="Y11" s="382"/>
      <c r="Z11" s="382"/>
      <c r="AA11" s="382"/>
      <c r="AB11" s="382"/>
      <c r="AC11" s="382"/>
      <c r="AD11" s="382"/>
      <c r="AE11" s="382"/>
      <c r="AF11" s="382"/>
      <c r="AG11" s="382"/>
      <c r="AH11" s="382"/>
      <c r="AI11" s="382"/>
      <c r="AJ11" s="383"/>
    </row>
    <row r="12" spans="1:36" ht="21" customHeight="1">
      <c r="A12" s="377"/>
      <c r="B12" s="378"/>
      <c r="C12" s="378"/>
      <c r="D12" s="378"/>
      <c r="E12" s="378"/>
      <c r="F12" s="379"/>
      <c r="G12" s="384" t="str">
        <f>VLOOKUP($AJ$4,名簿!$A$2:$AQ$183,12,FALSE)</f>
        <v>〒960-0101　福島県福島市瀬上町東上新田4-6</v>
      </c>
      <c r="H12" s="7"/>
      <c r="I12" s="7"/>
      <c r="J12" s="7"/>
      <c r="K12" s="7"/>
      <c r="L12" s="7"/>
      <c r="M12" s="7"/>
      <c r="N12" s="7"/>
      <c r="O12" s="7"/>
      <c r="P12" s="7"/>
      <c r="Q12" s="7"/>
      <c r="R12" s="7"/>
      <c r="S12" s="7"/>
      <c r="T12" s="7"/>
      <c r="U12" s="7"/>
      <c r="V12" s="7"/>
      <c r="W12" s="7"/>
      <c r="X12" s="7"/>
      <c r="Y12" s="7"/>
      <c r="Z12" s="348" t="s">
        <v>92</v>
      </c>
      <c r="AA12" s="348"/>
      <c r="AB12" s="348"/>
      <c r="AC12" s="348" t="str">
        <f>VLOOKUP($AJ$4,名簿!$A$2:$AQ$183,13,FALSE)</f>
        <v>024-554-5543</v>
      </c>
      <c r="AD12" s="348"/>
      <c r="AE12" s="348"/>
      <c r="AF12" s="348"/>
      <c r="AG12" s="348"/>
      <c r="AH12" s="348"/>
      <c r="AI12" s="348"/>
      <c r="AJ12" s="349"/>
    </row>
    <row r="13" spans="1:36" ht="10.5" customHeight="1">
      <c r="A13" s="377"/>
      <c r="B13" s="378"/>
      <c r="C13" s="378"/>
      <c r="D13" s="378"/>
      <c r="E13" s="378"/>
      <c r="F13" s="379"/>
      <c r="G13" s="380" t="s">
        <v>360</v>
      </c>
      <c r="H13" s="381"/>
      <c r="I13" s="381"/>
      <c r="J13" s="381"/>
      <c r="K13" s="385" t="s">
        <v>361</v>
      </c>
      <c r="L13" s="385"/>
      <c r="M13" s="385"/>
      <c r="N13" s="385"/>
      <c r="O13" s="385"/>
      <c r="P13" s="385"/>
      <c r="Q13" s="385"/>
      <c r="R13" s="385"/>
      <c r="S13" s="385"/>
      <c r="T13" s="385"/>
      <c r="U13" s="385"/>
      <c r="V13" s="385"/>
      <c r="W13" s="385"/>
      <c r="X13" s="385"/>
      <c r="Y13" s="385"/>
      <c r="Z13" s="385"/>
      <c r="AA13" s="385"/>
      <c r="AB13" s="385"/>
      <c r="AC13" s="385"/>
      <c r="AD13" s="385"/>
      <c r="AE13" s="385"/>
      <c r="AF13" s="385"/>
      <c r="AG13" s="385"/>
      <c r="AH13" s="385"/>
      <c r="AI13" s="385"/>
      <c r="AJ13" s="386"/>
    </row>
    <row r="14" spans="1:36" ht="10.5" customHeight="1">
      <c r="A14" s="377"/>
      <c r="B14" s="378"/>
      <c r="C14" s="378"/>
      <c r="D14" s="378"/>
      <c r="E14" s="378"/>
      <c r="F14" s="379"/>
      <c r="G14" s="380"/>
      <c r="H14" s="381"/>
      <c r="I14" s="381"/>
      <c r="J14" s="381"/>
      <c r="K14" s="385"/>
      <c r="L14" s="385"/>
      <c r="M14" s="385"/>
      <c r="N14" s="385"/>
      <c r="O14" s="385"/>
      <c r="P14" s="385"/>
      <c r="Q14" s="385"/>
      <c r="R14" s="385"/>
      <c r="S14" s="385"/>
      <c r="T14" s="385"/>
      <c r="U14" s="385"/>
      <c r="V14" s="385"/>
      <c r="W14" s="385"/>
      <c r="X14" s="385"/>
      <c r="Y14" s="385"/>
      <c r="Z14" s="385"/>
      <c r="AA14" s="385"/>
      <c r="AB14" s="385"/>
      <c r="AC14" s="385"/>
      <c r="AD14" s="385"/>
      <c r="AE14" s="385"/>
      <c r="AF14" s="385"/>
      <c r="AG14" s="385"/>
      <c r="AH14" s="385"/>
      <c r="AI14" s="385"/>
      <c r="AJ14" s="386"/>
    </row>
    <row r="15" spans="1:36" ht="10.5" customHeight="1">
      <c r="A15" s="387" t="s">
        <v>362</v>
      </c>
      <c r="B15" s="371"/>
      <c r="C15" s="371"/>
      <c r="D15" s="371"/>
      <c r="E15" s="371"/>
      <c r="F15" s="372"/>
      <c r="G15" s="373" t="s">
        <v>359</v>
      </c>
      <c r="H15" s="374"/>
      <c r="I15" s="374"/>
      <c r="J15" s="374"/>
      <c r="K15" s="482" t="str">
        <f>VLOOKUP($AJ$4,名簿!$A$2:$AQ$183,14,FALSE)</f>
        <v>株式会社ニッセーデリカ 福島工場</v>
      </c>
      <c r="L15" s="482"/>
      <c r="M15" s="482"/>
      <c r="N15" s="482"/>
      <c r="O15" s="482"/>
      <c r="P15" s="482"/>
      <c r="Q15" s="482"/>
      <c r="R15" s="482"/>
      <c r="S15" s="482"/>
      <c r="T15" s="482"/>
      <c r="U15" s="482"/>
      <c r="V15" s="482"/>
      <c r="W15" s="374" t="str">
        <f>VLOOKUP($AJ$4,名簿!$A$2:$AQ$183,17,FALSE)</f>
        <v>製造3課　トッピング工程　中華麵ライン</v>
      </c>
      <c r="X15" s="374"/>
      <c r="Y15" s="374"/>
      <c r="Z15" s="374"/>
      <c r="AA15" s="374"/>
      <c r="AB15" s="374"/>
      <c r="AC15" s="374"/>
      <c r="AD15" s="374"/>
      <c r="AE15" s="374"/>
      <c r="AF15" s="374"/>
      <c r="AG15" s="375" t="s">
        <v>363</v>
      </c>
      <c r="AH15" s="375"/>
      <c r="AI15" s="375"/>
      <c r="AJ15" s="376"/>
    </row>
    <row r="16" spans="1:36" ht="10.5" customHeight="1">
      <c r="A16" s="377"/>
      <c r="B16" s="378"/>
      <c r="C16" s="378"/>
      <c r="D16" s="378"/>
      <c r="E16" s="378"/>
      <c r="F16" s="379"/>
      <c r="G16" s="380"/>
      <c r="H16" s="381"/>
      <c r="I16" s="381"/>
      <c r="J16" s="381"/>
      <c r="K16" s="483"/>
      <c r="L16" s="483"/>
      <c r="M16" s="483"/>
      <c r="N16" s="483"/>
      <c r="O16" s="483"/>
      <c r="P16" s="483"/>
      <c r="Q16" s="483"/>
      <c r="R16" s="483"/>
      <c r="S16" s="483"/>
      <c r="T16" s="483"/>
      <c r="U16" s="483"/>
      <c r="V16" s="483"/>
      <c r="W16" s="381"/>
      <c r="X16" s="381"/>
      <c r="Y16" s="381"/>
      <c r="Z16" s="381"/>
      <c r="AA16" s="381"/>
      <c r="AB16" s="381"/>
      <c r="AC16" s="381"/>
      <c r="AD16" s="381"/>
      <c r="AE16" s="381"/>
      <c r="AF16" s="381"/>
      <c r="AG16" s="382"/>
      <c r="AH16" s="382"/>
      <c r="AI16" s="382"/>
      <c r="AJ16" s="383"/>
    </row>
    <row r="17" spans="1:36" ht="21" customHeight="1">
      <c r="A17" s="377"/>
      <c r="B17" s="378"/>
      <c r="C17" s="378"/>
      <c r="D17" s="378"/>
      <c r="E17" s="378"/>
      <c r="F17" s="379"/>
      <c r="G17" s="384" t="str">
        <f>VLOOKUP($AJ$4,名簿!$A$2:$AQ$183,15,FALSE)</f>
        <v>〒960-0101　福島県福島市瀬上町東上新田4-6</v>
      </c>
      <c r="H17" s="7"/>
      <c r="I17" s="7"/>
      <c r="J17" s="7"/>
      <c r="K17" s="7"/>
      <c r="L17" s="7"/>
      <c r="M17" s="7"/>
      <c r="N17" s="7"/>
      <c r="O17" s="7"/>
      <c r="P17" s="7"/>
      <c r="Q17" s="7"/>
      <c r="R17" s="7"/>
      <c r="S17" s="7"/>
      <c r="T17" s="7"/>
      <c r="U17" s="7"/>
      <c r="V17" s="7"/>
      <c r="W17" s="7"/>
      <c r="X17" s="7"/>
      <c r="Y17" s="7"/>
      <c r="Z17" s="348" t="s">
        <v>92</v>
      </c>
      <c r="AA17" s="348"/>
      <c r="AB17" s="348"/>
      <c r="AC17" s="348" t="str">
        <f>AC12</f>
        <v>024-554-5543</v>
      </c>
      <c r="AD17" s="348"/>
      <c r="AE17" s="348"/>
      <c r="AF17" s="348"/>
      <c r="AG17" s="348"/>
      <c r="AH17" s="348"/>
      <c r="AI17" s="348"/>
      <c r="AJ17" s="349"/>
    </row>
    <row r="18" spans="1:36" ht="10.5" customHeight="1">
      <c r="A18" s="377"/>
      <c r="B18" s="378"/>
      <c r="C18" s="378"/>
      <c r="D18" s="378"/>
      <c r="E18" s="378"/>
      <c r="F18" s="379"/>
      <c r="G18" s="380" t="s">
        <v>360</v>
      </c>
      <c r="H18" s="381"/>
      <c r="I18" s="381"/>
      <c r="J18" s="381"/>
      <c r="K18" s="385" t="s">
        <v>364</v>
      </c>
      <c r="L18" s="385"/>
      <c r="M18" s="385"/>
      <c r="N18" s="385"/>
      <c r="O18" s="385"/>
      <c r="P18" s="385"/>
      <c r="Q18" s="385"/>
      <c r="R18" s="385"/>
      <c r="S18" s="385"/>
      <c r="T18" s="385"/>
      <c r="U18" s="385"/>
      <c r="V18" s="385"/>
      <c r="W18" s="385"/>
      <c r="X18" s="385"/>
      <c r="Y18" s="385"/>
      <c r="Z18" s="385"/>
      <c r="AA18" s="385"/>
      <c r="AB18" s="385"/>
      <c r="AC18" s="385"/>
      <c r="AD18" s="385"/>
      <c r="AE18" s="385"/>
      <c r="AF18" s="385"/>
      <c r="AG18" s="385"/>
      <c r="AH18" s="385"/>
      <c r="AI18" s="385"/>
      <c r="AJ18" s="386"/>
    </row>
    <row r="19" spans="1:36" ht="10.5" customHeight="1">
      <c r="A19" s="377"/>
      <c r="B19" s="378"/>
      <c r="C19" s="378"/>
      <c r="D19" s="378"/>
      <c r="E19" s="378"/>
      <c r="F19" s="379"/>
      <c r="G19" s="380"/>
      <c r="H19" s="381"/>
      <c r="I19" s="381"/>
      <c r="J19" s="381"/>
      <c r="K19" s="385"/>
      <c r="L19" s="385"/>
      <c r="M19" s="385"/>
      <c r="N19" s="385"/>
      <c r="O19" s="385"/>
      <c r="P19" s="385"/>
      <c r="Q19" s="385"/>
      <c r="R19" s="385"/>
      <c r="S19" s="385"/>
      <c r="T19" s="385"/>
      <c r="U19" s="385"/>
      <c r="V19" s="385"/>
      <c r="W19" s="385"/>
      <c r="X19" s="385"/>
      <c r="Y19" s="385"/>
      <c r="Z19" s="385"/>
      <c r="AA19" s="385"/>
      <c r="AB19" s="385"/>
      <c r="AC19" s="385"/>
      <c r="AD19" s="385"/>
      <c r="AE19" s="385"/>
      <c r="AF19" s="385"/>
      <c r="AG19" s="385"/>
      <c r="AH19" s="385"/>
      <c r="AI19" s="385"/>
      <c r="AJ19" s="386"/>
    </row>
    <row r="20" spans="1:36" ht="15.75" customHeight="1">
      <c r="A20" s="233" t="s">
        <v>121</v>
      </c>
      <c r="B20" s="234"/>
      <c r="C20" s="234"/>
      <c r="D20" s="234"/>
      <c r="E20" s="234"/>
      <c r="F20" s="235"/>
      <c r="G20" s="175" t="str">
        <f>VLOOKUP($AJ$4,名簿!$A$2:$AQ$183,17,FALSE)</f>
        <v>製造3課　トッピング工程　中華麵ライン</v>
      </c>
      <c r="H20" s="176"/>
      <c r="I20" s="176"/>
      <c r="J20" s="176"/>
      <c r="K20" s="176"/>
      <c r="L20" s="176"/>
      <c r="M20" s="176"/>
      <c r="N20" s="176"/>
      <c r="O20" s="176"/>
      <c r="P20" s="176"/>
      <c r="Q20" s="176"/>
      <c r="R20" s="176"/>
      <c r="S20" s="176"/>
      <c r="T20" s="176"/>
      <c r="U20" s="176"/>
      <c r="V20" s="176"/>
      <c r="W20" s="176"/>
      <c r="X20" s="176"/>
      <c r="Y20" s="176"/>
      <c r="Z20" s="176"/>
      <c r="AA20" s="176"/>
      <c r="AB20" s="176"/>
      <c r="AC20" s="176"/>
      <c r="AD20" s="176"/>
      <c r="AE20" s="176"/>
      <c r="AF20" s="176"/>
      <c r="AG20" s="176"/>
      <c r="AH20" s="176"/>
      <c r="AI20" s="176"/>
      <c r="AJ20" s="177"/>
    </row>
    <row r="21" spans="1:36" ht="15" customHeight="1">
      <c r="A21" s="233" t="s">
        <v>29</v>
      </c>
      <c r="B21" s="234"/>
      <c r="C21" s="234"/>
      <c r="D21" s="234"/>
      <c r="E21" s="234"/>
      <c r="F21" s="235"/>
      <c r="G21" s="337" t="s">
        <v>30</v>
      </c>
      <c r="H21" s="338"/>
      <c r="I21" s="338"/>
      <c r="J21" s="338"/>
      <c r="K21" s="154" t="str">
        <f>VLOOKUP($AJ$4,名簿!$A$2:$AQ$183,18,FALSE)</f>
        <v>課長　石川　雅樹</v>
      </c>
      <c r="L21" s="154"/>
      <c r="M21" s="154"/>
      <c r="N21" s="154"/>
      <c r="O21" s="154"/>
      <c r="P21" s="154"/>
      <c r="Q21" s="154"/>
      <c r="R21" s="154"/>
      <c r="S21" s="154"/>
      <c r="T21" s="154"/>
      <c r="U21" s="154"/>
      <c r="V21" s="154"/>
      <c r="W21" s="154"/>
      <c r="X21" s="154"/>
      <c r="Y21" s="154"/>
      <c r="Z21" s="338" t="s">
        <v>92</v>
      </c>
      <c r="AA21" s="338"/>
      <c r="AB21" s="338"/>
      <c r="AC21" s="338" t="str">
        <f>AC12</f>
        <v>024-554-5543</v>
      </c>
      <c r="AD21" s="338"/>
      <c r="AE21" s="338"/>
      <c r="AF21" s="338"/>
      <c r="AG21" s="338"/>
      <c r="AH21" s="338"/>
      <c r="AI21" s="338"/>
      <c r="AJ21" s="339"/>
    </row>
    <row r="22" spans="1:36" ht="13.5" customHeight="1">
      <c r="A22" s="333" t="s">
        <v>94</v>
      </c>
      <c r="B22" s="334"/>
      <c r="C22" s="334"/>
      <c r="D22" s="334"/>
      <c r="E22" s="334"/>
      <c r="F22" s="335"/>
      <c r="G22" s="337" t="s">
        <v>30</v>
      </c>
      <c r="H22" s="338"/>
      <c r="I22" s="338"/>
      <c r="J22" s="338"/>
      <c r="K22" s="178" t="str">
        <f>VLOOKUP($AJ$4,名簿!$A$2:$AS$183,19,FALSE)</f>
        <v>工場長　関戸　義浩</v>
      </c>
      <c r="L22" s="178"/>
      <c r="M22" s="178"/>
      <c r="N22" s="178"/>
      <c r="O22" s="178"/>
      <c r="P22" s="178"/>
      <c r="Q22" s="178"/>
      <c r="R22" s="178"/>
      <c r="S22" s="178"/>
      <c r="T22" s="178"/>
      <c r="U22" s="178"/>
      <c r="V22" s="178"/>
      <c r="W22" s="178"/>
      <c r="X22" s="178"/>
      <c r="Y22" s="178"/>
      <c r="Z22" s="338" t="s">
        <v>92</v>
      </c>
      <c r="AA22" s="338"/>
      <c r="AB22" s="338"/>
      <c r="AC22" s="338" t="str">
        <f>AC12</f>
        <v>024-554-5543</v>
      </c>
      <c r="AD22" s="338"/>
      <c r="AE22" s="338"/>
      <c r="AF22" s="338"/>
      <c r="AG22" s="338"/>
      <c r="AH22" s="338"/>
      <c r="AI22" s="338"/>
      <c r="AJ22" s="339"/>
    </row>
    <row r="23" spans="1:36" ht="13.5" customHeight="1">
      <c r="A23" s="333"/>
      <c r="B23" s="334"/>
      <c r="C23" s="334"/>
      <c r="D23" s="334"/>
      <c r="E23" s="334"/>
      <c r="F23" s="335"/>
      <c r="G23" s="337"/>
      <c r="H23" s="338"/>
      <c r="I23" s="338"/>
      <c r="J23" s="338"/>
      <c r="K23" s="5" t="str">
        <f>VLOOKUP($AJ$4,名簿!$A$2:$AS$183,20,FALSE)</f>
        <v>副工場長　五十嵐　修</v>
      </c>
      <c r="Z23" s="338"/>
      <c r="AA23" s="338"/>
      <c r="AB23" s="338"/>
      <c r="AC23" s="338"/>
      <c r="AD23" s="338"/>
      <c r="AE23" s="338"/>
      <c r="AF23" s="338"/>
      <c r="AG23" s="338"/>
      <c r="AH23" s="338"/>
      <c r="AI23" s="338"/>
      <c r="AJ23" s="339"/>
    </row>
    <row r="24" spans="1:36" ht="13.5" customHeight="1">
      <c r="A24" s="333"/>
      <c r="B24" s="334"/>
      <c r="C24" s="334"/>
      <c r="D24" s="334"/>
      <c r="E24" s="334"/>
      <c r="F24" s="335"/>
      <c r="G24" s="337"/>
      <c r="H24" s="338"/>
      <c r="I24" s="338"/>
      <c r="J24" s="338"/>
      <c r="K24" s="5" t="str">
        <f>VLOOKUP($AJ$4,名簿!$A$2:$AS$183,21,FALSE)</f>
        <v>製造2課　課長　荒川　孝英</v>
      </c>
      <c r="Z24" s="338"/>
      <c r="AA24" s="338"/>
      <c r="AB24" s="338"/>
      <c r="AC24" s="338"/>
      <c r="AD24" s="338"/>
      <c r="AE24" s="338"/>
      <c r="AF24" s="338"/>
      <c r="AG24" s="338"/>
      <c r="AH24" s="338"/>
      <c r="AI24" s="338"/>
      <c r="AJ24" s="339"/>
    </row>
    <row r="25" spans="1:36" ht="13.5" customHeight="1">
      <c r="A25" s="336"/>
      <c r="B25" s="334"/>
      <c r="C25" s="334"/>
      <c r="D25" s="334"/>
      <c r="E25" s="334"/>
      <c r="F25" s="335"/>
      <c r="G25" s="337"/>
      <c r="H25" s="338"/>
      <c r="I25" s="338"/>
      <c r="J25" s="338"/>
      <c r="K25" s="179">
        <f>VLOOKUP($AJ$4,名簿!$A$2:$AS$183,22,FALSE)</f>
        <v>0</v>
      </c>
      <c r="L25" s="179"/>
      <c r="M25" s="179"/>
      <c r="N25" s="179"/>
      <c r="O25" s="179"/>
      <c r="P25" s="179"/>
      <c r="Q25" s="179"/>
      <c r="R25" s="179"/>
      <c r="S25" s="179"/>
      <c r="T25" s="179"/>
      <c r="U25" s="179"/>
      <c r="V25" s="179"/>
      <c r="W25" s="179"/>
      <c r="X25" s="179"/>
      <c r="Y25" s="179"/>
      <c r="Z25" s="338"/>
      <c r="AA25" s="338"/>
      <c r="AB25" s="338"/>
      <c r="AC25" s="338"/>
      <c r="AD25" s="338"/>
      <c r="AE25" s="338"/>
      <c r="AF25" s="338"/>
      <c r="AG25" s="338"/>
      <c r="AH25" s="338"/>
      <c r="AI25" s="338"/>
      <c r="AJ25" s="339"/>
    </row>
    <row r="26" spans="1:36" ht="10.199999999999999" customHeight="1">
      <c r="A26" s="333" t="s">
        <v>95</v>
      </c>
      <c r="B26" s="334"/>
      <c r="C26" s="334"/>
      <c r="D26" s="334"/>
      <c r="E26" s="334"/>
      <c r="F26" s="335"/>
      <c r="G26" s="388" t="s">
        <v>30</v>
      </c>
      <c r="H26" s="389"/>
      <c r="I26" s="389"/>
      <c r="J26" s="389"/>
      <c r="K26" s="340" t="str">
        <f>VLOOKUP($AJ$4,名簿!$A$2:$AQ$183,23,FALSE)</f>
        <v>営業所長　鈴木　亮輔</v>
      </c>
      <c r="L26" s="340"/>
      <c r="M26" s="340"/>
      <c r="N26" s="340"/>
      <c r="O26" s="340"/>
      <c r="P26" s="340"/>
      <c r="Q26" s="340"/>
      <c r="R26" s="340"/>
      <c r="S26" s="340"/>
      <c r="T26" s="340"/>
      <c r="U26" s="340"/>
      <c r="V26" s="340"/>
      <c r="W26" s="340"/>
      <c r="X26" s="340"/>
      <c r="Y26" s="340"/>
      <c r="Z26" s="389" t="s">
        <v>92</v>
      </c>
      <c r="AA26" s="389"/>
      <c r="AB26" s="389"/>
      <c r="AC26" s="389" t="str">
        <f>VLOOKUP($AJ$4,名簿!$A$2:$AQ$183,24,FALSE)</f>
        <v>03-3255-1149</v>
      </c>
      <c r="AD26" s="389"/>
      <c r="AE26" s="389"/>
      <c r="AF26" s="389"/>
      <c r="AG26" s="389"/>
      <c r="AH26" s="389"/>
      <c r="AI26" s="389"/>
      <c r="AJ26" s="390"/>
    </row>
    <row r="27" spans="1:36" ht="10.199999999999999" customHeight="1">
      <c r="A27" s="333"/>
      <c r="B27" s="334"/>
      <c r="C27" s="334"/>
      <c r="D27" s="334"/>
      <c r="E27" s="334"/>
      <c r="F27" s="335"/>
      <c r="G27" s="489"/>
      <c r="H27" s="490"/>
      <c r="I27" s="490"/>
      <c r="J27" s="490"/>
      <c r="K27" s="495"/>
      <c r="L27" s="495"/>
      <c r="M27" s="495"/>
      <c r="N27" s="495"/>
      <c r="O27" s="495"/>
      <c r="P27" s="495"/>
      <c r="Q27" s="495"/>
      <c r="R27" s="495"/>
      <c r="S27" s="495"/>
      <c r="T27" s="495"/>
      <c r="U27" s="495"/>
      <c r="V27" s="495"/>
      <c r="W27" s="495"/>
      <c r="X27" s="495"/>
      <c r="Y27" s="495"/>
      <c r="Z27" s="490"/>
      <c r="AA27" s="490"/>
      <c r="AB27" s="490"/>
      <c r="AC27" s="490"/>
      <c r="AD27" s="490"/>
      <c r="AE27" s="490"/>
      <c r="AF27" s="490"/>
      <c r="AG27" s="490"/>
      <c r="AH27" s="490"/>
      <c r="AI27" s="490"/>
      <c r="AJ27" s="491"/>
    </row>
    <row r="28" spans="1:36" ht="10.199999999999999" customHeight="1">
      <c r="A28" s="333"/>
      <c r="B28" s="334"/>
      <c r="C28" s="334"/>
      <c r="D28" s="334"/>
      <c r="E28" s="334"/>
      <c r="F28" s="335"/>
      <c r="G28" s="494" t="str">
        <f>IF(COUNTA(名簿!B2:B199)&gt;100,"職名","")</f>
        <v>職名</v>
      </c>
      <c r="H28" s="492"/>
      <c r="I28" s="492"/>
      <c r="J28" s="492"/>
      <c r="K28" s="486" t="str">
        <f>IF(COUNTA(名簿!B2:B199)&gt;100,VLOOKUP($AJ$4,名簿!$A$2:$AZ$183,45,FALSE),"")</f>
        <v>主任　ニロウラ　アルジュン</v>
      </c>
      <c r="L28" s="486"/>
      <c r="M28" s="486"/>
      <c r="N28" s="486"/>
      <c r="O28" s="486"/>
      <c r="P28" s="486"/>
      <c r="Q28" s="486"/>
      <c r="R28" s="486"/>
      <c r="S28" s="486"/>
      <c r="T28" s="486"/>
      <c r="U28" s="486"/>
      <c r="V28" s="486"/>
      <c r="W28" s="486"/>
      <c r="X28" s="486"/>
      <c r="Y28" s="486"/>
      <c r="Z28" s="492" t="str">
        <f>IF(COUNTA(名簿!B2:B199)&gt;100,"TEL","")</f>
        <v>TEL</v>
      </c>
      <c r="AA28" s="492"/>
      <c r="AB28" s="492"/>
      <c r="AC28" s="492" t="str">
        <f>IF(COUNTA(名簿!B2:B199)&gt;100,VLOOKUP($AJ$4,名簿!$A$2:$AZ$183,46,FALSE),"")</f>
        <v>03-3255-1149</v>
      </c>
      <c r="AD28" s="492"/>
      <c r="AE28" s="492"/>
      <c r="AF28" s="492"/>
      <c r="AG28" s="492"/>
      <c r="AH28" s="492"/>
      <c r="AI28" s="492"/>
      <c r="AJ28" s="493"/>
    </row>
    <row r="29" spans="1:36" ht="10.199999999999999" customHeight="1">
      <c r="A29" s="336"/>
      <c r="B29" s="334"/>
      <c r="C29" s="334"/>
      <c r="D29" s="334"/>
      <c r="E29" s="334"/>
      <c r="F29" s="335"/>
      <c r="G29" s="484"/>
      <c r="H29" s="485"/>
      <c r="I29" s="485"/>
      <c r="J29" s="485"/>
      <c r="K29" s="488"/>
      <c r="L29" s="488"/>
      <c r="M29" s="488"/>
      <c r="N29" s="488"/>
      <c r="O29" s="488"/>
      <c r="P29" s="488"/>
      <c r="Q29" s="488"/>
      <c r="R29" s="488"/>
      <c r="S29" s="488"/>
      <c r="T29" s="488"/>
      <c r="U29" s="488"/>
      <c r="V29" s="488"/>
      <c r="W29" s="488"/>
      <c r="X29" s="488"/>
      <c r="Y29" s="488"/>
      <c r="Z29" s="485"/>
      <c r="AA29" s="485"/>
      <c r="AB29" s="485"/>
      <c r="AC29" s="485"/>
      <c r="AD29" s="485"/>
      <c r="AE29" s="485"/>
      <c r="AF29" s="485"/>
      <c r="AG29" s="485"/>
      <c r="AH29" s="485"/>
      <c r="AI29" s="485"/>
      <c r="AJ29" s="487"/>
    </row>
    <row r="30" spans="1:36" ht="15.75" customHeight="1">
      <c r="A30" s="391" t="s">
        <v>365</v>
      </c>
      <c r="B30" s="392"/>
      <c r="C30" s="392"/>
      <c r="D30" s="392"/>
      <c r="E30" s="392"/>
      <c r="F30" s="393"/>
      <c r="G30" s="182" t="str">
        <f>VLOOKUP($AJ$4,名簿!$A$2:$AS$183,25,FALSE)</f>
        <v>有期雇用</v>
      </c>
      <c r="H30" s="154"/>
      <c r="I30" s="154"/>
      <c r="J30" s="154"/>
      <c r="K30" s="154"/>
      <c r="L30" s="154" t="str">
        <f>VLOOKUP($AJ$4,名簿!$A$2:$AS$183,26,FALSE)</f>
        <v>2024年4月1日から2024年9月30日</v>
      </c>
      <c r="M30" s="154"/>
      <c r="N30" s="154"/>
      <c r="O30" s="154"/>
      <c r="P30" s="154"/>
      <c r="Q30" s="154"/>
      <c r="R30" s="154"/>
      <c r="S30" s="154"/>
      <c r="T30" s="154"/>
      <c r="U30" s="154"/>
      <c r="V30" s="154"/>
      <c r="W30" s="154"/>
      <c r="X30" s="154"/>
      <c r="Y30" s="154"/>
      <c r="Z30" s="154"/>
      <c r="AA30" s="154"/>
      <c r="AB30" s="154"/>
      <c r="AC30" s="154"/>
      <c r="AD30" s="154"/>
      <c r="AE30" s="154"/>
      <c r="AF30" s="154"/>
      <c r="AG30" s="154"/>
      <c r="AH30" s="154"/>
      <c r="AI30" s="154"/>
      <c r="AJ30" s="155"/>
    </row>
    <row r="31" spans="1:36" ht="17.25" customHeight="1">
      <c r="A31" s="239" t="s">
        <v>28</v>
      </c>
      <c r="B31" s="240"/>
      <c r="C31" s="240"/>
      <c r="D31" s="240"/>
      <c r="E31" s="240"/>
      <c r="F31" s="241"/>
      <c r="G31" s="394" t="s">
        <v>366</v>
      </c>
      <c r="H31" s="309"/>
      <c r="I31" s="309"/>
      <c r="J31" s="309"/>
      <c r="K31" s="309"/>
      <c r="L31" s="309"/>
      <c r="M31" s="309" t="str">
        <f>VLOOKUP($AJ$4,名簿!$A$2:$AS$183,27,FALSE)</f>
        <v>有</v>
      </c>
      <c r="N31" s="309"/>
      <c r="O31" s="309"/>
      <c r="P31" s="395">
        <f>VLOOKUP($AJ$4,名簿!$A$2:$AS$183,28,FALSE)</f>
        <v>45383</v>
      </c>
      <c r="Q31" s="395"/>
      <c r="R31" s="395"/>
      <c r="S31" s="395"/>
      <c r="T31" s="395"/>
      <c r="U31" s="395"/>
      <c r="V31" s="395"/>
      <c r="W31" s="395" t="s">
        <v>93</v>
      </c>
      <c r="X31" s="395"/>
      <c r="Y31" s="395">
        <f>VLOOKUP($AJ$4,名簿!$A$2:$AS$183,29,FALSE)</f>
        <v>45565</v>
      </c>
      <c r="Z31" s="395"/>
      <c r="AA31" s="395"/>
      <c r="AB31" s="395"/>
      <c r="AC31" s="395"/>
      <c r="AD31" s="395"/>
      <c r="AE31" s="395"/>
      <c r="AF31" s="171"/>
      <c r="AG31" s="171"/>
      <c r="AH31" s="171"/>
      <c r="AI31" s="171"/>
      <c r="AJ31" s="12"/>
    </row>
    <row r="32" spans="1:36" ht="11.25" customHeight="1">
      <c r="A32" s="242"/>
      <c r="B32" s="243"/>
      <c r="C32" s="243"/>
      <c r="D32" s="243"/>
      <c r="E32" s="243"/>
      <c r="F32" s="244"/>
      <c r="G32" s="147"/>
      <c r="H32" s="148"/>
      <c r="I32" s="310" t="s">
        <v>91</v>
      </c>
      <c r="J32" s="310"/>
      <c r="K32" s="310"/>
      <c r="L32" s="310"/>
      <c r="M32" s="310"/>
      <c r="N32" s="310"/>
      <c r="O32" s="310"/>
      <c r="P32" s="310"/>
      <c r="Q32" s="310"/>
      <c r="R32" s="310"/>
      <c r="S32" s="310"/>
      <c r="T32" s="310"/>
      <c r="U32" s="310"/>
      <c r="V32" s="310"/>
      <c r="W32" s="310"/>
      <c r="X32" s="311">
        <f>VLOOKUP($AJ$4,名簿!$A$2:$AS$183,30,FALSE)</f>
        <v>45566</v>
      </c>
      <c r="Y32" s="311"/>
      <c r="Z32" s="311"/>
      <c r="AA32" s="311"/>
      <c r="AB32" s="311"/>
      <c r="AC32" s="311"/>
      <c r="AD32" s="311"/>
      <c r="AE32" s="4"/>
      <c r="AF32" s="4"/>
      <c r="AG32" s="4"/>
      <c r="AH32" s="4"/>
      <c r="AI32" s="15"/>
      <c r="AJ32" s="14"/>
    </row>
    <row r="33" spans="1:36" ht="12.75" customHeight="1">
      <c r="A33" s="242"/>
      <c r="B33" s="243"/>
      <c r="C33" s="243"/>
      <c r="D33" s="243"/>
      <c r="E33" s="243"/>
      <c r="F33" s="244"/>
      <c r="G33" s="147"/>
      <c r="H33" s="148"/>
      <c r="I33" s="310" t="s">
        <v>119</v>
      </c>
      <c r="J33" s="310"/>
      <c r="K33" s="310"/>
      <c r="L33" s="310"/>
      <c r="M33" s="310"/>
      <c r="N33" s="310"/>
      <c r="O33" s="310"/>
      <c r="P33" s="310"/>
      <c r="Q33" s="310"/>
      <c r="R33" s="310"/>
      <c r="S33" s="310"/>
      <c r="T33" s="310"/>
      <c r="U33" s="310"/>
      <c r="V33" s="310"/>
      <c r="W33" s="310"/>
      <c r="X33" s="311">
        <f>VLOOKUP($AJ$4,名簿!$A$2:$AS$183,31,FALSE)</f>
        <v>45461</v>
      </c>
      <c r="Y33" s="311"/>
      <c r="Z33" s="311"/>
      <c r="AA33" s="311"/>
      <c r="AB33" s="311"/>
      <c r="AC33" s="311"/>
      <c r="AD33" s="311"/>
      <c r="AE33" s="4"/>
      <c r="AF33" s="4"/>
      <c r="AG33" s="4"/>
      <c r="AH33" s="4"/>
      <c r="AI33" s="15"/>
      <c r="AJ33" s="14"/>
    </row>
    <row r="34" spans="1:36" ht="11.25" customHeight="1">
      <c r="A34" s="242"/>
      <c r="B34" s="243"/>
      <c r="C34" s="243"/>
      <c r="D34" s="243"/>
      <c r="E34" s="243"/>
      <c r="F34" s="244"/>
      <c r="G34" s="147"/>
      <c r="H34" s="305" t="s">
        <v>120</v>
      </c>
      <c r="I34" s="305"/>
      <c r="J34" s="305"/>
      <c r="K34" s="305"/>
      <c r="L34" s="305"/>
      <c r="M34" s="305"/>
      <c r="N34" s="305"/>
      <c r="O34" s="305"/>
      <c r="P34" s="305"/>
      <c r="Q34" s="305"/>
      <c r="R34" s="305"/>
      <c r="S34" s="305"/>
      <c r="T34" s="305"/>
      <c r="U34" s="305"/>
      <c r="V34" s="305"/>
      <c r="W34" s="305"/>
      <c r="X34" s="305"/>
      <c r="Y34" s="305"/>
      <c r="Z34" s="305"/>
      <c r="AA34" s="305"/>
      <c r="AB34" s="305"/>
      <c r="AC34" s="305"/>
      <c r="AD34" s="305"/>
      <c r="AE34" s="305"/>
      <c r="AF34" s="305"/>
      <c r="AG34" s="305"/>
      <c r="AH34" s="305"/>
      <c r="AI34" s="305"/>
      <c r="AJ34" s="306"/>
    </row>
    <row r="35" spans="1:36" ht="11.25" customHeight="1">
      <c r="A35" s="267"/>
      <c r="B35" s="268"/>
      <c r="C35" s="268"/>
      <c r="D35" s="268"/>
      <c r="E35" s="268"/>
      <c r="F35" s="269"/>
      <c r="G35" s="149"/>
      <c r="H35" s="307"/>
      <c r="I35" s="307"/>
      <c r="J35" s="307"/>
      <c r="K35" s="307"/>
      <c r="L35" s="307"/>
      <c r="M35" s="307"/>
      <c r="N35" s="307"/>
      <c r="O35" s="307"/>
      <c r="P35" s="307"/>
      <c r="Q35" s="307"/>
      <c r="R35" s="307"/>
      <c r="S35" s="307"/>
      <c r="T35" s="307"/>
      <c r="U35" s="307"/>
      <c r="V35" s="307"/>
      <c r="W35" s="307"/>
      <c r="X35" s="307"/>
      <c r="Y35" s="307"/>
      <c r="Z35" s="307"/>
      <c r="AA35" s="307"/>
      <c r="AB35" s="307"/>
      <c r="AC35" s="307"/>
      <c r="AD35" s="307"/>
      <c r="AE35" s="307"/>
      <c r="AF35" s="307"/>
      <c r="AG35" s="307"/>
      <c r="AH35" s="307"/>
      <c r="AI35" s="307"/>
      <c r="AJ35" s="308"/>
    </row>
    <row r="36" spans="1:36" ht="11.25" customHeight="1">
      <c r="A36" s="239" t="s">
        <v>90</v>
      </c>
      <c r="B36" s="240"/>
      <c r="C36" s="240"/>
      <c r="D36" s="240"/>
      <c r="E36" s="240"/>
      <c r="F36" s="241"/>
      <c r="G36" s="312" t="str">
        <f>VLOOKUP($AJ$4,名簿!$A$2:$AS$183,32,FALSE)</f>
        <v>前月に提示するシフトによる勤務</v>
      </c>
      <c r="H36" s="313"/>
      <c r="I36" s="313"/>
      <c r="J36" s="313"/>
      <c r="K36" s="313"/>
      <c r="L36" s="313"/>
      <c r="M36" s="313"/>
      <c r="N36" s="313"/>
      <c r="O36" s="313"/>
      <c r="P36" s="313"/>
      <c r="Q36" s="313"/>
      <c r="R36" s="313"/>
      <c r="S36" s="313"/>
      <c r="T36" s="313"/>
      <c r="U36" s="313"/>
      <c r="V36" s="313"/>
      <c r="W36" s="313"/>
      <c r="X36" s="316" t="str">
        <f>VLOOKUP($AJ$4,名簿!$A$2:$AS$183,33,FALSE)</f>
        <v>週4日または5日</v>
      </c>
      <c r="Y36" s="316"/>
      <c r="Z36" s="316"/>
      <c r="AA36" s="316"/>
      <c r="AB36" s="316"/>
      <c r="AC36" s="316"/>
      <c r="AD36" s="316"/>
      <c r="AE36" s="316"/>
      <c r="AF36" s="316"/>
      <c r="AG36" s="316"/>
      <c r="AH36" s="316"/>
      <c r="AI36" s="316"/>
      <c r="AJ36" s="17"/>
    </row>
    <row r="37" spans="1:36" ht="11.25" customHeight="1">
      <c r="A37" s="267"/>
      <c r="B37" s="268"/>
      <c r="C37" s="268"/>
      <c r="D37" s="268"/>
      <c r="E37" s="268"/>
      <c r="F37" s="269"/>
      <c r="G37" s="314"/>
      <c r="H37" s="315"/>
      <c r="I37" s="315"/>
      <c r="J37" s="315"/>
      <c r="K37" s="315"/>
      <c r="L37" s="315"/>
      <c r="M37" s="315"/>
      <c r="N37" s="315"/>
      <c r="O37" s="315"/>
      <c r="P37" s="315"/>
      <c r="Q37" s="315"/>
      <c r="R37" s="315"/>
      <c r="S37" s="315"/>
      <c r="T37" s="315"/>
      <c r="U37" s="315"/>
      <c r="V37" s="315"/>
      <c r="W37" s="315"/>
      <c r="X37" s="317"/>
      <c r="Y37" s="317"/>
      <c r="Z37" s="317"/>
      <c r="AA37" s="317"/>
      <c r="AB37" s="317"/>
      <c r="AC37" s="317"/>
      <c r="AD37" s="317"/>
      <c r="AE37" s="317"/>
      <c r="AF37" s="317"/>
      <c r="AG37" s="317"/>
      <c r="AH37" s="317"/>
      <c r="AI37" s="317"/>
      <c r="AJ37" s="18"/>
    </row>
    <row r="38" spans="1:36" ht="12" customHeight="1">
      <c r="A38" s="318" t="s">
        <v>9</v>
      </c>
      <c r="B38" s="319"/>
      <c r="C38" s="319"/>
      <c r="D38" s="319"/>
      <c r="E38" s="319"/>
      <c r="F38" s="320"/>
      <c r="G38" s="20"/>
      <c r="H38" s="21"/>
      <c r="I38" s="324" t="str">
        <f>DBCS(VLOOKUP($AJ$4,名簿!$A$2:$AS$183,34,FALSE))</f>
        <v>２０：００～５：００</v>
      </c>
      <c r="J38" s="324"/>
      <c r="K38" s="324"/>
      <c r="L38" s="324"/>
      <c r="M38" s="324"/>
      <c r="N38" s="324"/>
      <c r="O38" s="324"/>
      <c r="P38" s="324"/>
      <c r="Q38" s="324"/>
      <c r="R38" s="324"/>
      <c r="S38" s="324"/>
      <c r="T38" s="324"/>
      <c r="U38" s="324"/>
      <c r="V38" s="324"/>
      <c r="W38" s="324"/>
      <c r="X38" s="324"/>
      <c r="Y38" s="324"/>
      <c r="Z38" s="324"/>
      <c r="AA38" s="324"/>
      <c r="AB38" s="324"/>
      <c r="AC38" s="324"/>
      <c r="AD38" s="324"/>
      <c r="AE38" s="324"/>
      <c r="AF38" s="324"/>
      <c r="AG38" s="324"/>
      <c r="AH38" s="324"/>
      <c r="AI38" s="324"/>
      <c r="AJ38" s="496"/>
    </row>
    <row r="39" spans="1:36" ht="12" customHeight="1">
      <c r="A39" s="274"/>
      <c r="B39" s="275"/>
      <c r="C39" s="275"/>
      <c r="D39" s="275"/>
      <c r="E39" s="275"/>
      <c r="F39" s="276"/>
      <c r="G39" s="23"/>
      <c r="H39" s="24"/>
      <c r="I39" s="325"/>
      <c r="J39" s="325"/>
      <c r="K39" s="325"/>
      <c r="L39" s="325"/>
      <c r="M39" s="325"/>
      <c r="N39" s="325"/>
      <c r="O39" s="325"/>
      <c r="P39" s="325"/>
      <c r="Q39" s="325"/>
      <c r="R39" s="325"/>
      <c r="S39" s="325"/>
      <c r="T39" s="325"/>
      <c r="U39" s="325"/>
      <c r="V39" s="325"/>
      <c r="W39" s="325"/>
      <c r="X39" s="325"/>
      <c r="Y39" s="325"/>
      <c r="Z39" s="325"/>
      <c r="AA39" s="325"/>
      <c r="AB39" s="325"/>
      <c r="AC39" s="325"/>
      <c r="AD39" s="325"/>
      <c r="AE39" s="325"/>
      <c r="AF39" s="325"/>
      <c r="AG39" s="325"/>
      <c r="AH39" s="325"/>
      <c r="AI39" s="325"/>
      <c r="AJ39" s="497"/>
    </row>
    <row r="40" spans="1:36" ht="12" customHeight="1">
      <c r="A40" s="321"/>
      <c r="B40" s="322"/>
      <c r="C40" s="322"/>
      <c r="D40" s="322"/>
      <c r="E40" s="322"/>
      <c r="F40" s="323"/>
      <c r="G40" s="330" t="s">
        <v>124</v>
      </c>
      <c r="H40" s="331"/>
      <c r="I40" s="331"/>
      <c r="J40" s="331"/>
      <c r="K40" s="331"/>
      <c r="L40" s="331"/>
      <c r="M40" s="331"/>
      <c r="N40" s="331"/>
      <c r="O40" s="331"/>
      <c r="P40" s="331"/>
      <c r="Q40" s="331"/>
      <c r="R40" s="331"/>
      <c r="S40" s="331"/>
      <c r="T40" s="331"/>
      <c r="U40" s="331"/>
      <c r="V40" s="331"/>
      <c r="W40" s="331"/>
      <c r="X40" s="331"/>
      <c r="Y40" s="331"/>
      <c r="Z40" s="331"/>
      <c r="AA40" s="331"/>
      <c r="AB40" s="331"/>
      <c r="AC40" s="331"/>
      <c r="AD40" s="331"/>
      <c r="AE40" s="331"/>
      <c r="AF40" s="331"/>
      <c r="AG40" s="331"/>
      <c r="AH40" s="331"/>
      <c r="AI40" s="331"/>
      <c r="AJ40" s="332"/>
    </row>
    <row r="41" spans="1:36" ht="12" customHeight="1">
      <c r="A41" s="239" t="s">
        <v>10</v>
      </c>
      <c r="B41" s="240"/>
      <c r="C41" s="240"/>
      <c r="D41" s="240"/>
      <c r="E41" s="240"/>
      <c r="F41" s="241"/>
      <c r="G41" s="20"/>
      <c r="H41" s="21"/>
      <c r="I41" s="291" t="str">
        <f>DBCS(VLOOKUP($AJ$4,名簿!$A$2:$AS$183,35,FALSE))</f>
        <v>０：００～１：００</v>
      </c>
      <c r="J41" s="291"/>
      <c r="K41" s="291"/>
      <c r="L41" s="291"/>
      <c r="M41" s="291"/>
      <c r="N41" s="291"/>
      <c r="O41" s="291"/>
      <c r="P41" s="291"/>
      <c r="Q41" s="291"/>
      <c r="R41" s="291"/>
      <c r="S41" s="291"/>
      <c r="T41" s="291"/>
      <c r="U41" s="291"/>
      <c r="V41" s="291"/>
      <c r="W41" s="291"/>
      <c r="X41" s="291"/>
      <c r="Y41" s="291"/>
      <c r="Z41" s="291"/>
      <c r="AA41" s="291"/>
      <c r="AB41" s="291"/>
      <c r="AC41" s="291"/>
      <c r="AD41" s="291"/>
      <c r="AE41" s="291"/>
      <c r="AF41" s="291"/>
      <c r="AG41" s="291"/>
      <c r="AH41" s="291"/>
      <c r="AI41" s="291"/>
      <c r="AJ41" s="498"/>
    </row>
    <row r="42" spans="1:36" ht="12" customHeight="1">
      <c r="A42" s="242"/>
      <c r="B42" s="243"/>
      <c r="C42" s="243"/>
      <c r="D42" s="243"/>
      <c r="E42" s="243"/>
      <c r="F42" s="244"/>
      <c r="G42" s="25"/>
      <c r="H42" s="26"/>
      <c r="I42" s="499"/>
      <c r="J42" s="499"/>
      <c r="K42" s="499"/>
      <c r="L42" s="499"/>
      <c r="M42" s="499"/>
      <c r="N42" s="499"/>
      <c r="O42" s="499"/>
      <c r="P42" s="499"/>
      <c r="Q42" s="499"/>
      <c r="R42" s="499"/>
      <c r="S42" s="499"/>
      <c r="T42" s="499"/>
      <c r="U42" s="499"/>
      <c r="V42" s="499"/>
      <c r="W42" s="499"/>
      <c r="X42" s="499"/>
      <c r="Y42" s="499"/>
      <c r="Z42" s="499"/>
      <c r="AA42" s="499"/>
      <c r="AB42" s="499"/>
      <c r="AC42" s="499"/>
      <c r="AD42" s="499"/>
      <c r="AE42" s="499"/>
      <c r="AF42" s="499"/>
      <c r="AG42" s="499"/>
      <c r="AH42" s="499"/>
      <c r="AI42" s="499"/>
      <c r="AJ42" s="500"/>
    </row>
    <row r="43" spans="1:36" ht="12" customHeight="1">
      <c r="A43" s="242"/>
      <c r="B43" s="243"/>
      <c r="C43" s="243"/>
      <c r="D43" s="243"/>
      <c r="E43" s="243"/>
      <c r="F43" s="244"/>
      <c r="G43" s="144" t="s">
        <v>8</v>
      </c>
      <c r="H43" s="27" t="s">
        <v>125</v>
      </c>
      <c r="I43" s="8"/>
      <c r="J43" s="8"/>
      <c r="K43" s="145"/>
      <c r="L43" s="145"/>
      <c r="M43" s="145"/>
      <c r="N43" s="145"/>
      <c r="O43" s="145"/>
      <c r="P43" s="8"/>
      <c r="Q43" s="8"/>
      <c r="R43" s="145"/>
      <c r="S43" s="145"/>
      <c r="T43" s="145"/>
      <c r="U43" s="142"/>
      <c r="V43" s="142"/>
      <c r="W43" s="142"/>
      <c r="X43" s="142"/>
      <c r="Y43" s="142"/>
      <c r="Z43" s="142"/>
      <c r="AA43" s="142"/>
      <c r="AB43" s="142"/>
      <c r="AC43" s="142"/>
      <c r="AD43" s="142"/>
      <c r="AE43" s="142"/>
      <c r="AF43" s="142"/>
      <c r="AG43" s="142"/>
      <c r="AH43" s="142"/>
      <c r="AI43" s="142"/>
      <c r="AJ43" s="143"/>
    </row>
    <row r="44" spans="1:36" ht="12" customHeight="1">
      <c r="A44" s="267"/>
      <c r="B44" s="268"/>
      <c r="C44" s="268"/>
      <c r="D44" s="268"/>
      <c r="E44" s="268"/>
      <c r="F44" s="269"/>
      <c r="G44" s="150" t="s">
        <v>8</v>
      </c>
      <c r="H44" s="151" t="s">
        <v>126</v>
      </c>
      <c r="I44" s="151"/>
      <c r="J44" s="151"/>
      <c r="K44" s="151"/>
      <c r="L44" s="151"/>
      <c r="M44" s="151"/>
      <c r="N44" s="151"/>
      <c r="O44" s="151"/>
      <c r="P44" s="151"/>
      <c r="Q44" s="151"/>
      <c r="R44" s="151"/>
      <c r="S44" s="151"/>
      <c r="T44" s="151"/>
      <c r="U44" s="151"/>
      <c r="V44" s="151"/>
      <c r="W44" s="151"/>
      <c r="X44" s="151"/>
      <c r="Y44" s="151"/>
      <c r="Z44" s="151"/>
      <c r="AA44" s="151"/>
      <c r="AB44" s="151"/>
      <c r="AC44" s="151"/>
      <c r="AD44" s="151"/>
      <c r="AE44" s="151"/>
      <c r="AF44" s="151"/>
      <c r="AG44" s="151"/>
      <c r="AH44" s="151"/>
      <c r="AI44" s="151"/>
      <c r="AJ44" s="152"/>
    </row>
    <row r="45" spans="1:36" ht="13.5" customHeight="1">
      <c r="A45" s="223" t="s">
        <v>77</v>
      </c>
      <c r="B45" s="268"/>
      <c r="C45" s="268"/>
      <c r="D45" s="268"/>
      <c r="E45" s="268"/>
      <c r="F45" s="269"/>
      <c r="G45" s="31" t="s">
        <v>96</v>
      </c>
      <c r="H45" s="156"/>
      <c r="I45" s="157" t="s">
        <v>76</v>
      </c>
      <c r="J45" s="157"/>
      <c r="K45" s="157"/>
      <c r="L45" s="157"/>
      <c r="M45" s="157"/>
      <c r="N45" s="157"/>
      <c r="O45" s="157" t="s">
        <v>55</v>
      </c>
      <c r="P45" s="157" t="s">
        <v>131</v>
      </c>
      <c r="Q45" s="157"/>
      <c r="R45" s="157"/>
      <c r="S45" s="157"/>
      <c r="T45" s="157"/>
      <c r="U45" s="157"/>
      <c r="V45" s="157"/>
      <c r="W45" s="157"/>
      <c r="X45" s="157"/>
      <c r="Y45" s="157"/>
      <c r="Z45" s="157"/>
      <c r="AA45" s="157"/>
      <c r="AB45" s="157"/>
      <c r="AC45" s="157"/>
      <c r="AD45" s="157"/>
      <c r="AE45" s="157"/>
      <c r="AF45" s="157"/>
      <c r="AG45" s="157"/>
      <c r="AH45" s="157"/>
      <c r="AI45" s="157"/>
      <c r="AJ45" s="158"/>
    </row>
    <row r="46" spans="1:36" ht="10.5" customHeight="1">
      <c r="A46" s="267"/>
      <c r="B46" s="268"/>
      <c r="C46" s="268"/>
      <c r="D46" s="268"/>
      <c r="E46" s="268"/>
      <c r="F46" s="269"/>
      <c r="G46" s="296" t="s">
        <v>97</v>
      </c>
      <c r="H46" s="297"/>
      <c r="I46" s="297"/>
      <c r="J46" s="297"/>
      <c r="K46" s="297"/>
      <c r="L46" s="297"/>
      <c r="M46" s="297"/>
      <c r="N46" s="297"/>
      <c r="O46" s="297"/>
      <c r="P46" s="297"/>
      <c r="Q46" s="297"/>
      <c r="R46" s="297"/>
      <c r="S46" s="297"/>
      <c r="T46" s="297"/>
      <c r="U46" s="297"/>
      <c r="V46" s="297"/>
      <c r="W46" s="297"/>
      <c r="X46" s="297"/>
      <c r="Y46" s="297"/>
      <c r="Z46" s="297"/>
      <c r="AA46" s="297"/>
      <c r="AB46" s="297"/>
      <c r="AC46" s="297"/>
      <c r="AD46" s="297"/>
      <c r="AE46" s="297"/>
      <c r="AF46" s="297"/>
      <c r="AG46" s="297"/>
      <c r="AH46" s="297"/>
      <c r="AI46" s="297"/>
      <c r="AJ46" s="298"/>
    </row>
    <row r="47" spans="1:36" ht="11.25" customHeight="1">
      <c r="A47" s="267"/>
      <c r="B47" s="268"/>
      <c r="C47" s="268"/>
      <c r="D47" s="268"/>
      <c r="E47" s="268"/>
      <c r="F47" s="269"/>
      <c r="G47" s="159" t="s">
        <v>127</v>
      </c>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c r="AE47" s="160"/>
      <c r="AF47" s="160"/>
      <c r="AG47" s="160"/>
      <c r="AH47" s="160"/>
      <c r="AI47" s="160"/>
      <c r="AJ47" s="161"/>
    </row>
    <row r="48" spans="1:36" ht="11.25" customHeight="1">
      <c r="A48" s="267"/>
      <c r="B48" s="268"/>
      <c r="C48" s="268"/>
      <c r="D48" s="268"/>
      <c r="E48" s="268"/>
      <c r="F48" s="269"/>
      <c r="G48" s="159" t="s">
        <v>132</v>
      </c>
      <c r="H48" s="160"/>
      <c r="I48" s="160"/>
      <c r="J48" s="160"/>
      <c r="K48" s="160"/>
      <c r="L48" s="160"/>
      <c r="M48" s="160"/>
      <c r="N48" s="160"/>
      <c r="O48" s="160"/>
      <c r="P48" s="160"/>
      <c r="Q48" s="160"/>
      <c r="R48" s="160"/>
      <c r="S48" s="160"/>
      <c r="T48" s="160"/>
      <c r="U48" s="160"/>
      <c r="V48" s="160"/>
      <c r="W48" s="160"/>
      <c r="X48" s="160"/>
      <c r="Y48" s="160"/>
      <c r="Z48" s="160"/>
      <c r="AA48" s="160"/>
      <c r="AB48" s="160"/>
      <c r="AC48" s="160"/>
      <c r="AD48" s="160"/>
      <c r="AE48" s="160"/>
      <c r="AF48" s="160"/>
      <c r="AG48" s="160"/>
      <c r="AH48" s="160"/>
      <c r="AI48" s="160"/>
      <c r="AJ48" s="161"/>
    </row>
    <row r="49" spans="1:36" ht="11.25" customHeight="1">
      <c r="A49" s="267"/>
      <c r="B49" s="268"/>
      <c r="C49" s="268"/>
      <c r="D49" s="268"/>
      <c r="E49" s="268"/>
      <c r="F49" s="269"/>
      <c r="G49" s="159" t="s">
        <v>138</v>
      </c>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c r="AE49" s="160"/>
      <c r="AF49" s="160"/>
      <c r="AG49" s="160"/>
      <c r="AH49" s="160"/>
      <c r="AI49" s="160"/>
      <c r="AJ49" s="161"/>
    </row>
    <row r="50" spans="1:36" ht="13.5" customHeight="1">
      <c r="A50" s="267"/>
      <c r="B50" s="268"/>
      <c r="C50" s="268"/>
      <c r="D50" s="268"/>
      <c r="E50" s="268"/>
      <c r="F50" s="269"/>
      <c r="G50" s="396" t="s">
        <v>98</v>
      </c>
      <c r="H50" s="397"/>
      <c r="I50" s="398" t="s">
        <v>78</v>
      </c>
      <c r="J50" s="398"/>
      <c r="K50" s="398"/>
      <c r="L50" s="398"/>
      <c r="M50" s="398"/>
      <c r="N50" s="398"/>
      <c r="O50" s="398" t="s">
        <v>55</v>
      </c>
      <c r="P50" s="398" t="s">
        <v>79</v>
      </c>
      <c r="Q50" s="398"/>
      <c r="R50" s="398"/>
      <c r="S50" s="398"/>
      <c r="T50" s="398"/>
      <c r="U50" s="398"/>
      <c r="V50" s="399" t="s">
        <v>367</v>
      </c>
      <c r="W50" s="399"/>
      <c r="X50" s="399"/>
      <c r="Y50" s="399"/>
      <c r="Z50" s="399"/>
      <c r="AA50" s="399"/>
      <c r="AB50" s="399"/>
      <c r="AC50" s="399"/>
      <c r="AD50" s="399"/>
      <c r="AE50" s="399"/>
      <c r="AF50" s="399"/>
      <c r="AG50" s="398"/>
      <c r="AH50" s="398"/>
      <c r="AI50" s="398"/>
      <c r="AJ50" s="400"/>
    </row>
    <row r="51" spans="1:36">
      <c r="A51" s="299" t="s">
        <v>12</v>
      </c>
      <c r="B51" s="243"/>
      <c r="C51" s="243"/>
      <c r="D51" s="243"/>
      <c r="E51" s="243"/>
      <c r="F51" s="244"/>
      <c r="G51" s="401" t="s">
        <v>96</v>
      </c>
      <c r="H51" s="42"/>
      <c r="I51" s="42" t="s">
        <v>80</v>
      </c>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0"/>
    </row>
    <row r="52" spans="1:36">
      <c r="A52" s="299"/>
      <c r="B52" s="243"/>
      <c r="C52" s="243"/>
      <c r="D52" s="243"/>
      <c r="E52" s="243"/>
      <c r="F52" s="244"/>
      <c r="G52" s="41"/>
      <c r="H52" s="163"/>
      <c r="I52" s="163" t="s">
        <v>81</v>
      </c>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0"/>
    </row>
    <row r="53" spans="1:36" ht="13.5" customHeight="1">
      <c r="A53" s="242"/>
      <c r="B53" s="243"/>
      <c r="C53" s="243"/>
      <c r="D53" s="243"/>
      <c r="E53" s="243"/>
      <c r="F53" s="244"/>
      <c r="G53" s="32" t="s">
        <v>98</v>
      </c>
      <c r="H53" s="43"/>
      <c r="I53" s="43" t="s">
        <v>82</v>
      </c>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4"/>
    </row>
    <row r="54" spans="1:36">
      <c r="A54" s="242"/>
      <c r="B54" s="243"/>
      <c r="C54" s="243"/>
      <c r="D54" s="243"/>
      <c r="E54" s="243"/>
      <c r="F54" s="244"/>
      <c r="G54" s="45"/>
      <c r="H54" s="165"/>
      <c r="I54" s="168" t="s">
        <v>8</v>
      </c>
      <c r="J54" s="165" t="s">
        <v>110</v>
      </c>
      <c r="K54" s="165"/>
      <c r="L54" s="165"/>
      <c r="M54" s="165"/>
      <c r="N54" s="165"/>
      <c r="O54" s="165"/>
      <c r="P54" s="165"/>
      <c r="Q54" s="165"/>
      <c r="R54" s="165"/>
      <c r="S54" s="165" t="s">
        <v>55</v>
      </c>
      <c r="T54" s="165"/>
      <c r="U54" s="165"/>
      <c r="V54" s="167" t="s">
        <v>8</v>
      </c>
      <c r="W54" s="163" t="s">
        <v>111</v>
      </c>
      <c r="X54" s="163"/>
      <c r="Y54" s="163"/>
      <c r="Z54" s="163"/>
      <c r="AA54" s="163"/>
      <c r="AB54" s="163"/>
      <c r="AC54" s="163"/>
      <c r="AD54" s="163"/>
      <c r="AE54" s="163"/>
      <c r="AF54" s="163" t="s">
        <v>54</v>
      </c>
      <c r="AG54" s="165"/>
      <c r="AH54" s="165"/>
      <c r="AI54" s="165"/>
      <c r="AJ54" s="40"/>
    </row>
    <row r="55" spans="1:36" ht="13.5" customHeight="1">
      <c r="A55" s="242"/>
      <c r="B55" s="243"/>
      <c r="C55" s="243"/>
      <c r="D55" s="243"/>
      <c r="E55" s="243"/>
      <c r="F55" s="244"/>
      <c r="G55" s="32" t="s">
        <v>84</v>
      </c>
      <c r="H55" s="48"/>
      <c r="I55" s="49" t="s">
        <v>83</v>
      </c>
      <c r="J55" s="48"/>
      <c r="K55" s="48"/>
      <c r="L55" s="48"/>
      <c r="M55" s="48"/>
      <c r="N55" s="48"/>
      <c r="O55" s="48"/>
      <c r="P55" s="48"/>
      <c r="Q55" s="48"/>
      <c r="R55" s="48"/>
      <c r="S55" s="48"/>
      <c r="T55" s="48"/>
      <c r="U55" s="48"/>
      <c r="V55" s="48"/>
      <c r="W55" s="48"/>
      <c r="X55" s="48"/>
      <c r="Y55" s="48"/>
      <c r="Z55" s="402" t="s">
        <v>368</v>
      </c>
      <c r="AA55" s="403"/>
      <c r="AB55" s="403"/>
      <c r="AC55" s="403"/>
      <c r="AD55" s="403"/>
      <c r="AE55" s="403"/>
      <c r="AF55" s="403"/>
      <c r="AG55" s="403"/>
      <c r="AH55" s="403"/>
      <c r="AI55" s="403"/>
      <c r="AJ55" s="404"/>
    </row>
    <row r="56" spans="1:36" ht="14.4">
      <c r="A56" s="220" t="s">
        <v>15</v>
      </c>
      <c r="B56" s="240"/>
      <c r="C56" s="240"/>
      <c r="D56" s="240"/>
      <c r="E56" s="240"/>
      <c r="F56" s="241"/>
      <c r="G56" s="405" t="s">
        <v>96</v>
      </c>
      <c r="H56" s="31"/>
      <c r="I56" s="52"/>
      <c r="J56" s="52" t="s">
        <v>60</v>
      </c>
      <c r="K56" s="52"/>
      <c r="L56" s="52"/>
      <c r="M56" s="52"/>
      <c r="N56" s="52"/>
      <c r="O56" s="52"/>
      <c r="P56" s="52"/>
      <c r="Q56" s="52"/>
      <c r="R56" s="52"/>
      <c r="S56" s="52"/>
      <c r="T56" s="53"/>
      <c r="U56" s="52"/>
      <c r="V56" s="286" t="str">
        <f>DBCS(VLOOKUP($AJ$4,名簿!$A$2:$AS$183,36,FALSE))</f>
        <v/>
      </c>
      <c r="W56" s="286"/>
      <c r="X56" s="286"/>
      <c r="Y56" s="286"/>
      <c r="Z56" s="286"/>
      <c r="AA56" s="53" t="s">
        <v>16</v>
      </c>
      <c r="AB56" s="53"/>
      <c r="AC56" s="53"/>
      <c r="AD56" s="53"/>
      <c r="AE56" s="53"/>
      <c r="AF56" s="53"/>
      <c r="AG56" s="53"/>
      <c r="AH56" s="53"/>
      <c r="AI56" s="53"/>
      <c r="AJ56" s="406"/>
    </row>
    <row r="57" spans="1:36" ht="14.4">
      <c r="A57" s="242"/>
      <c r="B57" s="243"/>
      <c r="C57" s="243"/>
      <c r="D57" s="243"/>
      <c r="E57" s="243"/>
      <c r="F57" s="244"/>
      <c r="G57" s="407" t="s">
        <v>98</v>
      </c>
      <c r="J57" s="5" t="s">
        <v>62</v>
      </c>
      <c r="N57" s="408"/>
      <c r="O57" s="408"/>
      <c r="P57" s="408"/>
      <c r="Q57" s="408"/>
      <c r="R57" s="408"/>
      <c r="S57" s="8"/>
      <c r="T57" s="8"/>
      <c r="V57" s="8"/>
      <c r="W57" s="8"/>
      <c r="X57" s="8"/>
      <c r="Y57" s="8"/>
      <c r="Z57" s="8"/>
      <c r="AA57" s="8"/>
      <c r="AB57" s="8"/>
      <c r="AC57" s="8"/>
      <c r="AD57" s="8"/>
      <c r="AE57" s="8"/>
      <c r="AF57" s="8"/>
      <c r="AG57" s="8"/>
      <c r="AH57" s="8"/>
      <c r="AI57" s="8"/>
      <c r="AJ57" s="22"/>
    </row>
    <row r="58" spans="1:36">
      <c r="A58" s="242"/>
      <c r="B58" s="243"/>
      <c r="C58" s="243"/>
      <c r="D58" s="243"/>
      <c r="E58" s="243"/>
      <c r="F58" s="244"/>
      <c r="G58" s="13"/>
      <c r="J58" s="212" t="s">
        <v>59</v>
      </c>
      <c r="K58" s="212"/>
      <c r="L58" s="212"/>
      <c r="M58" s="212"/>
      <c r="N58" s="212"/>
      <c r="O58" s="212"/>
      <c r="P58" s="212"/>
      <c r="Q58" s="212"/>
      <c r="R58" s="212"/>
      <c r="S58" s="212"/>
      <c r="T58" s="212"/>
      <c r="U58" s="212"/>
      <c r="V58" s="212"/>
      <c r="W58" s="212"/>
      <c r="X58" s="212"/>
      <c r="Y58" s="212"/>
      <c r="Z58" s="212"/>
      <c r="AC58" s="212" t="s">
        <v>49</v>
      </c>
      <c r="AD58" s="212"/>
      <c r="AE58" s="212"/>
      <c r="AF58" s="212"/>
      <c r="AG58" s="212"/>
      <c r="AH58" s="212"/>
      <c r="AI58" s="212"/>
      <c r="AJ58" s="14"/>
    </row>
    <row r="59" spans="1:36">
      <c r="A59" s="242"/>
      <c r="B59" s="243"/>
      <c r="C59" s="243"/>
      <c r="D59" s="243"/>
      <c r="E59" s="243"/>
      <c r="F59" s="244"/>
      <c r="G59" s="60"/>
      <c r="J59" s="5" t="s">
        <v>48</v>
      </c>
      <c r="AC59" s="212" t="s">
        <v>49</v>
      </c>
      <c r="AJ59" s="14"/>
    </row>
    <row r="60" spans="1:36">
      <c r="A60" s="242"/>
      <c r="B60" s="243"/>
      <c r="C60" s="243"/>
      <c r="D60" s="243"/>
      <c r="E60" s="243"/>
      <c r="F60" s="244"/>
      <c r="G60" s="63"/>
      <c r="J60" s="5" t="s">
        <v>50</v>
      </c>
      <c r="AC60" s="5" t="s">
        <v>99</v>
      </c>
      <c r="AJ60" s="14"/>
    </row>
    <row r="61" spans="1:36">
      <c r="A61" s="242"/>
      <c r="B61" s="243"/>
      <c r="C61" s="243"/>
      <c r="D61" s="243"/>
      <c r="E61" s="243"/>
      <c r="F61" s="244"/>
      <c r="G61" s="64"/>
      <c r="H61" s="59"/>
      <c r="I61" s="59"/>
      <c r="J61" s="59" t="s">
        <v>192</v>
      </c>
      <c r="K61" s="59"/>
      <c r="L61" s="59"/>
      <c r="M61" s="59"/>
      <c r="N61" s="59"/>
      <c r="O61" s="59"/>
      <c r="P61" s="59"/>
      <c r="Q61" s="59"/>
      <c r="R61" s="59"/>
      <c r="S61" s="59"/>
      <c r="T61" s="59"/>
      <c r="U61" s="59"/>
      <c r="V61" s="59"/>
      <c r="W61" s="59"/>
      <c r="X61" s="59"/>
      <c r="Y61" s="59"/>
      <c r="Z61" s="59"/>
      <c r="AA61" s="59"/>
      <c r="AB61" s="59"/>
      <c r="AC61" s="59" t="s">
        <v>100</v>
      </c>
      <c r="AD61" s="59"/>
      <c r="AE61" s="59"/>
      <c r="AF61" s="59"/>
      <c r="AG61" s="59"/>
      <c r="AH61" s="59"/>
      <c r="AI61" s="59"/>
      <c r="AJ61" s="65"/>
    </row>
    <row r="62" spans="1:36">
      <c r="A62" s="242"/>
      <c r="B62" s="243"/>
      <c r="C62" s="243"/>
      <c r="D62" s="243"/>
      <c r="E62" s="243"/>
      <c r="F62" s="244"/>
      <c r="G62" s="66" t="s">
        <v>84</v>
      </c>
      <c r="H62" s="61"/>
      <c r="I62" s="61"/>
      <c r="J62" s="61" t="s">
        <v>63</v>
      </c>
      <c r="K62" s="61"/>
      <c r="L62" s="61"/>
      <c r="M62" s="61"/>
      <c r="N62" s="61"/>
      <c r="O62" s="61"/>
      <c r="P62" s="61" t="s">
        <v>66</v>
      </c>
      <c r="Q62" s="61"/>
      <c r="R62" s="61"/>
      <c r="S62" s="61"/>
      <c r="T62" s="61"/>
      <c r="U62" s="409"/>
      <c r="V62" s="68" t="s">
        <v>101</v>
      </c>
      <c r="W62" s="61"/>
      <c r="X62" s="61"/>
      <c r="Y62" s="61" t="s">
        <v>369</v>
      </c>
      <c r="Z62" s="61"/>
      <c r="AA62" s="61"/>
      <c r="AB62" s="61"/>
      <c r="AC62" s="61"/>
      <c r="AD62" s="61" t="s">
        <v>370</v>
      </c>
      <c r="AE62" s="61"/>
      <c r="AF62" s="61"/>
      <c r="AG62" s="61"/>
      <c r="AH62" s="61"/>
      <c r="AI62" s="61"/>
      <c r="AJ62" s="67"/>
    </row>
    <row r="63" spans="1:36">
      <c r="A63" s="242"/>
      <c r="B63" s="243"/>
      <c r="C63" s="243"/>
      <c r="D63" s="243"/>
      <c r="E63" s="243"/>
      <c r="F63" s="244"/>
      <c r="G63" s="407" t="s">
        <v>371</v>
      </c>
      <c r="H63" s="410"/>
      <c r="I63" s="410"/>
      <c r="J63" s="410" t="s">
        <v>372</v>
      </c>
      <c r="K63" s="410"/>
      <c r="L63" s="410"/>
      <c r="M63" s="410"/>
      <c r="N63" s="410"/>
      <c r="O63" s="410"/>
      <c r="P63" s="410"/>
      <c r="Q63" s="410"/>
      <c r="R63" s="410"/>
      <c r="AJ63" s="22"/>
    </row>
    <row r="64" spans="1:36">
      <c r="A64" s="242"/>
      <c r="B64" s="243"/>
      <c r="C64" s="243"/>
      <c r="D64" s="243"/>
      <c r="E64" s="243"/>
      <c r="F64" s="244"/>
      <c r="G64" s="144" t="s">
        <v>8</v>
      </c>
      <c r="H64" s="280" t="s">
        <v>102</v>
      </c>
      <c r="I64" s="280"/>
      <c r="J64" s="280"/>
      <c r="K64" s="280"/>
      <c r="L64" s="280"/>
      <c r="M64" s="280"/>
      <c r="N64" s="280"/>
      <c r="O64" s="280"/>
      <c r="P64" s="280"/>
      <c r="Q64" s="280"/>
      <c r="R64" s="280"/>
      <c r="S64" s="280"/>
      <c r="T64" s="280"/>
      <c r="U64" s="280"/>
      <c r="V64" s="280"/>
      <c r="W64" s="280"/>
      <c r="X64" s="280"/>
      <c r="Y64" s="280"/>
      <c r="Z64" s="280"/>
      <c r="AA64" s="280"/>
      <c r="AB64" s="280"/>
      <c r="AC64" s="280"/>
      <c r="AD64" s="280"/>
      <c r="AE64" s="280"/>
      <c r="AF64" s="280"/>
      <c r="AG64" s="280"/>
      <c r="AH64" s="280"/>
      <c r="AI64" s="280"/>
      <c r="AJ64" s="14"/>
    </row>
    <row r="65" spans="1:36">
      <c r="A65" s="242"/>
      <c r="B65" s="243"/>
      <c r="C65" s="243"/>
      <c r="D65" s="243"/>
      <c r="E65" s="243"/>
      <c r="F65" s="244"/>
      <c r="G65" s="144" t="s">
        <v>8</v>
      </c>
      <c r="H65" s="411" t="s">
        <v>71</v>
      </c>
      <c r="I65" s="411"/>
      <c r="J65" s="411"/>
      <c r="K65" s="411" t="s">
        <v>381</v>
      </c>
      <c r="L65" s="411"/>
      <c r="M65" s="411"/>
      <c r="N65" s="410"/>
      <c r="O65" s="410"/>
      <c r="P65" s="410"/>
      <c r="Q65" s="410"/>
      <c r="R65" s="410"/>
      <c r="S65" s="410"/>
      <c r="T65" s="410"/>
      <c r="U65" s="410"/>
      <c r="V65" s="410"/>
      <c r="W65" s="410"/>
      <c r="X65" s="410"/>
      <c r="Y65" s="410"/>
      <c r="Z65" s="410"/>
      <c r="AC65" s="165"/>
      <c r="AD65" s="165"/>
      <c r="AE65" s="165"/>
      <c r="AF65" s="165"/>
      <c r="AG65" s="165"/>
      <c r="AH65" s="165"/>
      <c r="AI65" s="165"/>
      <c r="AJ65" s="22"/>
    </row>
    <row r="66" spans="1:36">
      <c r="A66" s="242"/>
      <c r="B66" s="243"/>
      <c r="C66" s="243"/>
      <c r="D66" s="243"/>
      <c r="E66" s="243"/>
      <c r="F66" s="244"/>
      <c r="G66" s="144" t="s">
        <v>8</v>
      </c>
      <c r="H66" s="42" t="s">
        <v>373</v>
      </c>
      <c r="I66" s="42"/>
      <c r="J66" s="42"/>
      <c r="K66" s="42"/>
      <c r="M66" s="165" t="s">
        <v>103</v>
      </c>
      <c r="N66" s="165"/>
      <c r="O66" s="168" t="s">
        <v>8</v>
      </c>
      <c r="P66" s="42" t="s">
        <v>20</v>
      </c>
      <c r="Q66" s="165"/>
      <c r="R66" s="165"/>
      <c r="S66" s="412" t="s">
        <v>103</v>
      </c>
      <c r="U66" s="165"/>
      <c r="V66" s="168"/>
      <c r="W66" s="42"/>
      <c r="X66" s="165"/>
      <c r="Y66" s="165"/>
      <c r="Z66" s="412"/>
      <c r="AB66" s="165"/>
      <c r="AC66" s="165"/>
      <c r="AD66" s="165"/>
      <c r="AE66" s="165"/>
      <c r="AF66" s="165"/>
      <c r="AG66" s="165"/>
      <c r="AH66" s="165"/>
      <c r="AI66" s="165"/>
      <c r="AJ66" s="22"/>
    </row>
    <row r="67" spans="1:36">
      <c r="A67" s="242"/>
      <c r="B67" s="243"/>
      <c r="C67" s="243"/>
      <c r="D67" s="243"/>
      <c r="E67" s="243"/>
      <c r="F67" s="244"/>
      <c r="G67" s="144" t="s">
        <v>8</v>
      </c>
      <c r="H67" s="42" t="s">
        <v>19</v>
      </c>
      <c r="I67" s="42"/>
      <c r="J67" s="42"/>
      <c r="K67" s="42" t="s">
        <v>374</v>
      </c>
      <c r="L67" s="42"/>
      <c r="M67" s="42"/>
      <c r="O67" s="129"/>
      <c r="P67" s="129"/>
      <c r="Q67" s="129"/>
      <c r="R67" s="129"/>
      <c r="S67" s="129"/>
      <c r="T67" s="129"/>
      <c r="U67" s="129"/>
      <c r="V67" s="129"/>
      <c r="W67" s="129"/>
      <c r="X67" s="129"/>
      <c r="Y67" s="129"/>
      <c r="Z67" s="129"/>
      <c r="AA67" s="129"/>
      <c r="AB67" s="129"/>
      <c r="AC67" s="129"/>
      <c r="AD67" s="129"/>
      <c r="AE67" s="129"/>
      <c r="AF67" s="129"/>
      <c r="AG67" s="129"/>
      <c r="AH67" s="129"/>
      <c r="AI67" s="129"/>
      <c r="AJ67" s="14"/>
    </row>
    <row r="68" spans="1:36" ht="13.8" thickBot="1">
      <c r="A68" s="242"/>
      <c r="B68" s="243"/>
      <c r="C68" s="243"/>
      <c r="D68" s="243"/>
      <c r="E68" s="243"/>
      <c r="F68" s="244"/>
      <c r="G68" s="413"/>
      <c r="H68" s="137"/>
      <c r="I68" s="137"/>
      <c r="J68" s="137"/>
      <c r="K68" s="137" t="s">
        <v>136</v>
      </c>
      <c r="L68" s="137"/>
      <c r="M68" s="137"/>
      <c r="N68" s="414"/>
      <c r="O68" s="415"/>
      <c r="P68" s="415"/>
      <c r="Q68" s="415"/>
      <c r="R68" s="415"/>
      <c r="S68" s="415"/>
      <c r="T68" s="415"/>
      <c r="U68" s="415"/>
      <c r="V68" s="416" t="s">
        <v>375</v>
      </c>
      <c r="W68" s="417"/>
      <c r="X68" s="417"/>
      <c r="Y68" s="417"/>
      <c r="Z68" s="417"/>
      <c r="AA68" s="417"/>
      <c r="AB68" s="417"/>
      <c r="AC68" s="417"/>
      <c r="AD68" s="417"/>
      <c r="AE68" s="417"/>
      <c r="AF68" s="417"/>
      <c r="AG68" s="417"/>
      <c r="AH68" s="417"/>
      <c r="AI68" s="415"/>
      <c r="AJ68" s="418"/>
    </row>
    <row r="69" spans="1:36">
      <c r="A69" s="254" t="s">
        <v>41</v>
      </c>
      <c r="B69" s="272"/>
      <c r="C69" s="272"/>
      <c r="D69" s="272"/>
      <c r="E69" s="272"/>
      <c r="F69" s="273"/>
      <c r="G69" s="72" t="s">
        <v>376</v>
      </c>
      <c r="H69" s="73"/>
      <c r="I69" s="73"/>
      <c r="J69" s="73"/>
      <c r="K69" s="73"/>
      <c r="L69" s="73"/>
      <c r="M69" s="73"/>
      <c r="N69" s="73"/>
      <c r="O69" s="74"/>
      <c r="P69" s="74"/>
      <c r="Q69" s="74"/>
      <c r="R69" s="74"/>
      <c r="S69" s="74"/>
      <c r="T69" s="74"/>
      <c r="U69" s="74"/>
      <c r="V69" s="74"/>
      <c r="W69" s="74"/>
      <c r="X69" s="74"/>
      <c r="Y69" s="74"/>
      <c r="Z69" s="74"/>
      <c r="AA69" s="74"/>
      <c r="AB69" s="74"/>
      <c r="AC69" s="74"/>
      <c r="AD69" s="74"/>
      <c r="AE69" s="74"/>
      <c r="AF69" s="74"/>
      <c r="AG69" s="74"/>
      <c r="AH69" s="74"/>
      <c r="AI69" s="74"/>
      <c r="AJ69" s="75"/>
    </row>
    <row r="70" spans="1:36">
      <c r="A70" s="274"/>
      <c r="B70" s="275"/>
      <c r="C70" s="275"/>
      <c r="D70" s="275"/>
      <c r="E70" s="275"/>
      <c r="F70" s="276"/>
      <c r="G70" s="60"/>
      <c r="H70" s="42" t="s">
        <v>32</v>
      </c>
      <c r="I70" s="42"/>
      <c r="J70" s="42"/>
      <c r="K70" s="280" t="str">
        <f>VLOOKUP($AJ$4,名簿!$A$2:$AS$183,37,FALSE)</f>
        <v>職名　　副工場長　　氏名　　五十嵐　修</v>
      </c>
      <c r="L70" s="280"/>
      <c r="M70" s="280"/>
      <c r="N70" s="280"/>
      <c r="O70" s="280"/>
      <c r="P70" s="280"/>
      <c r="Q70" s="280"/>
      <c r="R70" s="280"/>
      <c r="S70" s="280"/>
      <c r="T70" s="280"/>
      <c r="U70" s="280"/>
      <c r="V70" s="280"/>
      <c r="W70" s="280"/>
      <c r="X70" s="280"/>
      <c r="Y70" s="280"/>
      <c r="Z70" s="280"/>
      <c r="AA70" s="281" t="s">
        <v>92</v>
      </c>
      <c r="AB70" s="281"/>
      <c r="AC70" s="281"/>
      <c r="AD70" s="280" t="str">
        <f>AC12</f>
        <v>024-554-5543</v>
      </c>
      <c r="AE70" s="280"/>
      <c r="AF70" s="280"/>
      <c r="AG70" s="280"/>
      <c r="AH70" s="280"/>
      <c r="AI70" s="280"/>
      <c r="AJ70" s="76"/>
    </row>
    <row r="71" spans="1:36">
      <c r="A71" s="274"/>
      <c r="B71" s="275"/>
      <c r="C71" s="275"/>
      <c r="D71" s="275"/>
      <c r="E71" s="275"/>
      <c r="F71" s="276"/>
      <c r="G71" s="64"/>
      <c r="H71" s="77" t="s">
        <v>33</v>
      </c>
      <c r="I71" s="77"/>
      <c r="J71" s="77"/>
      <c r="K71" s="419" t="str">
        <f>VLOOKUP($AJ$4,名簿!$A$2:$AS$183,38,FALSE)</f>
        <v>職名　　営業所長　 　　 　氏名　　鈴木　亮輔</v>
      </c>
      <c r="L71" s="419"/>
      <c r="M71" s="419"/>
      <c r="N71" s="419"/>
      <c r="O71" s="419"/>
      <c r="P71" s="419"/>
      <c r="Q71" s="419"/>
      <c r="R71" s="419"/>
      <c r="S71" s="419"/>
      <c r="T71" s="419"/>
      <c r="U71" s="419"/>
      <c r="V71" s="419"/>
      <c r="W71" s="419"/>
      <c r="X71" s="419"/>
      <c r="Y71" s="419"/>
      <c r="Z71" s="419"/>
      <c r="AA71" s="283" t="s">
        <v>92</v>
      </c>
      <c r="AB71" s="283"/>
      <c r="AC71" s="283"/>
      <c r="AD71" s="282" t="str">
        <f>AC26</f>
        <v>03-3255-1149</v>
      </c>
      <c r="AE71" s="282"/>
      <c r="AF71" s="282"/>
      <c r="AG71" s="282"/>
      <c r="AH71" s="282"/>
      <c r="AI71" s="282"/>
      <c r="AJ71" s="78"/>
    </row>
    <row r="72" spans="1:36">
      <c r="A72" s="274"/>
      <c r="B72" s="275"/>
      <c r="C72" s="275"/>
      <c r="D72" s="275"/>
      <c r="E72" s="275"/>
      <c r="F72" s="276"/>
      <c r="G72" s="79" t="s">
        <v>377</v>
      </c>
      <c r="H72" s="42"/>
      <c r="I72" s="42"/>
      <c r="J72" s="42"/>
      <c r="K72" s="42"/>
      <c r="L72" s="42"/>
      <c r="AJ72" s="76"/>
    </row>
    <row r="73" spans="1:36" ht="11.25" customHeight="1">
      <c r="A73" s="274"/>
      <c r="B73" s="275"/>
      <c r="C73" s="275"/>
      <c r="D73" s="275"/>
      <c r="E73" s="275"/>
      <c r="F73" s="276"/>
      <c r="G73" s="60"/>
      <c r="H73" s="270" t="s">
        <v>47</v>
      </c>
      <c r="I73" s="270"/>
      <c r="J73" s="270"/>
      <c r="K73" s="270"/>
      <c r="L73" s="270"/>
      <c r="M73" s="270"/>
      <c r="N73" s="270"/>
      <c r="O73" s="270"/>
      <c r="P73" s="270"/>
      <c r="Q73" s="270"/>
      <c r="R73" s="270"/>
      <c r="S73" s="270"/>
      <c r="T73" s="270"/>
      <c r="U73" s="270"/>
      <c r="V73" s="270"/>
      <c r="W73" s="270"/>
      <c r="X73" s="270"/>
      <c r="Y73" s="270"/>
      <c r="Z73" s="270"/>
      <c r="AA73" s="270"/>
      <c r="AB73" s="270"/>
      <c r="AC73" s="270"/>
      <c r="AD73" s="270"/>
      <c r="AE73" s="270"/>
      <c r="AF73" s="270"/>
      <c r="AG73" s="270"/>
      <c r="AH73" s="270"/>
      <c r="AI73" s="270"/>
      <c r="AJ73" s="271"/>
    </row>
    <row r="74" spans="1:36" ht="11.25" customHeight="1">
      <c r="A74" s="274"/>
      <c r="B74" s="275"/>
      <c r="C74" s="275"/>
      <c r="D74" s="275"/>
      <c r="E74" s="275"/>
      <c r="F74" s="276"/>
      <c r="G74" s="60"/>
      <c r="H74" s="270"/>
      <c r="I74" s="270"/>
      <c r="J74" s="270"/>
      <c r="K74" s="270"/>
      <c r="L74" s="270"/>
      <c r="M74" s="270"/>
      <c r="N74" s="270"/>
      <c r="O74" s="270"/>
      <c r="P74" s="270"/>
      <c r="Q74" s="270"/>
      <c r="R74" s="270"/>
      <c r="S74" s="270"/>
      <c r="T74" s="270"/>
      <c r="U74" s="270"/>
      <c r="V74" s="270"/>
      <c r="W74" s="270"/>
      <c r="X74" s="270"/>
      <c r="Y74" s="270"/>
      <c r="Z74" s="270"/>
      <c r="AA74" s="270"/>
      <c r="AB74" s="270"/>
      <c r="AC74" s="270"/>
      <c r="AD74" s="270"/>
      <c r="AE74" s="270"/>
      <c r="AF74" s="270"/>
      <c r="AG74" s="270"/>
      <c r="AH74" s="270"/>
      <c r="AI74" s="270"/>
      <c r="AJ74" s="271"/>
    </row>
    <row r="75" spans="1:36" ht="11.25" customHeight="1">
      <c r="A75" s="274"/>
      <c r="B75" s="275"/>
      <c r="C75" s="275"/>
      <c r="D75" s="275"/>
      <c r="E75" s="275"/>
      <c r="F75" s="276"/>
      <c r="G75" s="60"/>
      <c r="H75" s="270"/>
      <c r="I75" s="270"/>
      <c r="J75" s="270"/>
      <c r="K75" s="270"/>
      <c r="L75" s="270"/>
      <c r="M75" s="270"/>
      <c r="N75" s="270"/>
      <c r="O75" s="270"/>
      <c r="P75" s="270"/>
      <c r="Q75" s="270"/>
      <c r="R75" s="270"/>
      <c r="S75" s="270"/>
      <c r="T75" s="270"/>
      <c r="U75" s="270"/>
      <c r="V75" s="270"/>
      <c r="W75" s="270"/>
      <c r="X75" s="270"/>
      <c r="Y75" s="270"/>
      <c r="Z75" s="270"/>
      <c r="AA75" s="270"/>
      <c r="AB75" s="270"/>
      <c r="AC75" s="270"/>
      <c r="AD75" s="270"/>
      <c r="AE75" s="270"/>
      <c r="AF75" s="270"/>
      <c r="AG75" s="270"/>
      <c r="AH75" s="270"/>
      <c r="AI75" s="270"/>
      <c r="AJ75" s="271"/>
    </row>
    <row r="76" spans="1:36" ht="11.25" customHeight="1">
      <c r="A76" s="274"/>
      <c r="B76" s="275"/>
      <c r="C76" s="275"/>
      <c r="D76" s="275"/>
      <c r="E76" s="275"/>
      <c r="F76" s="276"/>
      <c r="G76" s="60"/>
      <c r="H76" s="261" t="s">
        <v>35</v>
      </c>
      <c r="I76" s="261"/>
      <c r="J76" s="261"/>
      <c r="K76" s="261"/>
      <c r="L76" s="261"/>
      <c r="M76" s="261"/>
      <c r="N76" s="261"/>
      <c r="O76" s="261"/>
      <c r="P76" s="261"/>
      <c r="Q76" s="261"/>
      <c r="R76" s="261"/>
      <c r="S76" s="261"/>
      <c r="T76" s="261"/>
      <c r="U76" s="261"/>
      <c r="V76" s="261"/>
      <c r="W76" s="261"/>
      <c r="X76" s="261"/>
      <c r="Y76" s="261"/>
      <c r="Z76" s="261"/>
      <c r="AA76" s="261"/>
      <c r="AB76" s="261"/>
      <c r="AC76" s="261"/>
      <c r="AD76" s="261"/>
      <c r="AE76" s="261"/>
      <c r="AF76" s="261"/>
      <c r="AG76" s="261"/>
      <c r="AH76" s="261"/>
      <c r="AI76" s="261"/>
      <c r="AJ76" s="262"/>
    </row>
    <row r="77" spans="1:36" ht="11.25" customHeight="1" thickBot="1">
      <c r="A77" s="277"/>
      <c r="B77" s="278"/>
      <c r="C77" s="278"/>
      <c r="D77" s="278"/>
      <c r="E77" s="278"/>
      <c r="F77" s="279"/>
      <c r="G77" s="80"/>
      <c r="H77" s="284"/>
      <c r="I77" s="284"/>
      <c r="J77" s="284"/>
      <c r="K77" s="284"/>
      <c r="L77" s="284"/>
      <c r="M77" s="284"/>
      <c r="N77" s="284"/>
      <c r="O77" s="284"/>
      <c r="P77" s="284"/>
      <c r="Q77" s="284"/>
      <c r="R77" s="284"/>
      <c r="S77" s="284"/>
      <c r="T77" s="284"/>
      <c r="U77" s="284"/>
      <c r="V77" s="284"/>
      <c r="W77" s="284"/>
      <c r="X77" s="284"/>
      <c r="Y77" s="284"/>
      <c r="Z77" s="284"/>
      <c r="AA77" s="284"/>
      <c r="AB77" s="284"/>
      <c r="AC77" s="284"/>
      <c r="AD77" s="284"/>
      <c r="AE77" s="284"/>
      <c r="AF77" s="284"/>
      <c r="AG77" s="284"/>
      <c r="AH77" s="284"/>
      <c r="AI77" s="284"/>
      <c r="AJ77" s="285"/>
    </row>
    <row r="78" spans="1:36">
      <c r="A78" s="162"/>
      <c r="B78" s="162"/>
      <c r="C78" s="162"/>
      <c r="D78" s="162"/>
      <c r="E78" s="162"/>
      <c r="F78" s="162"/>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2" t="s">
        <v>44</v>
      </c>
      <c r="AG78" s="81"/>
      <c r="AH78" s="81"/>
      <c r="AI78" s="81"/>
      <c r="AJ78" s="81"/>
    </row>
    <row r="79" spans="1:36" ht="13.8" thickBot="1">
      <c r="A79" s="162"/>
      <c r="B79" s="162"/>
      <c r="C79" s="162"/>
      <c r="D79" s="162"/>
      <c r="E79" s="162"/>
      <c r="F79" s="162"/>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2"/>
      <c r="AG79" s="81"/>
      <c r="AH79" s="81"/>
      <c r="AI79" s="81"/>
      <c r="AJ79" s="81"/>
    </row>
    <row r="80" spans="1:36" ht="13.5" customHeight="1">
      <c r="A80" s="254" t="s">
        <v>40</v>
      </c>
      <c r="B80" s="255"/>
      <c r="C80" s="255"/>
      <c r="D80" s="255"/>
      <c r="E80" s="255"/>
      <c r="F80" s="256"/>
      <c r="G80" s="72" t="s">
        <v>104</v>
      </c>
      <c r="H80" s="420"/>
      <c r="I80" s="420"/>
      <c r="J80" s="420"/>
      <c r="K80" s="420"/>
      <c r="L80" s="420"/>
      <c r="M80" s="420"/>
      <c r="N80" s="420"/>
      <c r="O80" s="420"/>
      <c r="P80" s="420"/>
      <c r="Q80" s="420"/>
      <c r="R80" s="420"/>
      <c r="S80" s="420"/>
      <c r="T80" s="420"/>
      <c r="U80" s="420"/>
      <c r="V80" s="420"/>
      <c r="W80" s="420"/>
      <c r="X80" s="420"/>
      <c r="Y80" s="420"/>
      <c r="Z80" s="420"/>
      <c r="AA80" s="420"/>
      <c r="AB80" s="420"/>
      <c r="AC80" s="420"/>
      <c r="AD80" s="420"/>
      <c r="AE80" s="420"/>
      <c r="AF80" s="420"/>
      <c r="AG80" s="420"/>
      <c r="AH80" s="420"/>
      <c r="AI80" s="420"/>
      <c r="AJ80" s="421"/>
    </row>
    <row r="81" spans="1:36" ht="13.5" customHeight="1">
      <c r="A81" s="257"/>
      <c r="B81" s="258"/>
      <c r="C81" s="258"/>
      <c r="D81" s="258"/>
      <c r="E81" s="258"/>
      <c r="F81" s="259"/>
      <c r="G81" s="260" t="s">
        <v>137</v>
      </c>
      <c r="H81" s="261"/>
      <c r="I81" s="261"/>
      <c r="J81" s="261"/>
      <c r="K81" s="261"/>
      <c r="L81" s="261"/>
      <c r="M81" s="261"/>
      <c r="N81" s="261"/>
      <c r="O81" s="261"/>
      <c r="P81" s="261"/>
      <c r="Q81" s="261"/>
      <c r="R81" s="261"/>
      <c r="S81" s="261"/>
      <c r="T81" s="261"/>
      <c r="U81" s="261"/>
      <c r="V81" s="261"/>
      <c r="W81" s="261"/>
      <c r="X81" s="261"/>
      <c r="Y81" s="261"/>
      <c r="Z81" s="261"/>
      <c r="AA81" s="261"/>
      <c r="AB81" s="261"/>
      <c r="AC81" s="261"/>
      <c r="AD81" s="261"/>
      <c r="AE81" s="261"/>
      <c r="AF81" s="261"/>
      <c r="AG81" s="261"/>
      <c r="AH81" s="261"/>
      <c r="AI81" s="261"/>
      <c r="AJ81" s="262"/>
    </row>
    <row r="82" spans="1:36">
      <c r="A82" s="257"/>
      <c r="B82" s="258"/>
      <c r="C82" s="258"/>
      <c r="D82" s="258"/>
      <c r="E82" s="258"/>
      <c r="F82" s="259"/>
      <c r="G82" s="260"/>
      <c r="H82" s="261"/>
      <c r="I82" s="261"/>
      <c r="J82" s="261"/>
      <c r="K82" s="261"/>
      <c r="L82" s="261"/>
      <c r="M82" s="261"/>
      <c r="N82" s="261"/>
      <c r="O82" s="261"/>
      <c r="P82" s="261"/>
      <c r="Q82" s="261"/>
      <c r="R82" s="261"/>
      <c r="S82" s="261"/>
      <c r="T82" s="261"/>
      <c r="U82" s="261"/>
      <c r="V82" s="261"/>
      <c r="W82" s="261"/>
      <c r="X82" s="261"/>
      <c r="Y82" s="261"/>
      <c r="Z82" s="261"/>
      <c r="AA82" s="261"/>
      <c r="AB82" s="261"/>
      <c r="AC82" s="261"/>
      <c r="AD82" s="261"/>
      <c r="AE82" s="261"/>
      <c r="AF82" s="261"/>
      <c r="AG82" s="261"/>
      <c r="AH82" s="261"/>
      <c r="AI82" s="261"/>
      <c r="AJ82" s="262"/>
    </row>
    <row r="83" spans="1:36">
      <c r="A83" s="257"/>
      <c r="B83" s="258"/>
      <c r="C83" s="258"/>
      <c r="D83" s="258"/>
      <c r="E83" s="258"/>
      <c r="F83" s="259"/>
      <c r="G83" s="260"/>
      <c r="H83" s="261"/>
      <c r="I83" s="261"/>
      <c r="J83" s="261"/>
      <c r="K83" s="261"/>
      <c r="L83" s="261"/>
      <c r="M83" s="261"/>
      <c r="N83" s="261"/>
      <c r="O83" s="261"/>
      <c r="P83" s="261"/>
      <c r="Q83" s="261"/>
      <c r="R83" s="261"/>
      <c r="S83" s="261"/>
      <c r="T83" s="261"/>
      <c r="U83" s="261"/>
      <c r="V83" s="261"/>
      <c r="W83" s="261"/>
      <c r="X83" s="261"/>
      <c r="Y83" s="261"/>
      <c r="Z83" s="261"/>
      <c r="AA83" s="261"/>
      <c r="AB83" s="261"/>
      <c r="AC83" s="261"/>
      <c r="AD83" s="261"/>
      <c r="AE83" s="261"/>
      <c r="AF83" s="261"/>
      <c r="AG83" s="261"/>
      <c r="AH83" s="261"/>
      <c r="AI83" s="261"/>
      <c r="AJ83" s="262"/>
    </row>
    <row r="84" spans="1:36">
      <c r="A84" s="257"/>
      <c r="B84" s="258"/>
      <c r="C84" s="258"/>
      <c r="D84" s="258"/>
      <c r="E84" s="258"/>
      <c r="F84" s="259"/>
      <c r="G84" s="260"/>
      <c r="H84" s="261"/>
      <c r="I84" s="261"/>
      <c r="J84" s="261"/>
      <c r="K84" s="261"/>
      <c r="L84" s="261"/>
      <c r="M84" s="261"/>
      <c r="N84" s="261"/>
      <c r="O84" s="261"/>
      <c r="P84" s="261"/>
      <c r="Q84" s="261"/>
      <c r="R84" s="261"/>
      <c r="S84" s="261"/>
      <c r="T84" s="261"/>
      <c r="U84" s="261"/>
      <c r="V84" s="261"/>
      <c r="W84" s="261"/>
      <c r="X84" s="261"/>
      <c r="Y84" s="261"/>
      <c r="Z84" s="261"/>
      <c r="AA84" s="261"/>
      <c r="AB84" s="261"/>
      <c r="AC84" s="261"/>
      <c r="AD84" s="261"/>
      <c r="AE84" s="261"/>
      <c r="AF84" s="261"/>
      <c r="AG84" s="261"/>
      <c r="AH84" s="261"/>
      <c r="AI84" s="261"/>
      <c r="AJ84" s="262"/>
    </row>
    <row r="85" spans="1:36">
      <c r="A85" s="257"/>
      <c r="B85" s="258"/>
      <c r="C85" s="258"/>
      <c r="D85" s="258"/>
      <c r="E85" s="258"/>
      <c r="F85" s="259"/>
      <c r="G85" s="260"/>
      <c r="H85" s="261"/>
      <c r="I85" s="261"/>
      <c r="J85" s="261"/>
      <c r="K85" s="261"/>
      <c r="L85" s="261"/>
      <c r="M85" s="261"/>
      <c r="N85" s="261"/>
      <c r="O85" s="261"/>
      <c r="P85" s="261"/>
      <c r="Q85" s="261"/>
      <c r="R85" s="261"/>
      <c r="S85" s="261"/>
      <c r="T85" s="261"/>
      <c r="U85" s="261"/>
      <c r="V85" s="261"/>
      <c r="W85" s="261"/>
      <c r="X85" s="261"/>
      <c r="Y85" s="261"/>
      <c r="Z85" s="261"/>
      <c r="AA85" s="261"/>
      <c r="AB85" s="261"/>
      <c r="AC85" s="261"/>
      <c r="AD85" s="261"/>
      <c r="AE85" s="261"/>
      <c r="AF85" s="261"/>
      <c r="AG85" s="261"/>
      <c r="AH85" s="261"/>
      <c r="AI85" s="261"/>
      <c r="AJ85" s="262"/>
    </row>
    <row r="86" spans="1:36">
      <c r="A86" s="257"/>
      <c r="B86" s="258"/>
      <c r="C86" s="258"/>
      <c r="D86" s="258"/>
      <c r="E86" s="258"/>
      <c r="F86" s="259"/>
      <c r="G86" s="260"/>
      <c r="H86" s="261"/>
      <c r="I86" s="261"/>
      <c r="J86" s="261"/>
      <c r="K86" s="261"/>
      <c r="L86" s="261"/>
      <c r="M86" s="261"/>
      <c r="N86" s="261"/>
      <c r="O86" s="261"/>
      <c r="P86" s="261"/>
      <c r="Q86" s="261"/>
      <c r="R86" s="261"/>
      <c r="S86" s="261"/>
      <c r="T86" s="261"/>
      <c r="U86" s="261"/>
      <c r="V86" s="261"/>
      <c r="W86" s="261"/>
      <c r="X86" s="261"/>
      <c r="Y86" s="261"/>
      <c r="Z86" s="261"/>
      <c r="AA86" s="261"/>
      <c r="AB86" s="261"/>
      <c r="AC86" s="261"/>
      <c r="AD86" s="261"/>
      <c r="AE86" s="261"/>
      <c r="AF86" s="261"/>
      <c r="AG86" s="261"/>
      <c r="AH86" s="261"/>
      <c r="AI86" s="261"/>
      <c r="AJ86" s="262"/>
    </row>
    <row r="87" spans="1:36">
      <c r="A87" s="257"/>
      <c r="B87" s="258"/>
      <c r="C87" s="258"/>
      <c r="D87" s="258"/>
      <c r="E87" s="258"/>
      <c r="F87" s="259"/>
      <c r="G87" s="260"/>
      <c r="H87" s="261"/>
      <c r="I87" s="261"/>
      <c r="J87" s="261"/>
      <c r="K87" s="261"/>
      <c r="L87" s="261"/>
      <c r="M87" s="261"/>
      <c r="N87" s="261"/>
      <c r="O87" s="261"/>
      <c r="P87" s="261"/>
      <c r="Q87" s="261"/>
      <c r="R87" s="261"/>
      <c r="S87" s="261"/>
      <c r="T87" s="261"/>
      <c r="U87" s="261"/>
      <c r="V87" s="261"/>
      <c r="W87" s="261"/>
      <c r="X87" s="261"/>
      <c r="Y87" s="261"/>
      <c r="Z87" s="261"/>
      <c r="AA87" s="261"/>
      <c r="AB87" s="261"/>
      <c r="AC87" s="261"/>
      <c r="AD87" s="261"/>
      <c r="AE87" s="261"/>
      <c r="AF87" s="261"/>
      <c r="AG87" s="261"/>
      <c r="AH87" s="261"/>
      <c r="AI87" s="261"/>
      <c r="AJ87" s="262"/>
    </row>
    <row r="88" spans="1:36">
      <c r="A88" s="257"/>
      <c r="B88" s="258"/>
      <c r="C88" s="258"/>
      <c r="D88" s="258"/>
      <c r="E88" s="258"/>
      <c r="F88" s="259"/>
      <c r="G88" s="260"/>
      <c r="H88" s="261"/>
      <c r="I88" s="261"/>
      <c r="J88" s="261"/>
      <c r="K88" s="261"/>
      <c r="L88" s="261"/>
      <c r="M88" s="261"/>
      <c r="N88" s="261"/>
      <c r="O88" s="261"/>
      <c r="P88" s="261"/>
      <c r="Q88" s="261"/>
      <c r="R88" s="261"/>
      <c r="S88" s="261"/>
      <c r="T88" s="261"/>
      <c r="U88" s="261"/>
      <c r="V88" s="261"/>
      <c r="W88" s="261"/>
      <c r="X88" s="261"/>
      <c r="Y88" s="261"/>
      <c r="Z88" s="261"/>
      <c r="AA88" s="261"/>
      <c r="AB88" s="261"/>
      <c r="AC88" s="261"/>
      <c r="AD88" s="261"/>
      <c r="AE88" s="261"/>
      <c r="AF88" s="261"/>
      <c r="AG88" s="261"/>
      <c r="AH88" s="261"/>
      <c r="AI88" s="261"/>
      <c r="AJ88" s="262"/>
    </row>
    <row r="89" spans="1:36">
      <c r="A89" s="257"/>
      <c r="B89" s="258"/>
      <c r="C89" s="258"/>
      <c r="D89" s="258"/>
      <c r="E89" s="258"/>
      <c r="F89" s="259"/>
      <c r="G89" s="260"/>
      <c r="H89" s="261"/>
      <c r="I89" s="261"/>
      <c r="J89" s="261"/>
      <c r="K89" s="261"/>
      <c r="L89" s="261"/>
      <c r="M89" s="261"/>
      <c r="N89" s="261"/>
      <c r="O89" s="261"/>
      <c r="P89" s="261"/>
      <c r="Q89" s="261"/>
      <c r="R89" s="261"/>
      <c r="S89" s="261"/>
      <c r="T89" s="261"/>
      <c r="U89" s="261"/>
      <c r="V89" s="261"/>
      <c r="W89" s="261"/>
      <c r="X89" s="261"/>
      <c r="Y89" s="261"/>
      <c r="Z89" s="261"/>
      <c r="AA89" s="261"/>
      <c r="AB89" s="261"/>
      <c r="AC89" s="261"/>
      <c r="AD89" s="261"/>
      <c r="AE89" s="261"/>
      <c r="AF89" s="261"/>
      <c r="AG89" s="261"/>
      <c r="AH89" s="261"/>
      <c r="AI89" s="261"/>
      <c r="AJ89" s="262"/>
    </row>
    <row r="90" spans="1:36">
      <c r="A90" s="257"/>
      <c r="B90" s="258"/>
      <c r="C90" s="258"/>
      <c r="D90" s="258"/>
      <c r="E90" s="258"/>
      <c r="F90" s="259"/>
      <c r="G90" s="260"/>
      <c r="H90" s="261"/>
      <c r="I90" s="261"/>
      <c r="J90" s="261"/>
      <c r="K90" s="261"/>
      <c r="L90" s="261"/>
      <c r="M90" s="261"/>
      <c r="N90" s="261"/>
      <c r="O90" s="261"/>
      <c r="P90" s="261"/>
      <c r="Q90" s="261"/>
      <c r="R90" s="261"/>
      <c r="S90" s="261"/>
      <c r="T90" s="261"/>
      <c r="U90" s="261"/>
      <c r="V90" s="261"/>
      <c r="W90" s="261"/>
      <c r="X90" s="261"/>
      <c r="Y90" s="261"/>
      <c r="Z90" s="261"/>
      <c r="AA90" s="261"/>
      <c r="AB90" s="261"/>
      <c r="AC90" s="261"/>
      <c r="AD90" s="261"/>
      <c r="AE90" s="261"/>
      <c r="AF90" s="261"/>
      <c r="AG90" s="261"/>
      <c r="AH90" s="261"/>
      <c r="AI90" s="261"/>
      <c r="AJ90" s="262"/>
    </row>
    <row r="91" spans="1:36">
      <c r="A91" s="257"/>
      <c r="B91" s="258"/>
      <c r="C91" s="258"/>
      <c r="D91" s="258"/>
      <c r="E91" s="258"/>
      <c r="F91" s="259"/>
      <c r="G91" s="260"/>
      <c r="H91" s="261"/>
      <c r="I91" s="261"/>
      <c r="J91" s="261"/>
      <c r="K91" s="261"/>
      <c r="L91" s="261"/>
      <c r="M91" s="261"/>
      <c r="N91" s="261"/>
      <c r="O91" s="261"/>
      <c r="P91" s="261"/>
      <c r="Q91" s="261"/>
      <c r="R91" s="261"/>
      <c r="S91" s="261"/>
      <c r="T91" s="261"/>
      <c r="U91" s="261"/>
      <c r="V91" s="261"/>
      <c r="W91" s="261"/>
      <c r="X91" s="261"/>
      <c r="Y91" s="261"/>
      <c r="Z91" s="261"/>
      <c r="AA91" s="261"/>
      <c r="AB91" s="261"/>
      <c r="AC91" s="261"/>
      <c r="AD91" s="261"/>
      <c r="AE91" s="261"/>
      <c r="AF91" s="261"/>
      <c r="AG91" s="261"/>
      <c r="AH91" s="261"/>
      <c r="AI91" s="261"/>
      <c r="AJ91" s="262"/>
    </row>
    <row r="92" spans="1:36">
      <c r="A92" s="257"/>
      <c r="B92" s="258"/>
      <c r="C92" s="258"/>
      <c r="D92" s="258"/>
      <c r="E92" s="258"/>
      <c r="F92" s="259"/>
      <c r="G92" s="260"/>
      <c r="H92" s="261"/>
      <c r="I92" s="261"/>
      <c r="J92" s="261"/>
      <c r="K92" s="261"/>
      <c r="L92" s="261"/>
      <c r="M92" s="261"/>
      <c r="N92" s="261"/>
      <c r="O92" s="261"/>
      <c r="P92" s="261"/>
      <c r="Q92" s="261"/>
      <c r="R92" s="261"/>
      <c r="S92" s="261"/>
      <c r="T92" s="261"/>
      <c r="U92" s="261"/>
      <c r="V92" s="261"/>
      <c r="W92" s="261"/>
      <c r="X92" s="261"/>
      <c r="Y92" s="261"/>
      <c r="Z92" s="261"/>
      <c r="AA92" s="261"/>
      <c r="AB92" s="261"/>
      <c r="AC92" s="261"/>
      <c r="AD92" s="261"/>
      <c r="AE92" s="261"/>
      <c r="AF92" s="261"/>
      <c r="AG92" s="261"/>
      <c r="AH92" s="261"/>
      <c r="AI92" s="261"/>
      <c r="AJ92" s="262"/>
    </row>
    <row r="93" spans="1:36">
      <c r="A93" s="257"/>
      <c r="B93" s="258"/>
      <c r="C93" s="258"/>
      <c r="D93" s="258"/>
      <c r="E93" s="258"/>
      <c r="F93" s="259"/>
      <c r="G93" s="260"/>
      <c r="H93" s="261"/>
      <c r="I93" s="261"/>
      <c r="J93" s="261"/>
      <c r="K93" s="261"/>
      <c r="L93" s="261"/>
      <c r="M93" s="261"/>
      <c r="N93" s="261"/>
      <c r="O93" s="261"/>
      <c r="P93" s="261"/>
      <c r="Q93" s="261"/>
      <c r="R93" s="261"/>
      <c r="S93" s="261"/>
      <c r="T93" s="261"/>
      <c r="U93" s="261"/>
      <c r="V93" s="261"/>
      <c r="W93" s="261"/>
      <c r="X93" s="261"/>
      <c r="Y93" s="261"/>
      <c r="Z93" s="261"/>
      <c r="AA93" s="261"/>
      <c r="AB93" s="261"/>
      <c r="AC93" s="261"/>
      <c r="AD93" s="261"/>
      <c r="AE93" s="261"/>
      <c r="AF93" s="261"/>
      <c r="AG93" s="261"/>
      <c r="AH93" s="261"/>
      <c r="AI93" s="261"/>
      <c r="AJ93" s="262"/>
    </row>
    <row r="94" spans="1:36">
      <c r="A94" s="257"/>
      <c r="B94" s="258"/>
      <c r="C94" s="258"/>
      <c r="D94" s="258"/>
      <c r="E94" s="258"/>
      <c r="F94" s="259"/>
      <c r="G94" s="260"/>
      <c r="H94" s="261"/>
      <c r="I94" s="261"/>
      <c r="J94" s="261"/>
      <c r="K94" s="261"/>
      <c r="L94" s="261"/>
      <c r="M94" s="261"/>
      <c r="N94" s="261"/>
      <c r="O94" s="261"/>
      <c r="P94" s="261"/>
      <c r="Q94" s="261"/>
      <c r="R94" s="261"/>
      <c r="S94" s="261"/>
      <c r="T94" s="261"/>
      <c r="U94" s="261"/>
      <c r="V94" s="261"/>
      <c r="W94" s="261"/>
      <c r="X94" s="261"/>
      <c r="Y94" s="261"/>
      <c r="Z94" s="261"/>
      <c r="AA94" s="261"/>
      <c r="AB94" s="261"/>
      <c r="AC94" s="261"/>
      <c r="AD94" s="261"/>
      <c r="AE94" s="261"/>
      <c r="AF94" s="261"/>
      <c r="AG94" s="261"/>
      <c r="AH94" s="261"/>
      <c r="AI94" s="261"/>
      <c r="AJ94" s="262"/>
    </row>
    <row r="95" spans="1:36" ht="7.5" customHeight="1">
      <c r="A95" s="257"/>
      <c r="B95" s="258"/>
      <c r="C95" s="258"/>
      <c r="D95" s="258"/>
      <c r="E95" s="258"/>
      <c r="F95" s="259"/>
      <c r="G95" s="422"/>
      <c r="H95" s="423"/>
      <c r="I95" s="423"/>
      <c r="J95" s="423"/>
      <c r="K95" s="423"/>
      <c r="L95" s="423"/>
      <c r="M95" s="423"/>
      <c r="N95" s="423"/>
      <c r="O95" s="423"/>
      <c r="P95" s="423"/>
      <c r="Q95" s="423"/>
      <c r="R95" s="423"/>
      <c r="S95" s="423"/>
      <c r="T95" s="423"/>
      <c r="U95" s="423"/>
      <c r="V95" s="423"/>
      <c r="W95" s="423"/>
      <c r="X95" s="423"/>
      <c r="Y95" s="423"/>
      <c r="Z95" s="423"/>
      <c r="AA95" s="423"/>
      <c r="AB95" s="423"/>
      <c r="AC95" s="423"/>
      <c r="AD95" s="423"/>
      <c r="AE95" s="423"/>
      <c r="AF95" s="423"/>
      <c r="AG95" s="423"/>
      <c r="AH95" s="423"/>
      <c r="AI95" s="423"/>
      <c r="AJ95" s="424"/>
    </row>
    <row r="96" spans="1:36" ht="12" customHeight="1">
      <c r="A96" s="263" t="s">
        <v>5</v>
      </c>
      <c r="B96" s="264"/>
      <c r="C96" s="264"/>
      <c r="D96" s="264"/>
      <c r="E96" s="264"/>
      <c r="F96" s="265"/>
      <c r="G96" s="104" t="s">
        <v>378</v>
      </c>
      <c r="H96" s="91"/>
      <c r="I96" s="91"/>
      <c r="J96" s="91"/>
      <c r="K96" s="91"/>
      <c r="L96" s="91"/>
      <c r="M96" s="91"/>
      <c r="N96" s="91"/>
      <c r="O96" s="91"/>
      <c r="P96" s="91"/>
      <c r="Q96" s="91"/>
      <c r="R96" s="91"/>
      <c r="S96" s="91"/>
      <c r="T96" s="91"/>
      <c r="U96" s="91"/>
      <c r="V96" s="91"/>
      <c r="W96" s="91"/>
      <c r="X96" s="91"/>
      <c r="Y96" s="91"/>
      <c r="Z96" s="91"/>
      <c r="AA96" s="91"/>
      <c r="AB96" s="91"/>
      <c r="AC96" s="91"/>
      <c r="AD96" s="91"/>
      <c r="AE96" s="91"/>
      <c r="AF96" s="91"/>
      <c r="AG96" s="91"/>
      <c r="AH96" s="91"/>
      <c r="AI96" s="91"/>
      <c r="AJ96" s="425"/>
    </row>
    <row r="97" spans="1:36" ht="12" customHeight="1">
      <c r="A97" s="266"/>
      <c r="B97" s="264"/>
      <c r="C97" s="264"/>
      <c r="D97" s="264"/>
      <c r="E97" s="264"/>
      <c r="F97" s="265"/>
      <c r="G97" s="89"/>
      <c r="H97" s="90" t="s">
        <v>8</v>
      </c>
      <c r="I97" s="91" t="s">
        <v>88</v>
      </c>
      <c r="J97" s="92"/>
      <c r="K97" s="92"/>
      <c r="L97" s="92"/>
      <c r="M97" s="92"/>
      <c r="N97" s="92"/>
      <c r="O97" s="92"/>
      <c r="P97" s="92"/>
      <c r="Q97" s="92"/>
      <c r="R97" s="92"/>
      <c r="S97" s="92"/>
      <c r="T97" s="92"/>
      <c r="U97" s="92"/>
      <c r="V97" s="92"/>
      <c r="W97" s="92"/>
      <c r="X97" s="92"/>
      <c r="Y97" s="92"/>
      <c r="Z97" s="92"/>
      <c r="AA97" s="92"/>
      <c r="AB97" s="92"/>
      <c r="AC97" s="92"/>
      <c r="AD97" s="92"/>
      <c r="AE97" s="92"/>
      <c r="AF97" s="92"/>
      <c r="AG97" s="92"/>
      <c r="AH97" s="92"/>
      <c r="AI97" s="92"/>
      <c r="AJ97" s="93"/>
    </row>
    <row r="98" spans="1:36" ht="12" customHeight="1">
      <c r="A98" s="266"/>
      <c r="B98" s="264"/>
      <c r="C98" s="264"/>
      <c r="D98" s="264"/>
      <c r="E98" s="264"/>
      <c r="F98" s="265"/>
      <c r="G98" s="426"/>
      <c r="H98" s="427" t="s">
        <v>8</v>
      </c>
      <c r="I98" s="428" t="s">
        <v>89</v>
      </c>
      <c r="J98" s="429"/>
      <c r="K98" s="429"/>
      <c r="L98" s="429"/>
      <c r="M98" s="429"/>
      <c r="N98" s="429"/>
      <c r="O98" s="429"/>
      <c r="P98" s="429"/>
      <c r="Q98" s="429"/>
      <c r="R98" s="429"/>
      <c r="S98" s="429"/>
      <c r="T98" s="429"/>
      <c r="U98" s="429"/>
      <c r="V98" s="429"/>
      <c r="W98" s="429"/>
      <c r="X98" s="429"/>
      <c r="Y98" s="429"/>
      <c r="Z98" s="429"/>
      <c r="AA98" s="429"/>
      <c r="AB98" s="429"/>
      <c r="AC98" s="429"/>
      <c r="AD98" s="429"/>
      <c r="AE98" s="429"/>
      <c r="AF98" s="429"/>
      <c r="AG98" s="429"/>
      <c r="AH98" s="429"/>
      <c r="AI98" s="429"/>
      <c r="AJ98" s="430"/>
    </row>
    <row r="99" spans="1:36" ht="12" customHeight="1">
      <c r="A99" s="220" t="s">
        <v>6</v>
      </c>
      <c r="B99" s="240"/>
      <c r="C99" s="240"/>
      <c r="D99" s="240"/>
      <c r="E99" s="240"/>
      <c r="F99" s="241"/>
      <c r="G99" s="95" t="s">
        <v>96</v>
      </c>
      <c r="H99" s="111"/>
      <c r="I99" s="111" t="s">
        <v>379</v>
      </c>
      <c r="J99" s="111"/>
      <c r="K99" s="111"/>
      <c r="L99" s="111"/>
      <c r="M99" s="111"/>
      <c r="N99" s="111"/>
      <c r="O99" s="111"/>
      <c r="P99" s="111"/>
      <c r="Q99" s="111"/>
      <c r="R99" s="111"/>
      <c r="S99" s="111"/>
      <c r="T99" s="431"/>
      <c r="U99" s="432" t="s">
        <v>98</v>
      </c>
      <c r="V99" s="433"/>
      <c r="W99" s="433" t="s">
        <v>380</v>
      </c>
      <c r="X99" s="433"/>
      <c r="Y99" s="433"/>
      <c r="Z99" s="433"/>
      <c r="AA99" s="433"/>
      <c r="AB99" s="433" t="s">
        <v>381</v>
      </c>
      <c r="AC99" s="433"/>
      <c r="AD99" s="433"/>
      <c r="AE99" s="52"/>
      <c r="AF99" s="52"/>
      <c r="AG99" s="111"/>
      <c r="AH99" s="111"/>
      <c r="AI99" s="111"/>
      <c r="AJ99" s="112"/>
    </row>
    <row r="100" spans="1:36" ht="12" customHeight="1">
      <c r="A100" s="242"/>
      <c r="B100" s="243"/>
      <c r="C100" s="243"/>
      <c r="D100" s="243"/>
      <c r="E100" s="243"/>
      <c r="F100" s="244"/>
      <c r="G100" s="434" t="s">
        <v>84</v>
      </c>
      <c r="H100" s="435"/>
      <c r="I100" s="435" t="s">
        <v>382</v>
      </c>
      <c r="J100" s="435"/>
      <c r="K100" s="435"/>
      <c r="L100" s="435"/>
      <c r="M100" s="435"/>
      <c r="N100" s="435" t="s">
        <v>381</v>
      </c>
      <c r="O100" s="435"/>
      <c r="P100" s="435"/>
      <c r="Q100" s="435"/>
      <c r="R100" s="435"/>
      <c r="S100" s="435"/>
      <c r="T100" s="436"/>
      <c r="U100" s="437" t="s">
        <v>101</v>
      </c>
      <c r="V100" s="435"/>
      <c r="W100" s="435" t="s">
        <v>383</v>
      </c>
      <c r="X100" s="435"/>
      <c r="Y100" s="435"/>
      <c r="Z100" s="435"/>
      <c r="AA100" s="435"/>
      <c r="AB100" s="435"/>
      <c r="AC100" s="435"/>
      <c r="AD100" s="435"/>
      <c r="AE100" s="410"/>
      <c r="AF100" s="410"/>
      <c r="AG100" s="435"/>
      <c r="AH100" s="435"/>
      <c r="AI100" s="435"/>
      <c r="AJ100" s="100"/>
    </row>
    <row r="101" spans="1:36" ht="12" customHeight="1">
      <c r="A101" s="242"/>
      <c r="B101" s="243"/>
      <c r="C101" s="243"/>
      <c r="D101" s="243"/>
      <c r="E101" s="243"/>
      <c r="F101" s="244"/>
      <c r="G101" s="438" t="s">
        <v>371</v>
      </c>
      <c r="H101" s="102"/>
      <c r="I101" s="102" t="s">
        <v>74</v>
      </c>
      <c r="J101" s="102"/>
      <c r="K101" s="102"/>
      <c r="L101" s="102"/>
      <c r="M101" s="102"/>
      <c r="N101" s="102"/>
      <c r="O101" s="102"/>
      <c r="P101" s="102"/>
      <c r="Q101" s="102"/>
      <c r="R101" s="102"/>
      <c r="S101" s="102"/>
      <c r="T101" s="102"/>
      <c r="U101" s="102"/>
      <c r="V101" s="102"/>
      <c r="W101" s="102"/>
      <c r="X101" s="102"/>
      <c r="Y101" s="102"/>
      <c r="Z101" s="102"/>
      <c r="AA101" s="102"/>
      <c r="AB101" s="102"/>
      <c r="AC101" s="102"/>
      <c r="AD101" s="102"/>
      <c r="AE101" s="102"/>
      <c r="AF101" s="102"/>
      <c r="AG101" s="102"/>
      <c r="AH101" s="102"/>
      <c r="AI101" s="102"/>
      <c r="AJ101" s="103"/>
    </row>
    <row r="102" spans="1:36" ht="12" customHeight="1">
      <c r="A102" s="242"/>
      <c r="B102" s="243"/>
      <c r="C102" s="243"/>
      <c r="D102" s="243"/>
      <c r="E102" s="243"/>
      <c r="F102" s="244"/>
      <c r="G102" s="104" t="s">
        <v>105</v>
      </c>
      <c r="H102" s="91"/>
      <c r="I102" s="90" t="s">
        <v>8</v>
      </c>
      <c r="J102" s="270" t="s">
        <v>117</v>
      </c>
      <c r="K102" s="270"/>
      <c r="L102" s="270"/>
      <c r="M102" s="270"/>
      <c r="N102" s="270"/>
      <c r="O102" s="270"/>
      <c r="P102" s="270"/>
      <c r="Q102" s="270"/>
      <c r="R102" s="270"/>
      <c r="S102" s="270"/>
      <c r="T102" s="270"/>
      <c r="U102" s="270"/>
      <c r="V102" s="270"/>
      <c r="W102" s="270"/>
      <c r="X102" s="270"/>
      <c r="Y102" s="270"/>
      <c r="Z102" s="270"/>
      <c r="AA102" s="270"/>
      <c r="AB102" s="270"/>
      <c r="AC102" s="270"/>
      <c r="AD102" s="270"/>
      <c r="AE102" s="270"/>
      <c r="AF102" s="270"/>
      <c r="AG102" s="270"/>
      <c r="AH102" s="270"/>
      <c r="AI102" s="270"/>
      <c r="AJ102" s="271"/>
    </row>
    <row r="103" spans="1:36" ht="12" customHeight="1">
      <c r="A103" s="242"/>
      <c r="B103" s="243"/>
      <c r="C103" s="243"/>
      <c r="D103" s="243"/>
      <c r="E103" s="243"/>
      <c r="F103" s="244"/>
      <c r="G103" s="104"/>
      <c r="H103" s="91"/>
      <c r="I103" s="90"/>
      <c r="J103" s="270"/>
      <c r="K103" s="270"/>
      <c r="L103" s="270"/>
      <c r="M103" s="270"/>
      <c r="N103" s="270"/>
      <c r="O103" s="270"/>
      <c r="P103" s="270"/>
      <c r="Q103" s="270"/>
      <c r="R103" s="270"/>
      <c r="S103" s="270"/>
      <c r="T103" s="270"/>
      <c r="U103" s="270"/>
      <c r="V103" s="270"/>
      <c r="W103" s="270"/>
      <c r="X103" s="270"/>
      <c r="Y103" s="270"/>
      <c r="Z103" s="270"/>
      <c r="AA103" s="270"/>
      <c r="AB103" s="270"/>
      <c r="AC103" s="270"/>
      <c r="AD103" s="270"/>
      <c r="AE103" s="270"/>
      <c r="AF103" s="270"/>
      <c r="AG103" s="270"/>
      <c r="AH103" s="270"/>
      <c r="AI103" s="270"/>
      <c r="AJ103" s="271"/>
    </row>
    <row r="104" spans="1:36" ht="12" customHeight="1">
      <c r="A104" s="242"/>
      <c r="B104" s="243"/>
      <c r="C104" s="243"/>
      <c r="D104" s="243"/>
      <c r="E104" s="243"/>
      <c r="F104" s="244"/>
      <c r="G104" s="104"/>
      <c r="H104" s="91"/>
      <c r="I104" s="90" t="s">
        <v>8</v>
      </c>
      <c r="J104" s="261" t="s">
        <v>36</v>
      </c>
      <c r="K104" s="261"/>
      <c r="L104" s="261"/>
      <c r="M104" s="261"/>
      <c r="N104" s="261"/>
      <c r="O104" s="261"/>
      <c r="P104" s="261"/>
      <c r="Q104" s="261"/>
      <c r="R104" s="261"/>
      <c r="S104" s="261"/>
      <c r="T104" s="261"/>
      <c r="U104" s="261"/>
      <c r="V104" s="261"/>
      <c r="W104" s="261"/>
      <c r="X104" s="261"/>
      <c r="Y104" s="261"/>
      <c r="Z104" s="261"/>
      <c r="AA104" s="261"/>
      <c r="AB104" s="261"/>
      <c r="AC104" s="261"/>
      <c r="AD104" s="261"/>
      <c r="AE104" s="261"/>
      <c r="AF104" s="261"/>
      <c r="AG104" s="261"/>
      <c r="AH104" s="261"/>
      <c r="AI104" s="261"/>
      <c r="AJ104" s="262"/>
    </row>
    <row r="105" spans="1:36" ht="12" customHeight="1">
      <c r="A105" s="242"/>
      <c r="B105" s="243"/>
      <c r="C105" s="243"/>
      <c r="D105" s="243"/>
      <c r="E105" s="243"/>
      <c r="F105" s="244"/>
      <c r="G105" s="104"/>
      <c r="H105" s="91"/>
      <c r="I105" s="90" t="s">
        <v>8</v>
      </c>
      <c r="J105" s="261" t="s">
        <v>37</v>
      </c>
      <c r="K105" s="261"/>
      <c r="L105" s="261"/>
      <c r="M105" s="261"/>
      <c r="N105" s="261"/>
      <c r="O105" s="261"/>
      <c r="P105" s="261"/>
      <c r="Q105" s="261"/>
      <c r="R105" s="261"/>
      <c r="S105" s="261"/>
      <c r="T105" s="261"/>
      <c r="U105" s="261"/>
      <c r="V105" s="261"/>
      <c r="W105" s="261"/>
      <c r="X105" s="261"/>
      <c r="Y105" s="261"/>
      <c r="Z105" s="261"/>
      <c r="AA105" s="261"/>
      <c r="AB105" s="261"/>
      <c r="AC105" s="261"/>
      <c r="AD105" s="261"/>
      <c r="AE105" s="261"/>
      <c r="AF105" s="261"/>
      <c r="AG105" s="261"/>
      <c r="AH105" s="261"/>
      <c r="AI105" s="261"/>
      <c r="AJ105" s="262"/>
    </row>
    <row r="106" spans="1:36" ht="12" customHeight="1">
      <c r="A106" s="242"/>
      <c r="B106" s="243"/>
      <c r="C106" s="243"/>
      <c r="D106" s="243"/>
      <c r="E106" s="243"/>
      <c r="F106" s="244"/>
      <c r="G106" s="104"/>
      <c r="H106" s="91"/>
      <c r="I106" s="105"/>
      <c r="J106" s="261"/>
      <c r="K106" s="261"/>
      <c r="L106" s="261"/>
      <c r="M106" s="261"/>
      <c r="N106" s="261"/>
      <c r="O106" s="261"/>
      <c r="P106" s="261"/>
      <c r="Q106" s="261"/>
      <c r="R106" s="261"/>
      <c r="S106" s="261"/>
      <c r="T106" s="261"/>
      <c r="U106" s="261"/>
      <c r="V106" s="261"/>
      <c r="W106" s="261"/>
      <c r="X106" s="261"/>
      <c r="Y106" s="261"/>
      <c r="Z106" s="261"/>
      <c r="AA106" s="261"/>
      <c r="AB106" s="261"/>
      <c r="AC106" s="261"/>
      <c r="AD106" s="261"/>
      <c r="AE106" s="261"/>
      <c r="AF106" s="261"/>
      <c r="AG106" s="261"/>
      <c r="AH106" s="261"/>
      <c r="AI106" s="261"/>
      <c r="AJ106" s="262"/>
    </row>
    <row r="107" spans="1:36" ht="12" customHeight="1">
      <c r="A107" s="242"/>
      <c r="B107" s="243"/>
      <c r="C107" s="243"/>
      <c r="D107" s="243"/>
      <c r="E107" s="243"/>
      <c r="F107" s="244"/>
      <c r="G107" s="89"/>
      <c r="H107" s="92"/>
      <c r="I107" s="85" t="s">
        <v>8</v>
      </c>
      <c r="J107" s="91" t="s">
        <v>11</v>
      </c>
      <c r="K107" s="106"/>
      <c r="L107" s="106"/>
      <c r="M107" s="106"/>
      <c r="N107" s="106"/>
      <c r="O107" s="106"/>
      <c r="P107" s="106"/>
      <c r="Q107" s="106"/>
      <c r="R107" s="106"/>
      <c r="S107" s="106"/>
      <c r="T107" s="106"/>
      <c r="U107" s="106"/>
      <c r="V107" s="106"/>
      <c r="W107" s="106"/>
      <c r="X107" s="106"/>
      <c r="Y107" s="106"/>
      <c r="Z107" s="106"/>
      <c r="AA107" s="106"/>
      <c r="AB107" s="106"/>
      <c r="AC107" s="106"/>
      <c r="AD107" s="106"/>
      <c r="AE107" s="106"/>
      <c r="AF107" s="106"/>
      <c r="AG107" s="106"/>
      <c r="AH107" s="106"/>
      <c r="AI107" s="106"/>
      <c r="AJ107" s="107"/>
    </row>
    <row r="108" spans="1:36" ht="12" customHeight="1">
      <c r="A108" s="242"/>
      <c r="B108" s="243"/>
      <c r="C108" s="243"/>
      <c r="D108" s="243"/>
      <c r="E108" s="243"/>
      <c r="F108" s="244"/>
      <c r="G108" s="89"/>
      <c r="H108" s="91"/>
      <c r="I108" s="85" t="s">
        <v>8</v>
      </c>
      <c r="J108" s="261" t="s">
        <v>38</v>
      </c>
      <c r="K108" s="261"/>
      <c r="L108" s="261"/>
      <c r="M108" s="261"/>
      <c r="N108" s="261"/>
      <c r="O108" s="261"/>
      <c r="P108" s="261"/>
      <c r="Q108" s="261"/>
      <c r="R108" s="261"/>
      <c r="S108" s="261"/>
      <c r="T108" s="261"/>
      <c r="U108" s="261"/>
      <c r="V108" s="261"/>
      <c r="W108" s="261"/>
      <c r="X108" s="261"/>
      <c r="Y108" s="261"/>
      <c r="Z108" s="261"/>
      <c r="AA108" s="261"/>
      <c r="AB108" s="261"/>
      <c r="AC108" s="261"/>
      <c r="AD108" s="261"/>
      <c r="AE108" s="261"/>
      <c r="AF108" s="261"/>
      <c r="AG108" s="261"/>
      <c r="AH108" s="261"/>
      <c r="AI108" s="261"/>
      <c r="AJ108" s="262"/>
    </row>
    <row r="109" spans="1:36" ht="12" customHeight="1">
      <c r="A109" s="242"/>
      <c r="B109" s="243"/>
      <c r="C109" s="243"/>
      <c r="D109" s="243"/>
      <c r="E109" s="243"/>
      <c r="F109" s="244"/>
      <c r="G109" s="89"/>
      <c r="H109" s="91"/>
      <c r="I109" s="85" t="s">
        <v>8</v>
      </c>
      <c r="J109" s="439" t="s">
        <v>384</v>
      </c>
      <c r="K109" s="440"/>
      <c r="L109" s="440"/>
      <c r="M109" s="440"/>
      <c r="N109" s="440"/>
      <c r="O109" s="440"/>
      <c r="P109" s="106"/>
      <c r="Q109" s="106"/>
      <c r="R109" s="106"/>
      <c r="S109" s="106"/>
      <c r="T109" s="106"/>
      <c r="U109" s="106"/>
      <c r="V109" s="106"/>
      <c r="W109" s="106"/>
      <c r="X109" s="106"/>
      <c r="Y109" s="106"/>
      <c r="Z109" s="106"/>
      <c r="AA109" s="106"/>
      <c r="AB109" s="106"/>
      <c r="AC109" s="106"/>
      <c r="AD109" s="106"/>
      <c r="AE109" s="106"/>
      <c r="AF109" s="106"/>
      <c r="AG109" s="106"/>
      <c r="AH109" s="106"/>
      <c r="AI109" s="106"/>
      <c r="AJ109" s="107"/>
    </row>
    <row r="110" spans="1:36" ht="12" customHeight="1">
      <c r="A110" s="242"/>
      <c r="B110" s="243"/>
      <c r="C110" s="243"/>
      <c r="D110" s="243"/>
      <c r="E110" s="243"/>
      <c r="F110" s="244"/>
      <c r="G110" s="89"/>
      <c r="H110" s="91"/>
      <c r="I110" s="85" t="s">
        <v>8</v>
      </c>
      <c r="J110" s="261" t="s">
        <v>39</v>
      </c>
      <c r="K110" s="261"/>
      <c r="L110" s="261"/>
      <c r="M110" s="261"/>
      <c r="N110" s="261"/>
      <c r="O110" s="261"/>
      <c r="P110" s="261"/>
      <c r="Q110" s="261"/>
      <c r="R110" s="261"/>
      <c r="S110" s="261"/>
      <c r="T110" s="261"/>
      <c r="U110" s="261"/>
      <c r="V110" s="261"/>
      <c r="W110" s="261"/>
      <c r="X110" s="261"/>
      <c r="Y110" s="261"/>
      <c r="Z110" s="261"/>
      <c r="AA110" s="261"/>
      <c r="AB110" s="261"/>
      <c r="AC110" s="261"/>
      <c r="AD110" s="261"/>
      <c r="AE110" s="261"/>
      <c r="AF110" s="261"/>
      <c r="AG110" s="261"/>
      <c r="AH110" s="261"/>
      <c r="AI110" s="261"/>
      <c r="AJ110" s="262"/>
    </row>
    <row r="111" spans="1:36" ht="12" customHeight="1">
      <c r="A111" s="242"/>
      <c r="B111" s="243"/>
      <c r="C111" s="243"/>
      <c r="D111" s="243"/>
      <c r="E111" s="243"/>
      <c r="F111" s="244"/>
      <c r="G111" s="89"/>
      <c r="H111" s="91"/>
      <c r="I111" s="90"/>
      <c r="J111" s="261"/>
      <c r="K111" s="261"/>
      <c r="L111" s="261"/>
      <c r="M111" s="261"/>
      <c r="N111" s="261"/>
      <c r="O111" s="261"/>
      <c r="P111" s="261"/>
      <c r="Q111" s="261"/>
      <c r="R111" s="261"/>
      <c r="S111" s="261"/>
      <c r="T111" s="261"/>
      <c r="U111" s="261"/>
      <c r="V111" s="261"/>
      <c r="W111" s="261"/>
      <c r="X111" s="261"/>
      <c r="Y111" s="261"/>
      <c r="Z111" s="261"/>
      <c r="AA111" s="261"/>
      <c r="AB111" s="261"/>
      <c r="AC111" s="261"/>
      <c r="AD111" s="261"/>
      <c r="AE111" s="261"/>
      <c r="AF111" s="261"/>
      <c r="AG111" s="261"/>
      <c r="AH111" s="261"/>
      <c r="AI111" s="261"/>
      <c r="AJ111" s="262"/>
    </row>
    <row r="112" spans="1:36" ht="12" customHeight="1">
      <c r="A112" s="242"/>
      <c r="B112" s="243"/>
      <c r="C112" s="243"/>
      <c r="D112" s="243"/>
      <c r="E112" s="243"/>
      <c r="F112" s="244"/>
      <c r="G112" s="108"/>
      <c r="H112" s="109"/>
      <c r="I112" s="110" t="s">
        <v>8</v>
      </c>
      <c r="J112" s="111" t="s">
        <v>13</v>
      </c>
      <c r="K112" s="111"/>
      <c r="L112" s="111"/>
      <c r="M112" s="111"/>
      <c r="N112" s="111"/>
      <c r="O112" s="111"/>
      <c r="P112" s="111"/>
      <c r="Q112" s="111"/>
      <c r="R112" s="111"/>
      <c r="S112" s="111"/>
      <c r="T112" s="111"/>
      <c r="U112" s="111"/>
      <c r="V112" s="111"/>
      <c r="W112" s="111"/>
      <c r="X112" s="111"/>
      <c r="Y112" s="111"/>
      <c r="Z112" s="111"/>
      <c r="AA112" s="111"/>
      <c r="AB112" s="111"/>
      <c r="AC112" s="111"/>
      <c r="AD112" s="111"/>
      <c r="AE112" s="111"/>
      <c r="AF112" s="111"/>
      <c r="AG112" s="111"/>
      <c r="AH112" s="111"/>
      <c r="AI112" s="111"/>
      <c r="AJ112" s="112"/>
    </row>
    <row r="113" spans="1:36" ht="12" customHeight="1">
      <c r="A113" s="267"/>
      <c r="B113" s="268"/>
      <c r="C113" s="268"/>
      <c r="D113" s="268"/>
      <c r="E113" s="268"/>
      <c r="F113" s="269"/>
      <c r="G113" s="441" t="s">
        <v>106</v>
      </c>
      <c r="H113" s="442" t="s">
        <v>385</v>
      </c>
      <c r="I113" s="442"/>
      <c r="J113" s="442"/>
      <c r="K113" s="442"/>
      <c r="L113" s="442"/>
      <c r="M113" s="442"/>
      <c r="N113" s="442"/>
      <c r="O113" s="442"/>
      <c r="P113" s="442"/>
      <c r="Q113" s="442"/>
      <c r="R113" s="442"/>
      <c r="S113" s="442"/>
      <c r="T113" s="442"/>
      <c r="U113" s="442"/>
      <c r="V113" s="442"/>
      <c r="W113" s="442"/>
      <c r="X113" s="442"/>
      <c r="Y113" s="442"/>
      <c r="Z113" s="442"/>
      <c r="AA113" s="442"/>
      <c r="AB113" s="114"/>
      <c r="AC113" s="114"/>
      <c r="AD113" s="114"/>
      <c r="AE113" s="114"/>
      <c r="AF113" s="114"/>
      <c r="AG113" s="114"/>
      <c r="AH113" s="114"/>
      <c r="AI113" s="114"/>
      <c r="AJ113" s="115"/>
    </row>
    <row r="114" spans="1:36">
      <c r="A114" s="220" t="s">
        <v>14</v>
      </c>
      <c r="B114" s="221"/>
      <c r="C114" s="221"/>
      <c r="D114" s="221"/>
      <c r="E114" s="221"/>
      <c r="F114" s="222"/>
      <c r="G114" s="443" t="s">
        <v>386</v>
      </c>
      <c r="H114" s="444"/>
      <c r="I114" s="444"/>
      <c r="J114" s="444"/>
      <c r="K114" s="444"/>
      <c r="L114" s="444"/>
      <c r="M114" s="444"/>
      <c r="N114" s="444"/>
      <c r="O114" s="444"/>
      <c r="P114" s="444"/>
      <c r="Q114" s="444"/>
      <c r="R114" s="444"/>
      <c r="S114" s="444"/>
      <c r="T114" s="444"/>
      <c r="U114" s="444"/>
      <c r="V114" s="444"/>
      <c r="W114" s="444"/>
      <c r="X114" s="444"/>
      <c r="Y114" s="444"/>
      <c r="Z114" s="444"/>
      <c r="AA114" s="444"/>
      <c r="AB114" s="444"/>
      <c r="AC114" s="444"/>
      <c r="AD114" s="444"/>
      <c r="AE114" s="444"/>
      <c r="AF114" s="444"/>
      <c r="AG114" s="444"/>
      <c r="AH114" s="444"/>
      <c r="AI114" s="444"/>
      <c r="AJ114" s="445"/>
    </row>
    <row r="115" spans="1:36">
      <c r="A115" s="223"/>
      <c r="B115" s="224"/>
      <c r="C115" s="224"/>
      <c r="D115" s="224"/>
      <c r="E115" s="224"/>
      <c r="F115" s="225"/>
      <c r="G115" s="116" t="s">
        <v>106</v>
      </c>
      <c r="H115" s="446" t="s">
        <v>387</v>
      </c>
      <c r="I115" s="446"/>
      <c r="J115" s="446"/>
      <c r="K115" s="446"/>
      <c r="L115" s="446"/>
      <c r="M115" s="446"/>
      <c r="N115" s="446"/>
      <c r="O115" s="446"/>
      <c r="P115" s="446"/>
      <c r="Q115" s="446"/>
      <c r="R115" s="446"/>
      <c r="S115" s="446"/>
      <c r="T115" s="446"/>
      <c r="U115" s="37"/>
      <c r="V115" s="37"/>
      <c r="W115" s="37"/>
      <c r="X115" s="37"/>
      <c r="Y115" s="37"/>
      <c r="Z115" s="37"/>
      <c r="AA115" s="37"/>
      <c r="AB115" s="37"/>
      <c r="AC115" s="37"/>
      <c r="AD115" s="37"/>
      <c r="AE115" s="37"/>
      <c r="AF115" s="37"/>
      <c r="AG115" s="37"/>
      <c r="AH115" s="37"/>
      <c r="AI115" s="37"/>
      <c r="AJ115" s="38"/>
    </row>
    <row r="116" spans="1:36">
      <c r="A116" s="220" t="s">
        <v>129</v>
      </c>
      <c r="B116" s="221"/>
      <c r="C116" s="221"/>
      <c r="D116" s="221"/>
      <c r="E116" s="221"/>
      <c r="F116" s="222"/>
      <c r="G116" s="229" t="s">
        <v>130</v>
      </c>
      <c r="H116" s="227"/>
      <c r="I116" s="227"/>
      <c r="J116" s="227"/>
      <c r="K116" s="227"/>
      <c r="L116" s="227"/>
      <c r="M116" s="227"/>
      <c r="N116" s="227"/>
      <c r="O116" s="227"/>
      <c r="P116" s="227"/>
      <c r="Q116" s="227"/>
      <c r="R116" s="227"/>
      <c r="S116" s="227"/>
      <c r="T116" s="227"/>
      <c r="U116" s="227"/>
      <c r="V116" s="227"/>
      <c r="W116" s="227"/>
      <c r="X116" s="227"/>
      <c r="Y116" s="227"/>
      <c r="Z116" s="227"/>
      <c r="AA116" s="227"/>
      <c r="AB116" s="227"/>
      <c r="AC116" s="227"/>
      <c r="AD116" s="227"/>
      <c r="AE116" s="227"/>
      <c r="AF116" s="227"/>
      <c r="AG116" s="227"/>
      <c r="AH116" s="227"/>
      <c r="AI116" s="227"/>
      <c r="AJ116" s="228"/>
    </row>
    <row r="117" spans="1:36" ht="13.5" customHeight="1">
      <c r="A117" s="223"/>
      <c r="B117" s="224"/>
      <c r="C117" s="224"/>
      <c r="D117" s="224"/>
      <c r="E117" s="224"/>
      <c r="F117" s="225"/>
      <c r="G117" s="230"/>
      <c r="H117" s="231"/>
      <c r="I117" s="231"/>
      <c r="J117" s="231"/>
      <c r="K117" s="231"/>
      <c r="L117" s="231"/>
      <c r="M117" s="231"/>
      <c r="N117" s="231"/>
      <c r="O117" s="231"/>
      <c r="P117" s="231"/>
      <c r="Q117" s="231"/>
      <c r="R117" s="231"/>
      <c r="S117" s="231"/>
      <c r="T117" s="231"/>
      <c r="U117" s="231"/>
      <c r="V117" s="231"/>
      <c r="W117" s="231"/>
      <c r="X117" s="231"/>
      <c r="Y117" s="231"/>
      <c r="Z117" s="231"/>
      <c r="AA117" s="231"/>
      <c r="AB117" s="231"/>
      <c r="AC117" s="231"/>
      <c r="AD117" s="231"/>
      <c r="AE117" s="231"/>
      <c r="AF117" s="231"/>
      <c r="AG117" s="231"/>
      <c r="AH117" s="231"/>
      <c r="AI117" s="231"/>
      <c r="AJ117" s="232"/>
    </row>
    <row r="118" spans="1:36">
      <c r="A118" s="233" t="s">
        <v>17</v>
      </c>
      <c r="B118" s="234"/>
      <c r="C118" s="234"/>
      <c r="D118" s="234"/>
      <c r="E118" s="234"/>
      <c r="F118" s="235"/>
      <c r="G118" s="117" t="s">
        <v>388</v>
      </c>
      <c r="H118" s="118"/>
      <c r="I118" s="118"/>
      <c r="J118" s="118"/>
      <c r="K118" s="118"/>
      <c r="L118" s="118"/>
      <c r="M118" s="118"/>
      <c r="N118" s="118"/>
      <c r="O118" s="118"/>
      <c r="P118" s="118"/>
      <c r="Q118" s="118"/>
      <c r="R118" s="118"/>
      <c r="S118" s="118"/>
      <c r="T118" s="118"/>
      <c r="U118" s="118"/>
      <c r="V118" s="118"/>
      <c r="W118" s="118"/>
      <c r="X118" s="118"/>
      <c r="Y118" s="118"/>
      <c r="Z118" s="118"/>
      <c r="AA118" s="118"/>
      <c r="AB118" s="118"/>
      <c r="AC118" s="118"/>
      <c r="AD118" s="118"/>
      <c r="AE118" s="118"/>
      <c r="AF118" s="118"/>
      <c r="AG118" s="118"/>
      <c r="AH118" s="118"/>
      <c r="AI118" s="118"/>
      <c r="AJ118" s="119"/>
    </row>
    <row r="119" spans="1:36">
      <c r="A119" s="501" t="s">
        <v>389</v>
      </c>
      <c r="B119" s="502"/>
      <c r="C119" s="502"/>
      <c r="D119" s="502"/>
      <c r="E119" s="502"/>
      <c r="F119" s="503"/>
      <c r="G119" s="504"/>
      <c r="H119" s="505" t="s">
        <v>390</v>
      </c>
      <c r="I119" s="505"/>
      <c r="J119" s="505"/>
      <c r="K119" s="505"/>
      <c r="L119" s="505"/>
      <c r="M119" s="505"/>
      <c r="N119" s="505"/>
      <c r="O119" s="505"/>
      <c r="P119" s="505"/>
      <c r="Q119" s="505"/>
      <c r="R119" s="505"/>
      <c r="S119" s="505"/>
      <c r="T119" s="505"/>
      <c r="U119" s="505"/>
      <c r="V119" s="505"/>
      <c r="W119" s="505"/>
      <c r="X119" s="505"/>
      <c r="Y119" s="505"/>
      <c r="Z119" s="505"/>
      <c r="AA119" s="505"/>
      <c r="AB119" s="505"/>
      <c r="AC119" s="505"/>
      <c r="AD119" s="505"/>
      <c r="AE119" s="505"/>
      <c r="AF119" s="505"/>
      <c r="AG119" s="505"/>
      <c r="AH119" s="505"/>
      <c r="AI119" s="505"/>
      <c r="AJ119" s="506"/>
    </row>
    <row r="120" spans="1:36">
      <c r="A120" s="507"/>
      <c r="B120" s="508"/>
      <c r="C120" s="508"/>
      <c r="D120" s="508"/>
      <c r="E120" s="508"/>
      <c r="F120" s="509"/>
      <c r="G120" s="510"/>
      <c r="H120" s="446" t="s">
        <v>401</v>
      </c>
      <c r="I120" s="446"/>
      <c r="J120" s="446"/>
      <c r="K120" s="446"/>
      <c r="L120" s="446"/>
      <c r="M120" s="446"/>
      <c r="N120" s="446"/>
      <c r="O120" s="446"/>
      <c r="P120" s="446"/>
      <c r="Q120" s="446"/>
      <c r="R120" s="446"/>
      <c r="S120" s="446"/>
      <c r="T120" s="446"/>
      <c r="U120" s="446"/>
      <c r="V120" s="446"/>
      <c r="W120" s="446"/>
      <c r="X120" s="446"/>
      <c r="Y120" s="446"/>
      <c r="Z120" s="446"/>
      <c r="AA120" s="446"/>
      <c r="AB120" s="446"/>
      <c r="AC120" s="446"/>
      <c r="AD120" s="446"/>
      <c r="AE120" s="446"/>
      <c r="AF120" s="446"/>
      <c r="AG120" s="446"/>
      <c r="AH120" s="446"/>
      <c r="AI120" s="446"/>
      <c r="AJ120" s="511"/>
    </row>
    <row r="121" spans="1:36" ht="48.75" customHeight="1" thickBot="1">
      <c r="A121" s="214" t="s">
        <v>122</v>
      </c>
      <c r="B121" s="215"/>
      <c r="C121" s="215"/>
      <c r="D121" s="215"/>
      <c r="E121" s="215"/>
      <c r="F121" s="216"/>
      <c r="G121" s="447" t="s">
        <v>123</v>
      </c>
      <c r="H121" s="448"/>
      <c r="I121" s="448"/>
      <c r="J121" s="448"/>
      <c r="K121" s="448"/>
      <c r="L121" s="448"/>
      <c r="M121" s="448"/>
      <c r="N121" s="448"/>
      <c r="O121" s="448"/>
      <c r="P121" s="448"/>
      <c r="Q121" s="448"/>
      <c r="R121" s="448"/>
      <c r="S121" s="448"/>
      <c r="T121" s="448"/>
      <c r="U121" s="448"/>
      <c r="V121" s="448"/>
      <c r="W121" s="448"/>
      <c r="X121" s="448"/>
      <c r="Y121" s="448"/>
      <c r="Z121" s="448"/>
      <c r="AA121" s="448"/>
      <c r="AB121" s="448"/>
      <c r="AC121" s="448"/>
      <c r="AD121" s="448"/>
      <c r="AE121" s="448"/>
      <c r="AF121" s="448"/>
      <c r="AG121" s="448"/>
      <c r="AH121" s="448"/>
      <c r="AI121" s="448"/>
      <c r="AJ121" s="449"/>
    </row>
    <row r="122" spans="1:36">
      <c r="A122" s="250" t="s">
        <v>107</v>
      </c>
      <c r="B122" s="251"/>
      <c r="C122" s="251"/>
      <c r="D122" s="251"/>
      <c r="E122" s="251"/>
      <c r="F122" s="251"/>
      <c r="G122" s="122" t="s">
        <v>96</v>
      </c>
      <c r="H122" s="73"/>
      <c r="I122" s="123" t="s">
        <v>68</v>
      </c>
      <c r="J122" s="124"/>
      <c r="K122" s="124"/>
      <c r="L122" s="124"/>
      <c r="M122" s="124"/>
      <c r="N122" s="124"/>
      <c r="O122" s="124"/>
      <c r="P122" s="124"/>
      <c r="Q122" s="73" t="s">
        <v>69</v>
      </c>
      <c r="R122" s="124"/>
      <c r="S122" s="124"/>
      <c r="T122" s="124"/>
      <c r="U122" s="124"/>
      <c r="V122" s="124"/>
      <c r="W122" s="124"/>
      <c r="X122" s="124"/>
      <c r="Y122" s="124"/>
      <c r="Z122" s="124"/>
      <c r="AA122" s="124"/>
      <c r="AB122" s="124"/>
      <c r="AC122" s="124"/>
      <c r="AD122" s="124"/>
      <c r="AE122" s="124"/>
      <c r="AF122" s="124"/>
      <c r="AG122" s="124"/>
      <c r="AH122" s="124"/>
      <c r="AI122" s="124"/>
      <c r="AJ122" s="125"/>
    </row>
    <row r="123" spans="1:36">
      <c r="A123" s="242"/>
      <c r="B123" s="243"/>
      <c r="C123" s="243"/>
      <c r="D123" s="243"/>
      <c r="E123" s="243"/>
      <c r="F123" s="243"/>
      <c r="G123" s="32" t="s">
        <v>61</v>
      </c>
      <c r="H123" s="49"/>
      <c r="I123" s="43" t="s">
        <v>108</v>
      </c>
      <c r="J123" s="126"/>
      <c r="K123" s="126"/>
      <c r="L123" s="126"/>
      <c r="M123" s="126"/>
      <c r="N123" s="126"/>
      <c r="O123" s="126"/>
      <c r="P123" s="126"/>
      <c r="Q123" s="126"/>
      <c r="R123" s="126"/>
      <c r="S123" s="126"/>
      <c r="T123" s="126"/>
      <c r="U123" s="126"/>
      <c r="V123" s="126"/>
      <c r="W123" s="126"/>
      <c r="X123" s="126"/>
      <c r="Y123" s="126"/>
      <c r="Z123" s="126"/>
      <c r="AA123" s="126"/>
      <c r="AB123" s="126"/>
      <c r="AC123" s="126"/>
      <c r="AD123" s="126"/>
      <c r="AE123" s="126"/>
      <c r="AF123" s="126"/>
      <c r="AG123" s="126"/>
      <c r="AH123" s="126"/>
      <c r="AI123" s="126"/>
      <c r="AJ123" s="127"/>
    </row>
    <row r="124" spans="1:36">
      <c r="A124" s="242"/>
      <c r="B124" s="243"/>
      <c r="C124" s="243"/>
      <c r="D124" s="243"/>
      <c r="E124" s="243"/>
      <c r="F124" s="243"/>
      <c r="G124" s="128"/>
      <c r="H124" s="42"/>
      <c r="I124" s="42" t="s">
        <v>1</v>
      </c>
      <c r="J124" s="129"/>
      <c r="K124" s="129"/>
      <c r="L124" s="129"/>
      <c r="M124" s="129"/>
      <c r="N124" s="129"/>
      <c r="O124" s="129"/>
      <c r="P124" s="129"/>
      <c r="Q124" s="129"/>
      <c r="R124" s="42" t="s">
        <v>2</v>
      </c>
      <c r="S124" s="129"/>
      <c r="T124" s="129"/>
      <c r="V124" s="129"/>
      <c r="W124" s="129"/>
      <c r="X124" s="129"/>
      <c r="Y124" s="129"/>
      <c r="Z124" s="129"/>
      <c r="AA124" s="129"/>
      <c r="AB124" s="129"/>
      <c r="AC124" s="129"/>
      <c r="AD124" s="130"/>
      <c r="AE124" s="130"/>
      <c r="AF124" s="130"/>
      <c r="AG124" s="130"/>
      <c r="AH124" s="130"/>
      <c r="AI124" s="130"/>
      <c r="AJ124" s="131"/>
    </row>
    <row r="125" spans="1:36" ht="13.5" customHeight="1">
      <c r="A125" s="242"/>
      <c r="B125" s="243"/>
      <c r="C125" s="243"/>
      <c r="D125" s="243"/>
      <c r="E125" s="243"/>
      <c r="F125" s="243"/>
      <c r="G125" s="450"/>
      <c r="H125" s="42"/>
      <c r="I125" s="42" t="s">
        <v>3</v>
      </c>
      <c r="J125" s="129"/>
      <c r="K125" s="129"/>
      <c r="L125" s="129"/>
      <c r="M125" s="129"/>
      <c r="N125" s="129"/>
      <c r="O125" s="129"/>
      <c r="P125" s="129"/>
      <c r="Q125" s="129"/>
      <c r="R125" s="42" t="s">
        <v>4</v>
      </c>
      <c r="S125" s="129"/>
      <c r="T125" s="129"/>
      <c r="V125" s="129"/>
      <c r="W125" s="129"/>
      <c r="X125" s="129"/>
      <c r="Y125" s="129"/>
      <c r="Z125" s="129"/>
      <c r="AA125" s="411" t="s">
        <v>391</v>
      </c>
      <c r="AB125" s="451"/>
      <c r="AC125" s="451"/>
      <c r="AD125" s="410"/>
      <c r="AE125" s="451"/>
      <c r="AF125" s="452"/>
      <c r="AG125" s="452"/>
      <c r="AH125" s="452"/>
      <c r="AI125" s="452"/>
      <c r="AJ125" s="131"/>
    </row>
    <row r="126" spans="1:36" ht="13.5" customHeight="1">
      <c r="A126" s="242"/>
      <c r="B126" s="243"/>
      <c r="C126" s="243"/>
      <c r="D126" s="243"/>
      <c r="E126" s="243"/>
      <c r="F126" s="243"/>
      <c r="G126" s="453" t="s">
        <v>84</v>
      </c>
      <c r="H126" s="454"/>
      <c r="I126" s="454" t="s">
        <v>392</v>
      </c>
      <c r="J126" s="455"/>
      <c r="K126" s="455"/>
      <c r="L126" s="455"/>
      <c r="M126" s="455"/>
      <c r="N126" s="455"/>
      <c r="O126" s="455"/>
      <c r="P126" s="455"/>
      <c r="Q126" s="454" t="s">
        <v>199</v>
      </c>
      <c r="R126" s="454"/>
      <c r="S126" s="455"/>
      <c r="T126" s="455"/>
      <c r="U126" s="456"/>
      <c r="V126" s="455"/>
      <c r="W126" s="455"/>
      <c r="X126" s="455"/>
      <c r="Y126" s="455"/>
      <c r="Z126" s="455"/>
      <c r="AA126" s="454"/>
      <c r="AB126" s="455"/>
      <c r="AC126" s="455"/>
      <c r="AD126" s="456"/>
      <c r="AE126" s="455"/>
      <c r="AF126" s="457"/>
      <c r="AG126" s="457"/>
      <c r="AH126" s="457"/>
      <c r="AI126" s="457"/>
      <c r="AJ126" s="458"/>
    </row>
    <row r="127" spans="1:36" ht="13.5" customHeight="1">
      <c r="A127" s="242"/>
      <c r="B127" s="243"/>
      <c r="C127" s="243"/>
      <c r="D127" s="243"/>
      <c r="E127" s="243"/>
      <c r="F127" s="243"/>
      <c r="G127" s="459" t="s">
        <v>393</v>
      </c>
      <c r="H127" s="460"/>
      <c r="I127" s="460"/>
      <c r="J127" s="460"/>
      <c r="K127" s="460"/>
      <c r="L127" s="460"/>
      <c r="M127" s="460"/>
      <c r="N127" s="460"/>
      <c r="O127" s="460"/>
      <c r="P127" s="460"/>
      <c r="Q127" s="460"/>
      <c r="R127" s="460"/>
      <c r="S127" s="460"/>
      <c r="T127" s="460"/>
      <c r="U127" s="460"/>
      <c r="V127" s="460"/>
      <c r="W127" s="460"/>
      <c r="X127" s="460"/>
      <c r="Y127" s="460"/>
      <c r="Z127" s="460"/>
      <c r="AA127" s="460"/>
      <c r="AB127" s="460"/>
      <c r="AC127" s="460"/>
      <c r="AD127" s="460"/>
      <c r="AE127" s="460"/>
      <c r="AF127" s="460"/>
      <c r="AG127" s="460"/>
      <c r="AH127" s="460"/>
      <c r="AI127" s="460"/>
      <c r="AJ127" s="461"/>
    </row>
    <row r="128" spans="1:36" ht="13.5" customHeight="1">
      <c r="A128" s="242"/>
      <c r="B128" s="243"/>
      <c r="C128" s="243"/>
      <c r="D128" s="243"/>
      <c r="E128" s="243"/>
      <c r="F128" s="243"/>
      <c r="G128" s="462"/>
      <c r="H128" s="463"/>
      <c r="I128" s="463"/>
      <c r="J128" s="463"/>
      <c r="K128" s="463"/>
      <c r="L128" s="463"/>
      <c r="M128" s="463"/>
      <c r="N128" s="463"/>
      <c r="O128" s="463"/>
      <c r="P128" s="463"/>
      <c r="Q128" s="463"/>
      <c r="R128" s="463"/>
      <c r="S128" s="463"/>
      <c r="T128" s="463"/>
      <c r="U128" s="463"/>
      <c r="V128" s="463"/>
      <c r="W128" s="463"/>
      <c r="X128" s="463"/>
      <c r="Y128" s="463"/>
      <c r="Z128" s="463"/>
      <c r="AA128" s="463"/>
      <c r="AB128" s="463"/>
      <c r="AC128" s="463"/>
      <c r="AD128" s="463"/>
      <c r="AE128" s="463"/>
      <c r="AF128" s="463"/>
      <c r="AG128" s="463"/>
      <c r="AH128" s="463"/>
      <c r="AI128" s="463"/>
      <c r="AJ128" s="464"/>
    </row>
    <row r="129" spans="1:36" ht="13.5" customHeight="1">
      <c r="A129" s="242"/>
      <c r="B129" s="243"/>
      <c r="C129" s="243"/>
      <c r="D129" s="243"/>
      <c r="E129" s="243"/>
      <c r="F129" s="243"/>
      <c r="G129" s="462"/>
      <c r="H129" s="463"/>
      <c r="I129" s="463"/>
      <c r="J129" s="463"/>
      <c r="K129" s="463"/>
      <c r="L129" s="463"/>
      <c r="M129" s="463"/>
      <c r="N129" s="463"/>
      <c r="O129" s="463"/>
      <c r="P129" s="463"/>
      <c r="Q129" s="463"/>
      <c r="R129" s="463"/>
      <c r="S129" s="463"/>
      <c r="T129" s="463"/>
      <c r="U129" s="463"/>
      <c r="V129" s="463"/>
      <c r="W129" s="463"/>
      <c r="X129" s="463"/>
      <c r="Y129" s="463"/>
      <c r="Z129" s="463"/>
      <c r="AA129" s="463"/>
      <c r="AB129" s="463"/>
      <c r="AC129" s="463"/>
      <c r="AD129" s="463"/>
      <c r="AE129" s="463"/>
      <c r="AF129" s="463"/>
      <c r="AG129" s="463"/>
      <c r="AH129" s="463"/>
      <c r="AI129" s="463"/>
      <c r="AJ129" s="464"/>
    </row>
    <row r="130" spans="1:36" ht="13.5" customHeight="1">
      <c r="A130" s="242"/>
      <c r="B130" s="243"/>
      <c r="C130" s="243"/>
      <c r="D130" s="243"/>
      <c r="E130" s="243"/>
      <c r="F130" s="243"/>
      <c r="G130" s="465"/>
      <c r="H130" s="466"/>
      <c r="I130" s="466"/>
      <c r="J130" s="466"/>
      <c r="K130" s="466"/>
      <c r="L130" s="466"/>
      <c r="M130" s="466"/>
      <c r="N130" s="466"/>
      <c r="O130" s="466"/>
      <c r="P130" s="466"/>
      <c r="Q130" s="466"/>
      <c r="R130" s="466"/>
      <c r="S130" s="466"/>
      <c r="T130" s="466"/>
      <c r="U130" s="466"/>
      <c r="V130" s="466"/>
      <c r="W130" s="466"/>
      <c r="X130" s="466"/>
      <c r="Y130" s="466"/>
      <c r="Z130" s="466"/>
      <c r="AA130" s="466"/>
      <c r="AB130" s="466"/>
      <c r="AC130" s="466"/>
      <c r="AD130" s="466"/>
      <c r="AE130" s="466"/>
      <c r="AF130" s="466"/>
      <c r="AG130" s="466"/>
      <c r="AH130" s="466"/>
      <c r="AI130" s="466"/>
      <c r="AJ130" s="467"/>
    </row>
    <row r="131" spans="1:36" ht="13.5" customHeight="1">
      <c r="A131" s="242"/>
      <c r="B131" s="243"/>
      <c r="C131" s="243"/>
      <c r="D131" s="243"/>
      <c r="E131" s="243"/>
      <c r="F131" s="243"/>
      <c r="G131" s="79" t="s">
        <v>106</v>
      </c>
      <c r="H131" s="165" t="s">
        <v>109</v>
      </c>
      <c r="I131" s="42"/>
      <c r="J131" s="129"/>
      <c r="K131" s="129"/>
      <c r="L131" s="129"/>
      <c r="M131" s="129"/>
      <c r="N131" s="129"/>
      <c r="O131" s="129"/>
      <c r="P131" s="129"/>
      <c r="Q131" s="129"/>
      <c r="R131" s="129"/>
      <c r="S131" s="129"/>
      <c r="T131" s="129"/>
      <c r="U131" s="42"/>
      <c r="V131" s="129"/>
      <c r="W131" s="129"/>
      <c r="X131" s="129"/>
      <c r="Y131" s="129"/>
      <c r="Z131" s="129"/>
      <c r="AA131" s="129"/>
      <c r="AB131" s="129"/>
      <c r="AC131" s="129"/>
      <c r="AD131" s="130"/>
      <c r="AE131" s="130"/>
      <c r="AF131" s="130"/>
      <c r="AG131" s="130"/>
      <c r="AH131" s="130"/>
      <c r="AI131" s="130"/>
      <c r="AJ131" s="131"/>
    </row>
    <row r="132" spans="1:36" ht="13.5" customHeight="1" thickBot="1">
      <c r="A132" s="245"/>
      <c r="B132" s="246"/>
      <c r="C132" s="246"/>
      <c r="D132" s="246"/>
      <c r="E132" s="246"/>
      <c r="F132" s="246"/>
      <c r="G132" s="136" t="s">
        <v>106</v>
      </c>
      <c r="H132" s="137" t="s">
        <v>118</v>
      </c>
      <c r="I132" s="137"/>
      <c r="J132" s="138"/>
      <c r="K132" s="138"/>
      <c r="L132" s="138"/>
      <c r="M132" s="138"/>
      <c r="N132" s="138"/>
      <c r="O132" s="138"/>
      <c r="P132" s="138"/>
      <c r="Q132" s="138"/>
      <c r="R132" s="138"/>
      <c r="S132" s="138"/>
      <c r="T132" s="138"/>
      <c r="U132" s="137"/>
      <c r="V132" s="138"/>
      <c r="W132" s="138"/>
      <c r="X132" s="138"/>
      <c r="Y132" s="138"/>
      <c r="Z132" s="138"/>
      <c r="AA132" s="138"/>
      <c r="AB132" s="138"/>
      <c r="AC132" s="138"/>
      <c r="AD132" s="139"/>
      <c r="AE132" s="139"/>
      <c r="AF132" s="139"/>
      <c r="AG132" s="139"/>
      <c r="AH132" s="139"/>
      <c r="AI132" s="139"/>
      <c r="AJ132" s="140"/>
    </row>
    <row r="133" spans="1:36" ht="13.5" customHeight="1">
      <c r="A133" s="239" t="s">
        <v>18</v>
      </c>
      <c r="B133" s="240"/>
      <c r="C133" s="240"/>
      <c r="D133" s="240"/>
      <c r="E133" s="240"/>
      <c r="F133" s="241"/>
      <c r="G133" s="79" t="s">
        <v>128</v>
      </c>
      <c r="H133" s="28" t="s">
        <v>56</v>
      </c>
      <c r="I133" s="28"/>
      <c r="J133" s="28"/>
      <c r="K133" s="28"/>
      <c r="L133" s="28"/>
      <c r="M133" s="28"/>
      <c r="W133" s="28"/>
      <c r="X133" s="28"/>
      <c r="Y133" s="28"/>
      <c r="Z133" s="28"/>
      <c r="AA133" s="28"/>
      <c r="AB133" s="28"/>
      <c r="AC133" s="28"/>
      <c r="AD133" s="28"/>
      <c r="AE133" s="28"/>
      <c r="AF133" s="28"/>
      <c r="AG133" s="28"/>
      <c r="AH133" s="28"/>
      <c r="AI133" s="28"/>
      <c r="AJ133" s="146"/>
    </row>
    <row r="134" spans="1:36" ht="13.5" customHeight="1">
      <c r="A134" s="242"/>
      <c r="B134" s="243"/>
      <c r="C134" s="243"/>
      <c r="D134" s="243"/>
      <c r="E134" s="243"/>
      <c r="F134" s="244"/>
      <c r="G134" s="168" t="s">
        <v>8</v>
      </c>
      <c r="H134" s="42" t="s">
        <v>51</v>
      </c>
      <c r="I134" s="42"/>
      <c r="J134" s="42"/>
      <c r="K134" s="42"/>
      <c r="L134" s="42"/>
      <c r="M134" s="42"/>
      <c r="N134" s="42" t="str">
        <f>VLOOKUP($AJ$4,名簿!$A$2:$AS$183,39,FALSE)</f>
        <v>有</v>
      </c>
      <c r="O134" s="468"/>
      <c r="P134" s="469"/>
      <c r="Q134" s="468"/>
      <c r="R134" s="468"/>
      <c r="S134" s="469"/>
      <c r="T134" s="469"/>
      <c r="U134" s="468"/>
      <c r="V134" s="469"/>
      <c r="W134" s="468"/>
      <c r="X134" s="468"/>
      <c r="Y134" s="468"/>
      <c r="Z134" s="468"/>
      <c r="AA134" s="468"/>
      <c r="AB134" s="468"/>
      <c r="AC134" s="468"/>
      <c r="AD134" s="468"/>
      <c r="AE134" s="468"/>
      <c r="AF134" s="468"/>
      <c r="AG134" s="468"/>
      <c r="AH134" s="468"/>
      <c r="AI134" s="468"/>
      <c r="AJ134" s="470"/>
    </row>
    <row r="135" spans="1:36" ht="13.5" customHeight="1">
      <c r="A135" s="242"/>
      <c r="B135" s="243"/>
      <c r="C135" s="243"/>
      <c r="D135" s="243"/>
      <c r="E135" s="243"/>
      <c r="F135" s="244"/>
      <c r="G135" s="168" t="s">
        <v>8</v>
      </c>
      <c r="H135" s="165" t="s">
        <v>52</v>
      </c>
      <c r="I135" s="165"/>
      <c r="J135" s="165"/>
      <c r="K135" s="165"/>
      <c r="L135" s="165"/>
      <c r="M135" s="165"/>
      <c r="N135" s="42" t="str">
        <f>VLOOKUP($AJ$4,名簿!$A$2:$AS$183,40,FALSE)</f>
        <v>有</v>
      </c>
      <c r="O135" s="469"/>
      <c r="P135" s="469"/>
      <c r="Q135" s="469"/>
      <c r="R135" s="469"/>
      <c r="S135" s="469"/>
      <c r="T135" s="469"/>
      <c r="U135" s="469"/>
      <c r="V135" s="469"/>
      <c r="W135" s="468"/>
      <c r="X135" s="468"/>
      <c r="Y135" s="468"/>
      <c r="Z135" s="468"/>
      <c r="AA135" s="468"/>
      <c r="AB135" s="468"/>
      <c r="AC135" s="468"/>
      <c r="AD135" s="468"/>
      <c r="AE135" s="468"/>
      <c r="AF135" s="468"/>
      <c r="AG135" s="468"/>
      <c r="AH135" s="468"/>
      <c r="AI135" s="468"/>
      <c r="AJ135" s="470"/>
    </row>
    <row r="136" spans="1:36" ht="13.5" customHeight="1">
      <c r="A136" s="242"/>
      <c r="B136" s="243"/>
      <c r="C136" s="243"/>
      <c r="D136" s="243"/>
      <c r="E136" s="243"/>
      <c r="F136" s="244"/>
      <c r="G136" s="41" t="s">
        <v>8</v>
      </c>
      <c r="H136" s="77" t="s">
        <v>53</v>
      </c>
      <c r="I136" s="77"/>
      <c r="J136" s="77"/>
      <c r="K136" s="77"/>
      <c r="L136" s="77"/>
      <c r="M136" s="77"/>
      <c r="N136" s="77" t="str">
        <f>VLOOKUP($AJ$4,名簿!$A$2:$AS$183,41,FALSE)</f>
        <v>有</v>
      </c>
      <c r="O136" s="59"/>
      <c r="P136" s="59"/>
      <c r="Q136" s="59"/>
      <c r="R136" s="59"/>
      <c r="S136" s="59"/>
      <c r="T136" s="59"/>
      <c r="U136" s="59"/>
      <c r="V136" s="59"/>
      <c r="W136" s="163"/>
      <c r="X136" s="163"/>
      <c r="Y136" s="163"/>
      <c r="Z136" s="163"/>
      <c r="AA136" s="163"/>
      <c r="AB136" s="163"/>
      <c r="AC136" s="163"/>
      <c r="AD136" s="163"/>
      <c r="AE136" s="163"/>
      <c r="AF136" s="163"/>
      <c r="AG136" s="163"/>
      <c r="AH136" s="163"/>
      <c r="AI136" s="163"/>
      <c r="AJ136" s="471"/>
    </row>
    <row r="137" spans="1:36" ht="13.5" customHeight="1">
      <c r="A137" s="242"/>
      <c r="B137" s="243"/>
      <c r="C137" s="243"/>
      <c r="D137" s="243"/>
      <c r="E137" s="243"/>
      <c r="F137" s="244"/>
      <c r="G137" s="472" t="s">
        <v>394</v>
      </c>
      <c r="H137" s="473"/>
      <c r="I137" s="473"/>
      <c r="J137" s="473"/>
      <c r="K137" s="473"/>
      <c r="L137" s="473"/>
      <c r="M137" s="473"/>
      <c r="N137" s="473"/>
      <c r="O137" s="473"/>
      <c r="P137" s="473"/>
      <c r="Q137" s="473"/>
      <c r="R137" s="473"/>
      <c r="S137" s="473"/>
      <c r="T137" s="473"/>
      <c r="U137" s="473"/>
      <c r="V137" s="473"/>
      <c r="W137" s="473"/>
      <c r="X137" s="473"/>
      <c r="Y137" s="473"/>
      <c r="Z137" s="473"/>
      <c r="AA137" s="473"/>
      <c r="AB137" s="473"/>
      <c r="AC137" s="473"/>
      <c r="AD137" s="473"/>
      <c r="AE137" s="473"/>
      <c r="AF137" s="473"/>
      <c r="AG137" s="473"/>
      <c r="AH137" s="473"/>
      <c r="AI137" s="473"/>
      <c r="AJ137" s="474"/>
    </row>
    <row r="138" spans="1:36" ht="13.5" customHeight="1">
      <c r="A138" s="242"/>
      <c r="B138" s="243"/>
      <c r="C138" s="243"/>
      <c r="D138" s="243"/>
      <c r="E138" s="243"/>
      <c r="F138" s="244"/>
      <c r="G138" s="475" t="s">
        <v>406</v>
      </c>
      <c r="H138" s="476"/>
      <c r="I138" s="512" t="str">
        <f>VLOOKUP($AJ$4,名簿!$A$2:$AT$183,45,FALSE)</f>
        <v>主任　ニロウラ　アルジュン</v>
      </c>
      <c r="J138" s="512"/>
      <c r="K138" s="476"/>
      <c r="L138" s="512"/>
      <c r="M138" s="476"/>
      <c r="N138" s="476"/>
      <c r="O138" s="476"/>
      <c r="P138" s="476"/>
      <c r="Q138" s="476"/>
      <c r="R138" s="512" t="s">
        <v>407</v>
      </c>
      <c r="S138" s="476"/>
      <c r="T138" s="476"/>
      <c r="U138" s="512" t="str">
        <f>VLOOKUP($AJ$4,名簿!$A$2:$AT$183,46,FALSE)</f>
        <v>03-3255-1149</v>
      </c>
      <c r="V138" s="476"/>
      <c r="W138" s="476"/>
      <c r="X138" s="476"/>
      <c r="Y138" s="476"/>
      <c r="Z138" s="476"/>
      <c r="AA138" s="476"/>
      <c r="AB138" s="476"/>
      <c r="AC138" s="476"/>
      <c r="AD138" s="476"/>
      <c r="AE138" s="476"/>
      <c r="AF138" s="476"/>
      <c r="AG138" s="476"/>
      <c r="AH138" s="476"/>
      <c r="AI138" s="476"/>
      <c r="AJ138" s="477"/>
    </row>
    <row r="139" spans="1:36" ht="13.5" customHeight="1">
      <c r="A139" s="242"/>
      <c r="B139" s="243"/>
      <c r="C139" s="243"/>
      <c r="D139" s="243"/>
      <c r="E139" s="243"/>
      <c r="F139" s="244"/>
      <c r="G139" s="472" t="s">
        <v>395</v>
      </c>
      <c r="H139" s="473"/>
      <c r="I139" s="473"/>
      <c r="J139" s="473"/>
      <c r="K139" s="473"/>
      <c r="L139" s="473"/>
      <c r="M139" s="473"/>
      <c r="N139" s="473"/>
      <c r="O139" s="473"/>
      <c r="P139" s="473"/>
      <c r="Q139" s="473"/>
      <c r="R139" s="473"/>
      <c r="S139" s="473"/>
      <c r="T139" s="473"/>
      <c r="U139" s="473"/>
      <c r="V139" s="473"/>
      <c r="W139" s="473"/>
      <c r="X139" s="473"/>
      <c r="Y139" s="473"/>
      <c r="Z139" s="473"/>
      <c r="AA139" s="473"/>
      <c r="AB139" s="473"/>
      <c r="AC139" s="473"/>
      <c r="AD139" s="473"/>
      <c r="AE139" s="473"/>
      <c r="AF139" s="473"/>
      <c r="AG139" s="473"/>
      <c r="AH139" s="473"/>
      <c r="AI139" s="473"/>
      <c r="AJ139" s="474"/>
    </row>
    <row r="140" spans="1:36" ht="13.5" customHeight="1" thickBot="1">
      <c r="A140" s="245"/>
      <c r="B140" s="246"/>
      <c r="C140" s="246"/>
      <c r="D140" s="246"/>
      <c r="E140" s="246"/>
      <c r="F140" s="247"/>
      <c r="G140" s="478" t="s">
        <v>410</v>
      </c>
      <c r="H140" s="479"/>
      <c r="I140" s="479"/>
      <c r="J140" s="479"/>
      <c r="K140" s="479"/>
      <c r="L140" s="479"/>
      <c r="M140" s="479"/>
      <c r="N140" s="479"/>
      <c r="O140" s="479"/>
      <c r="P140" s="479"/>
      <c r="Q140" s="479"/>
      <c r="R140" s="479"/>
      <c r="S140" s="479"/>
      <c r="T140" s="479"/>
      <c r="U140" s="479"/>
      <c r="V140" s="479"/>
      <c r="W140" s="479"/>
      <c r="X140" s="479"/>
      <c r="Y140" s="479"/>
      <c r="Z140" s="479"/>
      <c r="AA140" s="479"/>
      <c r="AB140" s="479"/>
      <c r="AC140" s="479"/>
      <c r="AD140" s="479"/>
      <c r="AE140" s="479"/>
      <c r="AF140" s="479"/>
      <c r="AG140" s="479"/>
      <c r="AH140" s="479"/>
      <c r="AI140" s="479"/>
      <c r="AJ140" s="480"/>
    </row>
    <row r="141" spans="1:36" ht="14.25" customHeight="1">
      <c r="A141" s="253" t="s">
        <v>43</v>
      </c>
      <c r="B141" s="253"/>
      <c r="C141" s="253"/>
      <c r="D141" s="253"/>
      <c r="E141" s="253"/>
      <c r="F141" s="253"/>
      <c r="G141" s="253"/>
      <c r="H141" s="253"/>
      <c r="I141" s="253"/>
      <c r="J141" s="253"/>
      <c r="K141" s="253"/>
      <c r="L141" s="253"/>
      <c r="M141" s="253"/>
      <c r="N141" s="253"/>
      <c r="O141" s="253"/>
      <c r="P141" s="253"/>
      <c r="Q141" s="253"/>
      <c r="R141" s="253"/>
      <c r="S141" s="253"/>
      <c r="T141" s="253"/>
      <c r="U141" s="253"/>
      <c r="V141" s="253"/>
      <c r="W141" s="253"/>
      <c r="X141" s="253"/>
      <c r="Y141" s="253"/>
      <c r="Z141" s="253"/>
      <c r="AA141" s="253"/>
      <c r="AB141" s="253"/>
      <c r="AC141" s="253"/>
      <c r="AD141" s="253"/>
      <c r="AE141" s="253"/>
      <c r="AF141" s="253"/>
      <c r="AG141" s="253"/>
      <c r="AH141" s="253"/>
      <c r="AI141" s="253"/>
      <c r="AJ141" s="253"/>
    </row>
    <row r="142" spans="1:36" ht="14.25" customHeight="1"/>
    <row r="143" spans="1:36">
      <c r="A143" s="236">
        <f>VLOOKUP($AJ$4,名簿!$A$2:$AS$183,42,FALSE)</f>
        <v>45380</v>
      </c>
      <c r="B143" s="236"/>
      <c r="C143" s="236"/>
      <c r="D143" s="236"/>
      <c r="E143" s="236"/>
      <c r="F143" s="236"/>
      <c r="G143" s="236"/>
      <c r="H143" s="236"/>
      <c r="I143" s="236"/>
    </row>
    <row r="144" spans="1:36">
      <c r="S144" s="5" t="s">
        <v>45</v>
      </c>
    </row>
    <row r="145" spans="1:33">
      <c r="S145" s="5" t="s">
        <v>46</v>
      </c>
    </row>
    <row r="146" spans="1:33" ht="21" customHeight="1">
      <c r="A146" s="5" t="s">
        <v>21</v>
      </c>
      <c r="S146" s="237" t="s">
        <v>42</v>
      </c>
      <c r="T146" s="238"/>
      <c r="U146" s="238"/>
    </row>
    <row r="147" spans="1:33" ht="21" customHeight="1">
      <c r="A147" s="5" t="s">
        <v>112</v>
      </c>
      <c r="S147" s="238"/>
      <c r="T147" s="238"/>
      <c r="U147" s="238"/>
    </row>
    <row r="148" spans="1:33" ht="21" customHeight="1">
      <c r="A148" s="5" t="s">
        <v>113</v>
      </c>
      <c r="H148" s="238" t="str">
        <f>VLOOKUP($AJ$4,名簿!$A$2:$AS$183,43,FALSE)</f>
        <v>嬉野　尚紀</v>
      </c>
      <c r="I148" s="238"/>
      <c r="J148" s="238"/>
      <c r="K148" s="238"/>
      <c r="L148" s="238"/>
      <c r="M148" s="238"/>
      <c r="N148" s="4" t="s">
        <v>22</v>
      </c>
      <c r="S148" s="238"/>
      <c r="T148" s="238"/>
      <c r="U148" s="238"/>
    </row>
    <row r="149" spans="1:33" ht="21" customHeight="1">
      <c r="A149" s="5" t="s">
        <v>116</v>
      </c>
      <c r="S149" s="238"/>
      <c r="T149" s="238"/>
      <c r="U149" s="238"/>
      <c r="AG149" s="5" t="s">
        <v>22</v>
      </c>
    </row>
  </sheetData>
  <mergeCells count="103">
    <mergeCell ref="A143:I143"/>
    <mergeCell ref="S146:U149"/>
    <mergeCell ref="H148:M148"/>
    <mergeCell ref="I38:AJ39"/>
    <mergeCell ref="I41:AJ42"/>
    <mergeCell ref="A121:F121"/>
    <mergeCell ref="G121:AJ121"/>
    <mergeCell ref="A122:F132"/>
    <mergeCell ref="G127:AJ130"/>
    <mergeCell ref="A133:F140"/>
    <mergeCell ref="A141:AJ141"/>
    <mergeCell ref="A114:F115"/>
    <mergeCell ref="G114:AJ114"/>
    <mergeCell ref="A116:F117"/>
    <mergeCell ref="G116:AJ117"/>
    <mergeCell ref="A118:F118"/>
    <mergeCell ref="A119:F120"/>
    <mergeCell ref="A80:F95"/>
    <mergeCell ref="G81:AJ95"/>
    <mergeCell ref="A96:F98"/>
    <mergeCell ref="A99:F113"/>
    <mergeCell ref="J102:AJ103"/>
    <mergeCell ref="J104:AJ104"/>
    <mergeCell ref="J105:AJ106"/>
    <mergeCell ref="J108:AJ108"/>
    <mergeCell ref="J110:AJ111"/>
    <mergeCell ref="A69:F77"/>
    <mergeCell ref="K70:Z70"/>
    <mergeCell ref="AA70:AC70"/>
    <mergeCell ref="AD70:AI70"/>
    <mergeCell ref="K71:Z71"/>
    <mergeCell ref="AA71:AC71"/>
    <mergeCell ref="AD71:AI71"/>
    <mergeCell ref="H73:AJ75"/>
    <mergeCell ref="H76:AJ77"/>
    <mergeCell ref="A41:F44"/>
    <mergeCell ref="A45:F50"/>
    <mergeCell ref="G46:AJ46"/>
    <mergeCell ref="A51:F55"/>
    <mergeCell ref="A56:F68"/>
    <mergeCell ref="V56:Z56"/>
    <mergeCell ref="H64:AI64"/>
    <mergeCell ref="A36:F37"/>
    <mergeCell ref="G36:W37"/>
    <mergeCell ref="X36:AI37"/>
    <mergeCell ref="A38:F40"/>
    <mergeCell ref="G40:AJ40"/>
    <mergeCell ref="Y31:AE31"/>
    <mergeCell ref="I32:W32"/>
    <mergeCell ref="X32:AD32"/>
    <mergeCell ref="I33:W33"/>
    <mergeCell ref="X33:AD33"/>
    <mergeCell ref="H34:AJ35"/>
    <mergeCell ref="A30:F30"/>
    <mergeCell ref="A31:F35"/>
    <mergeCell ref="G31:L31"/>
    <mergeCell ref="M31:O31"/>
    <mergeCell ref="P31:V31"/>
    <mergeCell ref="W31:X31"/>
    <mergeCell ref="A26:F29"/>
    <mergeCell ref="G26:J27"/>
    <mergeCell ref="K26:Y27"/>
    <mergeCell ref="Z26:AB27"/>
    <mergeCell ref="AC26:AJ27"/>
    <mergeCell ref="G28:J29"/>
    <mergeCell ref="K28:Y29"/>
    <mergeCell ref="Z28:AB29"/>
    <mergeCell ref="AC28:AJ29"/>
    <mergeCell ref="A20:F20"/>
    <mergeCell ref="A21:F21"/>
    <mergeCell ref="G21:J21"/>
    <mergeCell ref="Z21:AB21"/>
    <mergeCell ref="AC21:AJ21"/>
    <mergeCell ref="A22:F25"/>
    <mergeCell ref="G22:J25"/>
    <mergeCell ref="Z22:AB25"/>
    <mergeCell ref="AC22:AJ25"/>
    <mergeCell ref="A15:F19"/>
    <mergeCell ref="G15:J16"/>
    <mergeCell ref="K15:V16"/>
    <mergeCell ref="W15:AF16"/>
    <mergeCell ref="AG15:AJ16"/>
    <mergeCell ref="Z17:AB17"/>
    <mergeCell ref="AC17:AJ17"/>
    <mergeCell ref="G18:J19"/>
    <mergeCell ref="K18:AJ19"/>
    <mergeCell ref="A9:F9"/>
    <mergeCell ref="A10:F14"/>
    <mergeCell ref="G10:J11"/>
    <mergeCell ref="K10:V11"/>
    <mergeCell ref="W10:AJ11"/>
    <mergeCell ref="Z12:AB12"/>
    <mergeCell ref="AC12:AJ12"/>
    <mergeCell ref="G13:J14"/>
    <mergeCell ref="K13:AJ14"/>
    <mergeCell ref="A2:M3"/>
    <mergeCell ref="N2:O3"/>
    <mergeCell ref="A6:F7"/>
    <mergeCell ref="G6:AJ7"/>
    <mergeCell ref="A8:F8"/>
    <mergeCell ref="G8:AJ8"/>
    <mergeCell ref="A1:AG1"/>
    <mergeCell ref="AH1:AJ1"/>
  </mergeCells>
  <phoneticPr fontId="20"/>
  <printOptions horizontalCentered="1"/>
  <pageMargins left="0.51181102362204722" right="0.51181102362204722" top="0.27559055118110237" bottom="0.15748031496062992" header="0.51181102362204722" footer="0.31496062992125984"/>
  <pageSetup paperSize="9" scale="83" orientation="portrait" horizontalDpi="1200" verticalDpi="1200" r:id="rId1"/>
  <headerFooter alignWithMargins="0"/>
  <rowBreaks count="1" manualBreakCount="1">
    <brk id="78" max="35" man="1"/>
  </rowBreaks>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48CDE1-8CAC-4A80-AD97-17207B0EF95B}">
  <sheetPr codeName="Sheet5"/>
  <dimension ref="A1:AJ149"/>
  <sheetViews>
    <sheetView showGridLines="0" showZeros="0" tabSelected="1" showRuler="0" zoomScaleNormal="100" zoomScaleSheetLayoutView="110" zoomScalePageLayoutView="89" workbookViewId="0">
      <selection activeCell="K25" sqref="K25"/>
    </sheetView>
  </sheetViews>
  <sheetFormatPr defaultColWidth="9" defaultRowHeight="13.2"/>
  <cols>
    <col min="1" max="6" width="2.88671875" style="5" customWidth="1"/>
    <col min="7" max="35" width="2.6640625" style="5" customWidth="1"/>
    <col min="36" max="36" width="5.77734375" style="5" customWidth="1"/>
    <col min="37" max="16384" width="9" style="5"/>
  </cols>
  <sheetData>
    <row r="1" spans="1:36" s="1" customFormat="1" ht="19.2">
      <c r="A1" s="350" t="s">
        <v>357</v>
      </c>
      <c r="B1" s="350"/>
      <c r="C1" s="350"/>
      <c r="D1" s="350"/>
      <c r="E1" s="350"/>
      <c r="F1" s="350"/>
      <c r="G1" s="350"/>
      <c r="H1" s="350"/>
      <c r="I1" s="350"/>
      <c r="J1" s="350"/>
      <c r="K1" s="350"/>
      <c r="L1" s="350"/>
      <c r="M1" s="350"/>
      <c r="N1" s="350"/>
      <c r="O1" s="350"/>
      <c r="P1" s="350"/>
      <c r="Q1" s="350"/>
      <c r="R1" s="350"/>
      <c r="S1" s="350"/>
      <c r="T1" s="350"/>
      <c r="U1" s="350"/>
      <c r="V1" s="350"/>
      <c r="W1" s="350"/>
      <c r="X1" s="350"/>
      <c r="Y1" s="350"/>
      <c r="Z1" s="350"/>
      <c r="AA1" s="350"/>
      <c r="AB1" s="350"/>
      <c r="AC1" s="350"/>
      <c r="AD1" s="350"/>
      <c r="AE1" s="350"/>
      <c r="AF1" s="350"/>
      <c r="AG1" s="350"/>
      <c r="AH1" s="513" t="s">
        <v>408</v>
      </c>
      <c r="AI1" s="513"/>
      <c r="AJ1" s="513"/>
    </row>
    <row r="2" spans="1:36" ht="15" customHeight="1">
      <c r="A2" s="351" t="str">
        <f>VLOOKUP($AJ$4,名簿!$A$2:$AQ$183,2,FALSE)</f>
        <v>猪狩 義弘</v>
      </c>
      <c r="B2" s="351"/>
      <c r="C2" s="351"/>
      <c r="D2" s="351"/>
      <c r="E2" s="351"/>
      <c r="F2" s="351"/>
      <c r="G2" s="351"/>
      <c r="H2" s="351"/>
      <c r="I2" s="351"/>
      <c r="J2" s="351"/>
      <c r="K2" s="351"/>
      <c r="L2" s="351"/>
      <c r="M2" s="351"/>
      <c r="N2" s="353" t="s">
        <v>0</v>
      </c>
      <c r="O2" s="353"/>
      <c r="P2" s="2"/>
      <c r="Q2" s="2"/>
      <c r="R2" s="2"/>
      <c r="S2" s="2"/>
      <c r="T2" s="2"/>
      <c r="U2" s="2"/>
      <c r="V2" s="367" t="str">
        <f>VLOOKUP($AJ$4,名簿!$A$2:$AR$183,44,FALSE)</f>
        <v>（無期転換後の労働条件）</v>
      </c>
      <c r="W2" s="367"/>
      <c r="X2" s="367"/>
      <c r="Y2" s="367"/>
      <c r="Z2" s="367"/>
      <c r="AA2" s="368"/>
      <c r="AB2" s="368"/>
      <c r="AC2" s="368"/>
      <c r="AD2" s="368"/>
      <c r="AE2" s="368"/>
      <c r="AF2" s="368"/>
      <c r="AG2" s="368"/>
      <c r="AH2" s="368"/>
      <c r="AI2" s="368"/>
      <c r="AJ2" s="369"/>
    </row>
    <row r="3" spans="1:36" ht="15" customHeight="1" thickBot="1">
      <c r="A3" s="352"/>
      <c r="B3" s="352"/>
      <c r="C3" s="352"/>
      <c r="D3" s="352"/>
      <c r="E3" s="352"/>
      <c r="F3" s="352"/>
      <c r="G3" s="352"/>
      <c r="H3" s="352"/>
      <c r="I3" s="352"/>
      <c r="J3" s="352"/>
      <c r="K3" s="352"/>
      <c r="L3" s="352"/>
      <c r="M3" s="352"/>
      <c r="N3" s="353"/>
      <c r="O3" s="353"/>
      <c r="P3" s="2"/>
      <c r="Q3" s="2"/>
      <c r="R3" s="2"/>
      <c r="S3" s="2"/>
      <c r="T3" s="2"/>
      <c r="U3" s="2"/>
      <c r="V3" s="367"/>
      <c r="W3" s="367"/>
      <c r="X3" s="367"/>
      <c r="Y3" s="367"/>
      <c r="Z3" s="367"/>
      <c r="AA3" s="368"/>
      <c r="AB3" s="368"/>
      <c r="AC3" s="368"/>
      <c r="AD3" s="368"/>
      <c r="AE3" s="368"/>
      <c r="AF3" s="368"/>
      <c r="AG3" s="368"/>
      <c r="AH3" s="368"/>
      <c r="AI3" s="368"/>
      <c r="AJ3" s="369"/>
    </row>
    <row r="4" spans="1:36" ht="17.25" customHeight="1">
      <c r="A4" s="5" t="s">
        <v>67</v>
      </c>
      <c r="G4" s="6"/>
      <c r="H4" s="6"/>
      <c r="I4" s="6"/>
      <c r="J4" s="6"/>
      <c r="K4" s="6"/>
      <c r="L4" s="6"/>
      <c r="M4" s="6"/>
      <c r="N4" s="6"/>
      <c r="O4" s="6"/>
      <c r="P4" s="6"/>
      <c r="Q4" s="6"/>
      <c r="R4" s="6"/>
      <c r="S4" s="6"/>
      <c r="T4" s="6"/>
      <c r="V4" s="7"/>
      <c r="AJ4" s="514">
        <v>3</v>
      </c>
    </row>
    <row r="5" spans="1:36" ht="6.75" customHeight="1" thickBot="1">
      <c r="A5" s="9"/>
      <c r="B5" s="9"/>
      <c r="C5" s="9"/>
      <c r="D5" s="9"/>
      <c r="E5" s="9"/>
      <c r="F5" s="9"/>
      <c r="G5" s="10"/>
      <c r="H5" s="11"/>
      <c r="I5" s="11"/>
      <c r="J5" s="11"/>
      <c r="K5" s="11"/>
      <c r="L5" s="11"/>
      <c r="AJ5" s="8"/>
    </row>
    <row r="6" spans="1:36">
      <c r="A6" s="354" t="s">
        <v>7</v>
      </c>
      <c r="B6" s="272"/>
      <c r="C6" s="272"/>
      <c r="D6" s="272"/>
      <c r="E6" s="272"/>
      <c r="F6" s="273"/>
      <c r="G6" s="355" t="str">
        <f>VLOOKUP($AJ$4,名簿!$A$2:$AQ$183,10,FALSE)</f>
        <v>製造3課　トッピング工程　中華麵ライン業務</v>
      </c>
      <c r="H6" s="356"/>
      <c r="I6" s="356"/>
      <c r="J6" s="356"/>
      <c r="K6" s="356"/>
      <c r="L6" s="356"/>
      <c r="M6" s="356"/>
      <c r="N6" s="356"/>
      <c r="O6" s="356"/>
      <c r="P6" s="356"/>
      <c r="Q6" s="356" t="str">
        <f>VLOOKUP($AJ$4,[1]名簿!$A$2:$AP$155,2,FALSE)</f>
        <v>ﾏﾇｴﾙ ﾌｧｰﾊﾄﾞ ﾓﾘﾅ</v>
      </c>
      <c r="R6" s="356"/>
      <c r="S6" s="356"/>
      <c r="T6" s="356"/>
      <c r="U6" s="356"/>
      <c r="V6" s="356"/>
      <c r="W6" s="356"/>
      <c r="X6" s="356"/>
      <c r="Y6" s="356"/>
      <c r="Z6" s="356"/>
      <c r="AA6" s="356" t="str">
        <f>VLOOKUP($AJ$4,[1]名簿!$A$2:$AP$155,2,FALSE)</f>
        <v>ﾏﾇｴﾙ ﾌｧｰﾊﾄﾞ ﾓﾘﾅ</v>
      </c>
      <c r="AB6" s="356"/>
      <c r="AC6" s="356"/>
      <c r="AD6" s="356"/>
      <c r="AE6" s="356"/>
      <c r="AF6" s="356"/>
      <c r="AG6" s="356"/>
      <c r="AH6" s="356"/>
      <c r="AI6" s="356"/>
      <c r="AJ6" s="357"/>
    </row>
    <row r="7" spans="1:36">
      <c r="A7" s="321"/>
      <c r="B7" s="322"/>
      <c r="C7" s="322"/>
      <c r="D7" s="322"/>
      <c r="E7" s="322"/>
      <c r="F7" s="323"/>
      <c r="G7" s="358"/>
      <c r="H7" s="359"/>
      <c r="I7" s="359"/>
      <c r="J7" s="359"/>
      <c r="K7" s="359"/>
      <c r="L7" s="359"/>
      <c r="M7" s="359"/>
      <c r="N7" s="359"/>
      <c r="O7" s="359"/>
      <c r="P7" s="359"/>
      <c r="Q7" s="359"/>
      <c r="R7" s="359"/>
      <c r="S7" s="359"/>
      <c r="T7" s="359"/>
      <c r="U7" s="359"/>
      <c r="V7" s="359"/>
      <c r="W7" s="359"/>
      <c r="X7" s="359"/>
      <c r="Y7" s="359"/>
      <c r="Z7" s="359"/>
      <c r="AA7" s="359"/>
      <c r="AB7" s="359"/>
      <c r="AC7" s="359"/>
      <c r="AD7" s="359"/>
      <c r="AE7" s="359"/>
      <c r="AF7" s="359"/>
      <c r="AG7" s="359"/>
      <c r="AH7" s="359"/>
      <c r="AI7" s="359"/>
      <c r="AJ7" s="360"/>
    </row>
    <row r="8" spans="1:36" ht="15.75" customHeight="1">
      <c r="A8" s="233" t="s">
        <v>133</v>
      </c>
      <c r="B8" s="234"/>
      <c r="C8" s="234"/>
      <c r="D8" s="234"/>
      <c r="E8" s="234"/>
      <c r="F8" s="235"/>
      <c r="G8" s="361" t="s">
        <v>134</v>
      </c>
      <c r="H8" s="362"/>
      <c r="I8" s="362"/>
      <c r="J8" s="362"/>
      <c r="K8" s="362"/>
      <c r="L8" s="362"/>
      <c r="M8" s="362"/>
      <c r="N8" s="362"/>
      <c r="O8" s="362"/>
      <c r="P8" s="362"/>
      <c r="Q8" s="362"/>
      <c r="R8" s="362"/>
      <c r="S8" s="362"/>
      <c r="T8" s="362"/>
      <c r="U8" s="362"/>
      <c r="V8" s="362"/>
      <c r="W8" s="362"/>
      <c r="X8" s="362"/>
      <c r="Y8" s="362"/>
      <c r="Z8" s="362"/>
      <c r="AA8" s="362"/>
      <c r="AB8" s="362"/>
      <c r="AC8" s="362"/>
      <c r="AD8" s="362"/>
      <c r="AE8" s="362"/>
      <c r="AF8" s="362"/>
      <c r="AG8" s="362"/>
      <c r="AH8" s="362"/>
      <c r="AI8" s="362"/>
      <c r="AJ8" s="363"/>
    </row>
    <row r="9" spans="1:36" ht="36" customHeight="1">
      <c r="A9" s="364" t="s">
        <v>140</v>
      </c>
      <c r="B9" s="365"/>
      <c r="C9" s="365"/>
      <c r="D9" s="365"/>
      <c r="E9" s="365"/>
      <c r="F9" s="366"/>
      <c r="G9" s="117" t="s">
        <v>397</v>
      </c>
      <c r="H9" s="118"/>
      <c r="I9" s="118"/>
      <c r="J9" s="118"/>
      <c r="K9" s="118"/>
      <c r="L9" s="118"/>
      <c r="M9" s="118"/>
      <c r="N9" s="118"/>
      <c r="O9" s="118"/>
      <c r="P9" s="118"/>
      <c r="Q9" s="117" t="s">
        <v>398</v>
      </c>
      <c r="R9" s="118"/>
      <c r="S9" s="118"/>
      <c r="T9" s="118"/>
      <c r="U9" s="174" t="s">
        <v>189</v>
      </c>
      <c r="V9" s="118"/>
      <c r="W9" s="118"/>
      <c r="X9" s="118"/>
      <c r="Y9" s="118"/>
      <c r="Z9" s="118"/>
      <c r="AA9" s="118"/>
      <c r="AB9" s="118"/>
      <c r="AC9" s="118"/>
      <c r="AD9" s="118"/>
      <c r="AE9" s="118" t="s">
        <v>184</v>
      </c>
      <c r="AF9" s="118"/>
      <c r="AG9" s="118" t="s">
        <v>185</v>
      </c>
      <c r="AH9" s="118"/>
      <c r="AI9" s="118" t="s">
        <v>187</v>
      </c>
      <c r="AJ9" s="119"/>
    </row>
    <row r="10" spans="1:36" ht="10.5" customHeight="1">
      <c r="A10" s="370" t="s">
        <v>358</v>
      </c>
      <c r="B10" s="371"/>
      <c r="C10" s="371"/>
      <c r="D10" s="371"/>
      <c r="E10" s="371"/>
      <c r="F10" s="372"/>
      <c r="G10" s="373" t="s">
        <v>359</v>
      </c>
      <c r="H10" s="374"/>
      <c r="I10" s="374"/>
      <c r="J10" s="374"/>
      <c r="K10" s="482" t="str">
        <f>VLOOKUP($AJ$4,名簿!$A$2:$AQ$183,11,FALSE)</f>
        <v>株式会社ニッセーデリカ 福島工場</v>
      </c>
      <c r="L10" s="482"/>
      <c r="M10" s="482"/>
      <c r="N10" s="482"/>
      <c r="O10" s="482"/>
      <c r="P10" s="482"/>
      <c r="Q10" s="482"/>
      <c r="R10" s="482"/>
      <c r="S10" s="482"/>
      <c r="T10" s="482"/>
      <c r="U10" s="482"/>
      <c r="V10" s="482"/>
      <c r="W10" s="375" t="str">
        <f>VLOOKUP($AJ$4,名簿!$A$2:$AQ$183,17,FALSE)</f>
        <v>製造3課　トッピング工程　中華麵ライン</v>
      </c>
      <c r="X10" s="375"/>
      <c r="Y10" s="375"/>
      <c r="Z10" s="375"/>
      <c r="AA10" s="375" t="str">
        <f>VLOOKUP($AJ$4,[1]名簿!$A$2:$AP$155,2,FALSE)</f>
        <v>ﾏﾇｴﾙ ﾌｧｰﾊﾄﾞ ﾓﾘﾅ</v>
      </c>
      <c r="AB10" s="375"/>
      <c r="AC10" s="375"/>
      <c r="AD10" s="375"/>
      <c r="AE10" s="375"/>
      <c r="AF10" s="375"/>
      <c r="AG10" s="375"/>
      <c r="AH10" s="375"/>
      <c r="AI10" s="375"/>
      <c r="AJ10" s="376"/>
    </row>
    <row r="11" spans="1:36" ht="10.5" customHeight="1">
      <c r="A11" s="377"/>
      <c r="B11" s="378"/>
      <c r="C11" s="378"/>
      <c r="D11" s="378"/>
      <c r="E11" s="378"/>
      <c r="F11" s="379"/>
      <c r="G11" s="380"/>
      <c r="H11" s="381"/>
      <c r="I11" s="381"/>
      <c r="J11" s="381"/>
      <c r="K11" s="483"/>
      <c r="L11" s="483"/>
      <c r="M11" s="483"/>
      <c r="N11" s="483"/>
      <c r="O11" s="483"/>
      <c r="P11" s="483"/>
      <c r="Q11" s="483"/>
      <c r="R11" s="483"/>
      <c r="S11" s="483"/>
      <c r="T11" s="483"/>
      <c r="U11" s="483"/>
      <c r="V11" s="483"/>
      <c r="W11" s="382"/>
      <c r="X11" s="382"/>
      <c r="Y11" s="382"/>
      <c r="Z11" s="382"/>
      <c r="AA11" s="382"/>
      <c r="AB11" s="382"/>
      <c r="AC11" s="382"/>
      <c r="AD11" s="382"/>
      <c r="AE11" s="382"/>
      <c r="AF11" s="382"/>
      <c r="AG11" s="382"/>
      <c r="AH11" s="382"/>
      <c r="AI11" s="382"/>
      <c r="AJ11" s="383"/>
    </row>
    <row r="12" spans="1:36" ht="21" customHeight="1">
      <c r="A12" s="377"/>
      <c r="B12" s="378"/>
      <c r="C12" s="378"/>
      <c r="D12" s="378"/>
      <c r="E12" s="378"/>
      <c r="F12" s="379"/>
      <c r="G12" s="384" t="str">
        <f>VLOOKUP($AJ$4,名簿!$A$2:$AQ$183,12,FALSE)</f>
        <v>〒960-0101　福島県福島市瀬上町東上新田4-6</v>
      </c>
      <c r="H12" s="7"/>
      <c r="I12" s="7"/>
      <c r="J12" s="7"/>
      <c r="K12" s="7"/>
      <c r="L12" s="7"/>
      <c r="M12" s="7"/>
      <c r="N12" s="7"/>
      <c r="O12" s="7"/>
      <c r="P12" s="7"/>
      <c r="Q12" s="7"/>
      <c r="R12" s="7"/>
      <c r="S12" s="7"/>
      <c r="T12" s="7"/>
      <c r="U12" s="7"/>
      <c r="V12" s="7"/>
      <c r="W12" s="7"/>
      <c r="X12" s="7"/>
      <c r="Y12" s="7"/>
      <c r="Z12" s="348" t="s">
        <v>92</v>
      </c>
      <c r="AA12" s="348"/>
      <c r="AB12" s="348"/>
      <c r="AC12" s="348" t="str">
        <f>VLOOKUP($AJ$4,名簿!$A$2:$AQ$183,13,FALSE)</f>
        <v>024-554-5543</v>
      </c>
      <c r="AD12" s="348"/>
      <c r="AE12" s="348"/>
      <c r="AF12" s="348"/>
      <c r="AG12" s="348"/>
      <c r="AH12" s="348"/>
      <c r="AI12" s="348"/>
      <c r="AJ12" s="349"/>
    </row>
    <row r="13" spans="1:36" ht="10.5" customHeight="1">
      <c r="A13" s="377"/>
      <c r="B13" s="378"/>
      <c r="C13" s="378"/>
      <c r="D13" s="378"/>
      <c r="E13" s="378"/>
      <c r="F13" s="379"/>
      <c r="G13" s="380" t="s">
        <v>360</v>
      </c>
      <c r="H13" s="381"/>
      <c r="I13" s="381"/>
      <c r="J13" s="381"/>
      <c r="K13" s="385" t="s">
        <v>361</v>
      </c>
      <c r="L13" s="385"/>
      <c r="M13" s="385"/>
      <c r="N13" s="385"/>
      <c r="O13" s="385"/>
      <c r="P13" s="385"/>
      <c r="Q13" s="385"/>
      <c r="R13" s="385"/>
      <c r="S13" s="385"/>
      <c r="T13" s="385"/>
      <c r="U13" s="385"/>
      <c r="V13" s="385"/>
      <c r="W13" s="385"/>
      <c r="X13" s="385"/>
      <c r="Y13" s="385"/>
      <c r="Z13" s="385"/>
      <c r="AA13" s="385"/>
      <c r="AB13" s="385"/>
      <c r="AC13" s="385"/>
      <c r="AD13" s="385"/>
      <c r="AE13" s="385"/>
      <c r="AF13" s="385"/>
      <c r="AG13" s="385"/>
      <c r="AH13" s="385"/>
      <c r="AI13" s="385"/>
      <c r="AJ13" s="386"/>
    </row>
    <row r="14" spans="1:36" ht="10.5" customHeight="1">
      <c r="A14" s="377"/>
      <c r="B14" s="378"/>
      <c r="C14" s="378"/>
      <c r="D14" s="378"/>
      <c r="E14" s="378"/>
      <c r="F14" s="379"/>
      <c r="G14" s="380"/>
      <c r="H14" s="381"/>
      <c r="I14" s="381"/>
      <c r="J14" s="381"/>
      <c r="K14" s="385"/>
      <c r="L14" s="385"/>
      <c r="M14" s="385"/>
      <c r="N14" s="385"/>
      <c r="O14" s="385"/>
      <c r="P14" s="385"/>
      <c r="Q14" s="385"/>
      <c r="R14" s="385"/>
      <c r="S14" s="385"/>
      <c r="T14" s="385"/>
      <c r="U14" s="385"/>
      <c r="V14" s="385"/>
      <c r="W14" s="385"/>
      <c r="X14" s="385"/>
      <c r="Y14" s="385"/>
      <c r="Z14" s="385"/>
      <c r="AA14" s="385"/>
      <c r="AB14" s="385"/>
      <c r="AC14" s="385"/>
      <c r="AD14" s="385"/>
      <c r="AE14" s="385"/>
      <c r="AF14" s="385"/>
      <c r="AG14" s="385"/>
      <c r="AH14" s="385"/>
      <c r="AI14" s="385"/>
      <c r="AJ14" s="386"/>
    </row>
    <row r="15" spans="1:36" ht="10.5" customHeight="1">
      <c r="A15" s="387" t="s">
        <v>362</v>
      </c>
      <c r="B15" s="371"/>
      <c r="C15" s="371"/>
      <c r="D15" s="371"/>
      <c r="E15" s="371"/>
      <c r="F15" s="372"/>
      <c r="G15" s="373" t="s">
        <v>359</v>
      </c>
      <c r="H15" s="374"/>
      <c r="I15" s="374"/>
      <c r="J15" s="374"/>
      <c r="K15" s="482" t="str">
        <f>VLOOKUP($AJ$4,名簿!$A$2:$AQ$183,14,FALSE)</f>
        <v>株式会社ニッセーデリカ 福島工場</v>
      </c>
      <c r="L15" s="482"/>
      <c r="M15" s="482"/>
      <c r="N15" s="482"/>
      <c r="O15" s="482"/>
      <c r="P15" s="482"/>
      <c r="Q15" s="482"/>
      <c r="R15" s="482"/>
      <c r="S15" s="482"/>
      <c r="T15" s="482"/>
      <c r="U15" s="482"/>
      <c r="V15" s="482"/>
      <c r="W15" s="374" t="str">
        <f>VLOOKUP($AJ$4,名簿!$A$2:$AQ$183,17,FALSE)</f>
        <v>製造3課　トッピング工程　中華麵ライン</v>
      </c>
      <c r="X15" s="374"/>
      <c r="Y15" s="374"/>
      <c r="Z15" s="374"/>
      <c r="AA15" s="374"/>
      <c r="AB15" s="374"/>
      <c r="AC15" s="374"/>
      <c r="AD15" s="374"/>
      <c r="AE15" s="374"/>
      <c r="AF15" s="374"/>
      <c r="AG15" s="375" t="s">
        <v>363</v>
      </c>
      <c r="AH15" s="375"/>
      <c r="AI15" s="375"/>
      <c r="AJ15" s="376"/>
    </row>
    <row r="16" spans="1:36" ht="10.5" customHeight="1">
      <c r="A16" s="377"/>
      <c r="B16" s="378"/>
      <c r="C16" s="378"/>
      <c r="D16" s="378"/>
      <c r="E16" s="378"/>
      <c r="F16" s="379"/>
      <c r="G16" s="380"/>
      <c r="H16" s="381"/>
      <c r="I16" s="381"/>
      <c r="J16" s="381"/>
      <c r="K16" s="483"/>
      <c r="L16" s="483"/>
      <c r="M16" s="483"/>
      <c r="N16" s="483"/>
      <c r="O16" s="483"/>
      <c r="P16" s="483"/>
      <c r="Q16" s="483"/>
      <c r="R16" s="483"/>
      <c r="S16" s="483"/>
      <c r="T16" s="483"/>
      <c r="U16" s="483"/>
      <c r="V16" s="483"/>
      <c r="W16" s="381"/>
      <c r="X16" s="381"/>
      <c r="Y16" s="381"/>
      <c r="Z16" s="381"/>
      <c r="AA16" s="381"/>
      <c r="AB16" s="381"/>
      <c r="AC16" s="381"/>
      <c r="AD16" s="381"/>
      <c r="AE16" s="381"/>
      <c r="AF16" s="381"/>
      <c r="AG16" s="382"/>
      <c r="AH16" s="382"/>
      <c r="AI16" s="382"/>
      <c r="AJ16" s="383"/>
    </row>
    <row r="17" spans="1:36" ht="21" customHeight="1">
      <c r="A17" s="377"/>
      <c r="B17" s="378"/>
      <c r="C17" s="378"/>
      <c r="D17" s="378"/>
      <c r="E17" s="378"/>
      <c r="F17" s="379"/>
      <c r="G17" s="384" t="str">
        <f>VLOOKUP($AJ$4,名簿!$A$2:$AQ$183,15,FALSE)</f>
        <v>〒960-0101　福島県福島市瀬上町東上新田4-6</v>
      </c>
      <c r="H17" s="7"/>
      <c r="I17" s="7"/>
      <c r="J17" s="7"/>
      <c r="K17" s="7"/>
      <c r="L17" s="7"/>
      <c r="M17" s="7"/>
      <c r="N17" s="7"/>
      <c r="O17" s="7"/>
      <c r="P17" s="7"/>
      <c r="Q17" s="7"/>
      <c r="R17" s="7"/>
      <c r="S17" s="7"/>
      <c r="T17" s="7"/>
      <c r="U17" s="7"/>
      <c r="V17" s="7"/>
      <c r="W17" s="7"/>
      <c r="X17" s="7"/>
      <c r="Y17" s="7"/>
      <c r="Z17" s="348" t="s">
        <v>92</v>
      </c>
      <c r="AA17" s="348"/>
      <c r="AB17" s="348"/>
      <c r="AC17" s="348" t="str">
        <f>AC12</f>
        <v>024-554-5543</v>
      </c>
      <c r="AD17" s="348"/>
      <c r="AE17" s="348"/>
      <c r="AF17" s="348"/>
      <c r="AG17" s="348"/>
      <c r="AH17" s="348"/>
      <c r="AI17" s="348"/>
      <c r="AJ17" s="349"/>
    </row>
    <row r="18" spans="1:36" ht="10.5" customHeight="1">
      <c r="A18" s="377"/>
      <c r="B18" s="378"/>
      <c r="C18" s="378"/>
      <c r="D18" s="378"/>
      <c r="E18" s="378"/>
      <c r="F18" s="379"/>
      <c r="G18" s="380" t="s">
        <v>360</v>
      </c>
      <c r="H18" s="381"/>
      <c r="I18" s="381"/>
      <c r="J18" s="381"/>
      <c r="K18" s="385" t="s">
        <v>364</v>
      </c>
      <c r="L18" s="385"/>
      <c r="M18" s="385"/>
      <c r="N18" s="385"/>
      <c r="O18" s="385"/>
      <c r="P18" s="385"/>
      <c r="Q18" s="385"/>
      <c r="R18" s="385"/>
      <c r="S18" s="385"/>
      <c r="T18" s="385"/>
      <c r="U18" s="385"/>
      <c r="V18" s="385"/>
      <c r="W18" s="385"/>
      <c r="X18" s="385"/>
      <c r="Y18" s="385"/>
      <c r="Z18" s="385"/>
      <c r="AA18" s="385"/>
      <c r="AB18" s="385"/>
      <c r="AC18" s="385"/>
      <c r="AD18" s="385"/>
      <c r="AE18" s="385"/>
      <c r="AF18" s="385"/>
      <c r="AG18" s="385"/>
      <c r="AH18" s="385"/>
      <c r="AI18" s="385"/>
      <c r="AJ18" s="386"/>
    </row>
    <row r="19" spans="1:36" ht="10.5" customHeight="1">
      <c r="A19" s="377"/>
      <c r="B19" s="378"/>
      <c r="C19" s="378"/>
      <c r="D19" s="378"/>
      <c r="E19" s="378"/>
      <c r="F19" s="379"/>
      <c r="G19" s="380"/>
      <c r="H19" s="381"/>
      <c r="I19" s="381"/>
      <c r="J19" s="381"/>
      <c r="K19" s="385"/>
      <c r="L19" s="385"/>
      <c r="M19" s="385"/>
      <c r="N19" s="385"/>
      <c r="O19" s="385"/>
      <c r="P19" s="385"/>
      <c r="Q19" s="385"/>
      <c r="R19" s="385"/>
      <c r="S19" s="385"/>
      <c r="T19" s="385"/>
      <c r="U19" s="385"/>
      <c r="V19" s="385"/>
      <c r="W19" s="385"/>
      <c r="X19" s="385"/>
      <c r="Y19" s="385"/>
      <c r="Z19" s="385"/>
      <c r="AA19" s="385"/>
      <c r="AB19" s="385"/>
      <c r="AC19" s="385"/>
      <c r="AD19" s="385"/>
      <c r="AE19" s="385"/>
      <c r="AF19" s="385"/>
      <c r="AG19" s="385"/>
      <c r="AH19" s="385"/>
      <c r="AI19" s="385"/>
      <c r="AJ19" s="386"/>
    </row>
    <row r="20" spans="1:36" ht="15.75" customHeight="1">
      <c r="A20" s="233" t="s">
        <v>121</v>
      </c>
      <c r="B20" s="234"/>
      <c r="C20" s="234"/>
      <c r="D20" s="234"/>
      <c r="E20" s="234"/>
      <c r="F20" s="235"/>
      <c r="G20" s="175" t="str">
        <f>VLOOKUP($AJ$4,名簿!$A$2:$AQ$183,17,FALSE)</f>
        <v>製造3課　トッピング工程　中華麵ライン</v>
      </c>
      <c r="H20" s="176"/>
      <c r="I20" s="176"/>
      <c r="J20" s="176"/>
      <c r="K20" s="176"/>
      <c r="L20" s="176"/>
      <c r="M20" s="176"/>
      <c r="N20" s="176"/>
      <c r="O20" s="176"/>
      <c r="P20" s="176"/>
      <c r="Q20" s="176"/>
      <c r="R20" s="176"/>
      <c r="S20" s="176"/>
      <c r="T20" s="176"/>
      <c r="U20" s="176"/>
      <c r="V20" s="176"/>
      <c r="W20" s="176"/>
      <c r="X20" s="176"/>
      <c r="Y20" s="176"/>
      <c r="Z20" s="176"/>
      <c r="AA20" s="176"/>
      <c r="AB20" s="176"/>
      <c r="AC20" s="176"/>
      <c r="AD20" s="176"/>
      <c r="AE20" s="176"/>
      <c r="AF20" s="176"/>
      <c r="AG20" s="176"/>
      <c r="AH20" s="176"/>
      <c r="AI20" s="176"/>
      <c r="AJ20" s="177"/>
    </row>
    <row r="21" spans="1:36" ht="15" customHeight="1">
      <c r="A21" s="233" t="s">
        <v>29</v>
      </c>
      <c r="B21" s="234"/>
      <c r="C21" s="234"/>
      <c r="D21" s="234"/>
      <c r="E21" s="234"/>
      <c r="F21" s="235"/>
      <c r="G21" s="337" t="s">
        <v>30</v>
      </c>
      <c r="H21" s="338"/>
      <c r="I21" s="338"/>
      <c r="J21" s="338"/>
      <c r="K21" s="154" t="str">
        <f>VLOOKUP($AJ$4,名簿!$A$2:$AQ$183,18,FALSE)</f>
        <v>課長　石川　雅樹</v>
      </c>
      <c r="L21" s="154"/>
      <c r="M21" s="154"/>
      <c r="N21" s="154"/>
      <c r="O21" s="154"/>
      <c r="P21" s="154"/>
      <c r="Q21" s="154"/>
      <c r="R21" s="154"/>
      <c r="S21" s="154"/>
      <c r="T21" s="154"/>
      <c r="U21" s="154"/>
      <c r="V21" s="154"/>
      <c r="W21" s="154"/>
      <c r="X21" s="154"/>
      <c r="Y21" s="154"/>
      <c r="Z21" s="338" t="s">
        <v>92</v>
      </c>
      <c r="AA21" s="338"/>
      <c r="AB21" s="338"/>
      <c r="AC21" s="338" t="str">
        <f>AC12</f>
        <v>024-554-5543</v>
      </c>
      <c r="AD21" s="338"/>
      <c r="AE21" s="338"/>
      <c r="AF21" s="338"/>
      <c r="AG21" s="338"/>
      <c r="AH21" s="338"/>
      <c r="AI21" s="338"/>
      <c r="AJ21" s="339"/>
    </row>
    <row r="22" spans="1:36" ht="13.5" customHeight="1">
      <c r="A22" s="333" t="s">
        <v>94</v>
      </c>
      <c r="B22" s="334"/>
      <c r="C22" s="334"/>
      <c r="D22" s="334"/>
      <c r="E22" s="334"/>
      <c r="F22" s="335"/>
      <c r="G22" s="337" t="s">
        <v>30</v>
      </c>
      <c r="H22" s="338"/>
      <c r="I22" s="338"/>
      <c r="J22" s="338"/>
      <c r="K22" s="178" t="str">
        <f>VLOOKUP($AJ$4,名簿!$A$2:$AS$183,19,FALSE)</f>
        <v>工場長　関戸　義浩</v>
      </c>
      <c r="L22" s="178"/>
      <c r="M22" s="178"/>
      <c r="N22" s="178"/>
      <c r="O22" s="178"/>
      <c r="P22" s="178"/>
      <c r="Q22" s="178"/>
      <c r="R22" s="178"/>
      <c r="S22" s="178"/>
      <c r="T22" s="178"/>
      <c r="U22" s="178"/>
      <c r="V22" s="178"/>
      <c r="W22" s="178"/>
      <c r="X22" s="178"/>
      <c r="Y22" s="178"/>
      <c r="Z22" s="338" t="s">
        <v>92</v>
      </c>
      <c r="AA22" s="338"/>
      <c r="AB22" s="338"/>
      <c r="AC22" s="338" t="str">
        <f>AC12</f>
        <v>024-554-5543</v>
      </c>
      <c r="AD22" s="338"/>
      <c r="AE22" s="338"/>
      <c r="AF22" s="338"/>
      <c r="AG22" s="338"/>
      <c r="AH22" s="338"/>
      <c r="AI22" s="338"/>
      <c r="AJ22" s="339"/>
    </row>
    <row r="23" spans="1:36" ht="13.5" customHeight="1">
      <c r="A23" s="333"/>
      <c r="B23" s="334"/>
      <c r="C23" s="334"/>
      <c r="D23" s="334"/>
      <c r="E23" s="334"/>
      <c r="F23" s="335"/>
      <c r="G23" s="337"/>
      <c r="H23" s="338"/>
      <c r="I23" s="338"/>
      <c r="J23" s="338"/>
      <c r="K23" s="5" t="str">
        <f>VLOOKUP($AJ$4,名簿!$A$2:$AS$183,20,FALSE)</f>
        <v>副工場長　五十嵐　修</v>
      </c>
      <c r="Z23" s="338"/>
      <c r="AA23" s="338"/>
      <c r="AB23" s="338"/>
      <c r="AC23" s="338"/>
      <c r="AD23" s="338"/>
      <c r="AE23" s="338"/>
      <c r="AF23" s="338"/>
      <c r="AG23" s="338"/>
      <c r="AH23" s="338"/>
      <c r="AI23" s="338"/>
      <c r="AJ23" s="339"/>
    </row>
    <row r="24" spans="1:36" ht="13.5" customHeight="1">
      <c r="A24" s="333"/>
      <c r="B24" s="334"/>
      <c r="C24" s="334"/>
      <c r="D24" s="334"/>
      <c r="E24" s="334"/>
      <c r="F24" s="335"/>
      <c r="G24" s="337"/>
      <c r="H24" s="338"/>
      <c r="I24" s="338"/>
      <c r="J24" s="338"/>
      <c r="K24" s="5" t="str">
        <f>VLOOKUP($AJ$4,名簿!$A$2:$AS$183,21,FALSE)</f>
        <v>製造2課　課長　荒川　孝英</v>
      </c>
      <c r="Z24" s="338"/>
      <c r="AA24" s="338"/>
      <c r="AB24" s="338"/>
      <c r="AC24" s="338"/>
      <c r="AD24" s="338"/>
      <c r="AE24" s="338"/>
      <c r="AF24" s="338"/>
      <c r="AG24" s="338"/>
      <c r="AH24" s="338"/>
      <c r="AI24" s="338"/>
      <c r="AJ24" s="339"/>
    </row>
    <row r="25" spans="1:36" ht="13.5" customHeight="1">
      <c r="A25" s="336"/>
      <c r="B25" s="334"/>
      <c r="C25" s="334"/>
      <c r="D25" s="334"/>
      <c r="E25" s="334"/>
      <c r="F25" s="335"/>
      <c r="G25" s="337"/>
      <c r="H25" s="338"/>
      <c r="I25" s="338"/>
      <c r="J25" s="338"/>
      <c r="K25" s="179" t="str">
        <f>DBCS(VLOOKUP($AJ$4,名簿!$A$2:$AS$183,22,FALSE))</f>
        <v/>
      </c>
      <c r="L25" s="179"/>
      <c r="M25" s="179"/>
      <c r="N25" s="179"/>
      <c r="O25" s="179"/>
      <c r="P25" s="179"/>
      <c r="Q25" s="179"/>
      <c r="R25" s="179"/>
      <c r="S25" s="179"/>
      <c r="T25" s="179"/>
      <c r="U25" s="179"/>
      <c r="V25" s="179"/>
      <c r="W25" s="179"/>
      <c r="X25" s="179"/>
      <c r="Y25" s="179"/>
      <c r="Z25" s="338"/>
      <c r="AA25" s="338"/>
      <c r="AB25" s="338"/>
      <c r="AC25" s="338"/>
      <c r="AD25" s="338"/>
      <c r="AE25" s="338"/>
      <c r="AF25" s="338"/>
      <c r="AG25" s="338"/>
      <c r="AH25" s="338"/>
      <c r="AI25" s="338"/>
      <c r="AJ25" s="339"/>
    </row>
    <row r="26" spans="1:36" ht="10.199999999999999" customHeight="1">
      <c r="A26" s="333" t="s">
        <v>95</v>
      </c>
      <c r="B26" s="334"/>
      <c r="C26" s="334"/>
      <c r="D26" s="334"/>
      <c r="E26" s="334"/>
      <c r="F26" s="335"/>
      <c r="G26" s="388" t="s">
        <v>30</v>
      </c>
      <c r="H26" s="389"/>
      <c r="I26" s="389"/>
      <c r="J26" s="389"/>
      <c r="K26" s="340" t="str">
        <f>VLOOKUP($AJ$4,名簿!$A$2:$AQ$183,23,FALSE)</f>
        <v>営業所長　鈴木　亮輔</v>
      </c>
      <c r="L26" s="340"/>
      <c r="M26" s="340"/>
      <c r="N26" s="340"/>
      <c r="O26" s="340"/>
      <c r="P26" s="340"/>
      <c r="Q26" s="340"/>
      <c r="R26" s="340"/>
      <c r="S26" s="340"/>
      <c r="T26" s="340"/>
      <c r="U26" s="340"/>
      <c r="V26" s="340"/>
      <c r="W26" s="340"/>
      <c r="X26" s="340"/>
      <c r="Y26" s="340"/>
      <c r="Z26" s="389" t="s">
        <v>92</v>
      </c>
      <c r="AA26" s="389"/>
      <c r="AB26" s="389"/>
      <c r="AC26" s="389" t="str">
        <f>VLOOKUP($AJ$4,名簿!$A$2:$AQ$183,24,FALSE)</f>
        <v>03-3255-1149</v>
      </c>
      <c r="AD26" s="389"/>
      <c r="AE26" s="389"/>
      <c r="AF26" s="389"/>
      <c r="AG26" s="389"/>
      <c r="AH26" s="389"/>
      <c r="AI26" s="389"/>
      <c r="AJ26" s="390"/>
    </row>
    <row r="27" spans="1:36" ht="10.199999999999999" customHeight="1">
      <c r="A27" s="333"/>
      <c r="B27" s="334"/>
      <c r="C27" s="334"/>
      <c r="D27" s="334"/>
      <c r="E27" s="334"/>
      <c r="F27" s="335"/>
      <c r="G27" s="489"/>
      <c r="H27" s="490"/>
      <c r="I27" s="490"/>
      <c r="J27" s="490"/>
      <c r="K27" s="495"/>
      <c r="L27" s="495"/>
      <c r="M27" s="495"/>
      <c r="N27" s="495"/>
      <c r="O27" s="495"/>
      <c r="P27" s="495"/>
      <c r="Q27" s="495"/>
      <c r="R27" s="495"/>
      <c r="S27" s="495"/>
      <c r="T27" s="495"/>
      <c r="U27" s="495"/>
      <c r="V27" s="495"/>
      <c r="W27" s="495"/>
      <c r="X27" s="495"/>
      <c r="Y27" s="495"/>
      <c r="Z27" s="490"/>
      <c r="AA27" s="490"/>
      <c r="AB27" s="490"/>
      <c r="AC27" s="490"/>
      <c r="AD27" s="490"/>
      <c r="AE27" s="490"/>
      <c r="AF27" s="490"/>
      <c r="AG27" s="490"/>
      <c r="AH27" s="490"/>
      <c r="AI27" s="490"/>
      <c r="AJ27" s="491"/>
    </row>
    <row r="28" spans="1:36" ht="10.199999999999999" customHeight="1">
      <c r="A28" s="333"/>
      <c r="B28" s="334"/>
      <c r="C28" s="334"/>
      <c r="D28" s="334"/>
      <c r="E28" s="334"/>
      <c r="F28" s="335"/>
      <c r="G28" s="494" t="str">
        <f>IF(COUNTA(名簿!B2:B199)&gt;100,"職名","")</f>
        <v>職名</v>
      </c>
      <c r="H28" s="492"/>
      <c r="I28" s="492"/>
      <c r="J28" s="492"/>
      <c r="K28" s="486" t="str">
        <f>IF(COUNTA(名簿!B2:B199)&gt;100,VLOOKUP($AJ$4,名簿!$A$2:$AZ$183,45,FALSE),"")</f>
        <v>主任　ニロウラ　アルジュン</v>
      </c>
      <c r="L28" s="486"/>
      <c r="M28" s="486"/>
      <c r="N28" s="486"/>
      <c r="O28" s="486"/>
      <c r="P28" s="486"/>
      <c r="Q28" s="486"/>
      <c r="R28" s="486"/>
      <c r="S28" s="486"/>
      <c r="T28" s="486"/>
      <c r="U28" s="486"/>
      <c r="V28" s="486"/>
      <c r="W28" s="486"/>
      <c r="X28" s="486"/>
      <c r="Y28" s="486"/>
      <c r="Z28" s="492" t="str">
        <f>IF(COUNTA(名簿!B2:B199)&gt;100,"TEL","")</f>
        <v>TEL</v>
      </c>
      <c r="AA28" s="492"/>
      <c r="AB28" s="492"/>
      <c r="AC28" s="492" t="str">
        <f>IF(COUNTA(名簿!B2:B199)&gt;100,VLOOKUP($AJ$4,名簿!$A$2:$AZ$183,46,FALSE),"")</f>
        <v>03-3255-1149</v>
      </c>
      <c r="AD28" s="492"/>
      <c r="AE28" s="492"/>
      <c r="AF28" s="492"/>
      <c r="AG28" s="492"/>
      <c r="AH28" s="492"/>
      <c r="AI28" s="492"/>
      <c r="AJ28" s="493"/>
    </row>
    <row r="29" spans="1:36" ht="10.199999999999999" customHeight="1">
      <c r="A29" s="336"/>
      <c r="B29" s="334"/>
      <c r="C29" s="334"/>
      <c r="D29" s="334"/>
      <c r="E29" s="334"/>
      <c r="F29" s="335"/>
      <c r="G29" s="484"/>
      <c r="H29" s="485"/>
      <c r="I29" s="485"/>
      <c r="J29" s="485"/>
      <c r="K29" s="488"/>
      <c r="L29" s="488"/>
      <c r="M29" s="488"/>
      <c r="N29" s="488"/>
      <c r="O29" s="488"/>
      <c r="P29" s="488"/>
      <c r="Q29" s="488"/>
      <c r="R29" s="488"/>
      <c r="S29" s="488"/>
      <c r="T29" s="488"/>
      <c r="U29" s="488"/>
      <c r="V29" s="488"/>
      <c r="W29" s="488"/>
      <c r="X29" s="488"/>
      <c r="Y29" s="488"/>
      <c r="Z29" s="485"/>
      <c r="AA29" s="485"/>
      <c r="AB29" s="485"/>
      <c r="AC29" s="485"/>
      <c r="AD29" s="485"/>
      <c r="AE29" s="485"/>
      <c r="AF29" s="485"/>
      <c r="AG29" s="485"/>
      <c r="AH29" s="485"/>
      <c r="AI29" s="485"/>
      <c r="AJ29" s="487"/>
    </row>
    <row r="30" spans="1:36" ht="15.75" customHeight="1">
      <c r="A30" s="391" t="s">
        <v>365</v>
      </c>
      <c r="B30" s="392"/>
      <c r="C30" s="392"/>
      <c r="D30" s="392"/>
      <c r="E30" s="392"/>
      <c r="F30" s="393"/>
      <c r="G30" s="182" t="str">
        <f>VLOOKUP($AJ$4,名簿!$A$2:$AS$183,25,FALSE)</f>
        <v>無期雇用</v>
      </c>
      <c r="H30" s="154"/>
      <c r="I30" s="154"/>
      <c r="J30" s="154"/>
      <c r="K30" s="154"/>
      <c r="L30" s="154" t="str">
        <f>IF(VLOOKUP($AJ$4,名簿!$A$2:$AS$183,26,FALSE)="","",VLOOKUP($AJ$4,名簿!$A$2:$AS$183,26,FALSE))</f>
        <v/>
      </c>
      <c r="M30" s="154"/>
      <c r="N30" s="154"/>
      <c r="O30" s="154"/>
      <c r="P30" s="154"/>
      <c r="Q30" s="154"/>
      <c r="R30" s="154"/>
      <c r="S30" s="154"/>
      <c r="T30" s="154"/>
      <c r="U30" s="154"/>
      <c r="V30" s="154"/>
      <c r="W30" s="154"/>
      <c r="X30" s="154"/>
      <c r="Y30" s="154"/>
      <c r="Z30" s="154"/>
      <c r="AA30" s="154"/>
      <c r="AB30" s="154"/>
      <c r="AC30" s="154"/>
      <c r="AD30" s="154"/>
      <c r="AE30" s="154"/>
      <c r="AF30" s="154"/>
      <c r="AG30" s="154"/>
      <c r="AH30" s="154"/>
      <c r="AI30" s="154"/>
      <c r="AJ30" s="155"/>
    </row>
    <row r="31" spans="1:36" ht="17.25" customHeight="1">
      <c r="A31" s="239" t="s">
        <v>28</v>
      </c>
      <c r="B31" s="240"/>
      <c r="C31" s="240"/>
      <c r="D31" s="240"/>
      <c r="E31" s="240"/>
      <c r="F31" s="241"/>
      <c r="G31" s="394" t="s">
        <v>366</v>
      </c>
      <c r="H31" s="309"/>
      <c r="I31" s="309"/>
      <c r="J31" s="309"/>
      <c r="K31" s="309"/>
      <c r="L31" s="309"/>
      <c r="M31" s="309" t="str">
        <f>VLOOKUP($AJ$4,名簿!$A$2:$AS$183,27,FALSE)</f>
        <v>有</v>
      </c>
      <c r="N31" s="309"/>
      <c r="O31" s="309"/>
      <c r="P31" s="395">
        <f>VLOOKUP($AJ$4,名簿!$A$2:$AS$183,28,FALSE)</f>
        <v>45383</v>
      </c>
      <c r="Q31" s="395"/>
      <c r="R31" s="395"/>
      <c r="S31" s="395"/>
      <c r="T31" s="395"/>
      <c r="U31" s="395"/>
      <c r="V31" s="395"/>
      <c r="W31" s="395" t="s">
        <v>93</v>
      </c>
      <c r="X31" s="395"/>
      <c r="Y31" s="395">
        <f>VLOOKUP($AJ$4,名簿!$A$2:$AS$183,29,FALSE)</f>
        <v>45565</v>
      </c>
      <c r="Z31" s="395"/>
      <c r="AA31" s="395"/>
      <c r="AB31" s="395"/>
      <c r="AC31" s="395"/>
      <c r="AD31" s="395"/>
      <c r="AE31" s="395"/>
      <c r="AF31" s="171"/>
      <c r="AG31" s="171"/>
      <c r="AH31" s="171"/>
      <c r="AI31" s="171"/>
      <c r="AJ31" s="12"/>
    </row>
    <row r="32" spans="1:36" ht="11.25" customHeight="1">
      <c r="A32" s="242"/>
      <c r="B32" s="243"/>
      <c r="C32" s="243"/>
      <c r="D32" s="243"/>
      <c r="E32" s="243"/>
      <c r="F32" s="244"/>
      <c r="G32" s="147"/>
      <c r="H32" s="148"/>
      <c r="I32" s="310" t="s">
        <v>91</v>
      </c>
      <c r="J32" s="310"/>
      <c r="K32" s="310"/>
      <c r="L32" s="310"/>
      <c r="M32" s="310"/>
      <c r="N32" s="310"/>
      <c r="O32" s="310"/>
      <c r="P32" s="310"/>
      <c r="Q32" s="310"/>
      <c r="R32" s="310"/>
      <c r="S32" s="310"/>
      <c r="T32" s="310"/>
      <c r="U32" s="310"/>
      <c r="V32" s="310"/>
      <c r="W32" s="310"/>
      <c r="X32" s="311">
        <f>VLOOKUP($AJ$4,名簿!$A$2:$AS$183,30,FALSE)</f>
        <v>45566</v>
      </c>
      <c r="Y32" s="311"/>
      <c r="Z32" s="311"/>
      <c r="AA32" s="311"/>
      <c r="AB32" s="311"/>
      <c r="AC32" s="311"/>
      <c r="AD32" s="311"/>
      <c r="AE32" s="4"/>
      <c r="AF32" s="4"/>
      <c r="AG32" s="4"/>
      <c r="AH32" s="4"/>
      <c r="AI32" s="15"/>
      <c r="AJ32" s="14"/>
    </row>
    <row r="33" spans="1:36" ht="12.75" customHeight="1">
      <c r="A33" s="242"/>
      <c r="B33" s="243"/>
      <c r="C33" s="243"/>
      <c r="D33" s="243"/>
      <c r="E33" s="243"/>
      <c r="F33" s="244"/>
      <c r="G33" s="147"/>
      <c r="H33" s="148"/>
      <c r="I33" s="310" t="s">
        <v>119</v>
      </c>
      <c r="J33" s="310"/>
      <c r="K33" s="310"/>
      <c r="L33" s="310"/>
      <c r="M33" s="310"/>
      <c r="N33" s="310"/>
      <c r="O33" s="310"/>
      <c r="P33" s="310"/>
      <c r="Q33" s="310"/>
      <c r="R33" s="310"/>
      <c r="S33" s="310"/>
      <c r="T33" s="310"/>
      <c r="U33" s="310"/>
      <c r="V33" s="310"/>
      <c r="W33" s="310"/>
      <c r="X33" s="311" t="str">
        <f>IF(VLOOKUP($AJ$4,名簿!$A$2:$AS$183,31,FALSE)="","",VLOOKUP($AJ$4,名簿!$A$2:$AS$183,31,FALSE))</f>
        <v/>
      </c>
      <c r="Y33" s="311"/>
      <c r="Z33" s="311"/>
      <c r="AA33" s="311"/>
      <c r="AB33" s="311"/>
      <c r="AC33" s="311"/>
      <c r="AD33" s="311"/>
      <c r="AE33" s="4"/>
      <c r="AF33" s="4"/>
      <c r="AG33" s="4"/>
      <c r="AH33" s="4"/>
      <c r="AI33" s="15"/>
      <c r="AJ33" s="14"/>
    </row>
    <row r="34" spans="1:36" ht="11.25" customHeight="1">
      <c r="A34" s="242"/>
      <c r="B34" s="243"/>
      <c r="C34" s="243"/>
      <c r="D34" s="243"/>
      <c r="E34" s="243"/>
      <c r="F34" s="244"/>
      <c r="G34" s="147"/>
      <c r="H34" s="305" t="s">
        <v>120</v>
      </c>
      <c r="I34" s="305"/>
      <c r="J34" s="305"/>
      <c r="K34" s="305"/>
      <c r="L34" s="305"/>
      <c r="M34" s="305"/>
      <c r="N34" s="305"/>
      <c r="O34" s="305"/>
      <c r="P34" s="305"/>
      <c r="Q34" s="305"/>
      <c r="R34" s="305"/>
      <c r="S34" s="305"/>
      <c r="T34" s="305"/>
      <c r="U34" s="305"/>
      <c r="V34" s="305"/>
      <c r="W34" s="305"/>
      <c r="X34" s="305"/>
      <c r="Y34" s="305"/>
      <c r="Z34" s="305"/>
      <c r="AA34" s="305"/>
      <c r="AB34" s="305"/>
      <c r="AC34" s="305"/>
      <c r="AD34" s="305"/>
      <c r="AE34" s="305"/>
      <c r="AF34" s="305"/>
      <c r="AG34" s="305"/>
      <c r="AH34" s="305"/>
      <c r="AI34" s="305"/>
      <c r="AJ34" s="306"/>
    </row>
    <row r="35" spans="1:36" ht="11.25" customHeight="1">
      <c r="A35" s="267"/>
      <c r="B35" s="268"/>
      <c r="C35" s="268"/>
      <c r="D35" s="268"/>
      <c r="E35" s="268"/>
      <c r="F35" s="269"/>
      <c r="G35" s="149"/>
      <c r="H35" s="307"/>
      <c r="I35" s="307"/>
      <c r="J35" s="307"/>
      <c r="K35" s="307"/>
      <c r="L35" s="307"/>
      <c r="M35" s="307"/>
      <c r="N35" s="307"/>
      <c r="O35" s="307"/>
      <c r="P35" s="307"/>
      <c r="Q35" s="307"/>
      <c r="R35" s="307"/>
      <c r="S35" s="307"/>
      <c r="T35" s="307"/>
      <c r="U35" s="307"/>
      <c r="V35" s="307"/>
      <c r="W35" s="307"/>
      <c r="X35" s="307"/>
      <c r="Y35" s="307"/>
      <c r="Z35" s="307"/>
      <c r="AA35" s="307"/>
      <c r="AB35" s="307"/>
      <c r="AC35" s="307"/>
      <c r="AD35" s="307"/>
      <c r="AE35" s="307"/>
      <c r="AF35" s="307"/>
      <c r="AG35" s="307"/>
      <c r="AH35" s="307"/>
      <c r="AI35" s="307"/>
      <c r="AJ35" s="308"/>
    </row>
    <row r="36" spans="1:36" ht="11.25" customHeight="1">
      <c r="A36" s="239" t="s">
        <v>90</v>
      </c>
      <c r="B36" s="240"/>
      <c r="C36" s="240"/>
      <c r="D36" s="240"/>
      <c r="E36" s="240"/>
      <c r="F36" s="241"/>
      <c r="G36" s="312" t="str">
        <f>VLOOKUP($AJ$4,名簿!$A$2:$AS$183,32,FALSE)</f>
        <v>前月に提示するシフトによる勤務</v>
      </c>
      <c r="H36" s="313"/>
      <c r="I36" s="313"/>
      <c r="J36" s="313"/>
      <c r="K36" s="313"/>
      <c r="L36" s="313"/>
      <c r="M36" s="313"/>
      <c r="N36" s="313"/>
      <c r="O36" s="313"/>
      <c r="P36" s="313"/>
      <c r="Q36" s="313"/>
      <c r="R36" s="313"/>
      <c r="S36" s="313"/>
      <c r="T36" s="313"/>
      <c r="U36" s="313"/>
      <c r="V36" s="313"/>
      <c r="W36" s="313"/>
      <c r="X36" s="316" t="str">
        <f>VLOOKUP($AJ$4,名簿!$A$2:$AS$183,33,FALSE)</f>
        <v>週4日または5日</v>
      </c>
      <c r="Y36" s="316"/>
      <c r="Z36" s="316"/>
      <c r="AA36" s="316"/>
      <c r="AB36" s="316"/>
      <c r="AC36" s="316"/>
      <c r="AD36" s="316"/>
      <c r="AE36" s="316"/>
      <c r="AF36" s="316"/>
      <c r="AG36" s="316"/>
      <c r="AH36" s="316"/>
      <c r="AI36" s="316"/>
      <c r="AJ36" s="17"/>
    </row>
    <row r="37" spans="1:36" ht="11.25" customHeight="1">
      <c r="A37" s="267"/>
      <c r="B37" s="268"/>
      <c r="C37" s="268"/>
      <c r="D37" s="268"/>
      <c r="E37" s="268"/>
      <c r="F37" s="269"/>
      <c r="G37" s="314"/>
      <c r="H37" s="315"/>
      <c r="I37" s="315"/>
      <c r="J37" s="315"/>
      <c r="K37" s="315"/>
      <c r="L37" s="315"/>
      <c r="M37" s="315"/>
      <c r="N37" s="315"/>
      <c r="O37" s="315"/>
      <c r="P37" s="315"/>
      <c r="Q37" s="315"/>
      <c r="R37" s="315"/>
      <c r="S37" s="315"/>
      <c r="T37" s="315"/>
      <c r="U37" s="315"/>
      <c r="V37" s="315"/>
      <c r="W37" s="315"/>
      <c r="X37" s="317"/>
      <c r="Y37" s="317"/>
      <c r="Z37" s="317"/>
      <c r="AA37" s="317"/>
      <c r="AB37" s="317"/>
      <c r="AC37" s="317"/>
      <c r="AD37" s="317"/>
      <c r="AE37" s="317"/>
      <c r="AF37" s="317"/>
      <c r="AG37" s="317"/>
      <c r="AH37" s="317"/>
      <c r="AI37" s="317"/>
      <c r="AJ37" s="18"/>
    </row>
    <row r="38" spans="1:36" ht="12" customHeight="1">
      <c r="A38" s="318" t="s">
        <v>9</v>
      </c>
      <c r="B38" s="319"/>
      <c r="C38" s="319"/>
      <c r="D38" s="319"/>
      <c r="E38" s="319"/>
      <c r="F38" s="320"/>
      <c r="G38" s="20"/>
      <c r="H38" s="21"/>
      <c r="I38" s="324" t="str">
        <f>DBCS(VLOOKUP($AJ$4,名簿!$A$2:$AS$183,34,FALSE))</f>
        <v>１９：００～４：００</v>
      </c>
      <c r="J38" s="324"/>
      <c r="K38" s="324"/>
      <c r="L38" s="324"/>
      <c r="M38" s="324"/>
      <c r="N38" s="324"/>
      <c r="O38" s="324"/>
      <c r="P38" s="324"/>
      <c r="Q38" s="324"/>
      <c r="R38" s="324"/>
      <c r="S38" s="324"/>
      <c r="T38" s="324"/>
      <c r="U38" s="324"/>
      <c r="V38" s="324"/>
      <c r="W38" s="324"/>
      <c r="X38" s="324"/>
      <c r="Y38" s="324"/>
      <c r="Z38" s="324"/>
      <c r="AA38" s="324"/>
      <c r="AB38" s="324"/>
      <c r="AC38" s="324"/>
      <c r="AD38" s="324"/>
      <c r="AE38" s="324"/>
      <c r="AF38" s="324"/>
      <c r="AG38" s="324"/>
      <c r="AH38" s="324"/>
      <c r="AI38" s="324"/>
      <c r="AJ38" s="496"/>
    </row>
    <row r="39" spans="1:36" ht="12" customHeight="1">
      <c r="A39" s="274"/>
      <c r="B39" s="275"/>
      <c r="C39" s="275"/>
      <c r="D39" s="275"/>
      <c r="E39" s="275"/>
      <c r="F39" s="276"/>
      <c r="G39" s="23"/>
      <c r="H39" s="24"/>
      <c r="I39" s="325"/>
      <c r="J39" s="325"/>
      <c r="K39" s="325"/>
      <c r="L39" s="325"/>
      <c r="M39" s="325"/>
      <c r="N39" s="325"/>
      <c r="O39" s="325"/>
      <c r="P39" s="325"/>
      <c r="Q39" s="325"/>
      <c r="R39" s="325"/>
      <c r="S39" s="325"/>
      <c r="T39" s="325"/>
      <c r="U39" s="325"/>
      <c r="V39" s="325"/>
      <c r="W39" s="325"/>
      <c r="X39" s="325"/>
      <c r="Y39" s="325"/>
      <c r="Z39" s="325"/>
      <c r="AA39" s="325"/>
      <c r="AB39" s="325"/>
      <c r="AC39" s="325"/>
      <c r="AD39" s="325"/>
      <c r="AE39" s="325"/>
      <c r="AF39" s="325"/>
      <c r="AG39" s="325"/>
      <c r="AH39" s="325"/>
      <c r="AI39" s="325"/>
      <c r="AJ39" s="497"/>
    </row>
    <row r="40" spans="1:36" ht="12" customHeight="1">
      <c r="A40" s="321"/>
      <c r="B40" s="322"/>
      <c r="C40" s="322"/>
      <c r="D40" s="322"/>
      <c r="E40" s="322"/>
      <c r="F40" s="323"/>
      <c r="G40" s="330" t="s">
        <v>124</v>
      </c>
      <c r="H40" s="331"/>
      <c r="I40" s="331"/>
      <c r="J40" s="331"/>
      <c r="K40" s="331"/>
      <c r="L40" s="331"/>
      <c r="M40" s="331"/>
      <c r="N40" s="331"/>
      <c r="O40" s="331"/>
      <c r="P40" s="331"/>
      <c r="Q40" s="331"/>
      <c r="R40" s="331"/>
      <c r="S40" s="331"/>
      <c r="T40" s="331"/>
      <c r="U40" s="331"/>
      <c r="V40" s="331"/>
      <c r="W40" s="331"/>
      <c r="X40" s="331"/>
      <c r="Y40" s="331"/>
      <c r="Z40" s="331"/>
      <c r="AA40" s="331"/>
      <c r="AB40" s="331"/>
      <c r="AC40" s="331"/>
      <c r="AD40" s="331"/>
      <c r="AE40" s="331"/>
      <c r="AF40" s="331"/>
      <c r="AG40" s="331"/>
      <c r="AH40" s="331"/>
      <c r="AI40" s="331"/>
      <c r="AJ40" s="332"/>
    </row>
    <row r="41" spans="1:36" ht="12" customHeight="1">
      <c r="A41" s="239" t="s">
        <v>10</v>
      </c>
      <c r="B41" s="240"/>
      <c r="C41" s="240"/>
      <c r="D41" s="240"/>
      <c r="E41" s="240"/>
      <c r="F41" s="241"/>
      <c r="G41" s="20"/>
      <c r="H41" s="21"/>
      <c r="I41" s="291" t="str">
        <f>DBCS(VLOOKUP($AJ$4,名簿!$A$2:$AS$183,35,FALSE))</f>
        <v>２３：００～２４：００</v>
      </c>
      <c r="J41" s="291"/>
      <c r="K41" s="291"/>
      <c r="L41" s="291"/>
      <c r="M41" s="291"/>
      <c r="N41" s="291"/>
      <c r="O41" s="291"/>
      <c r="P41" s="291"/>
      <c r="Q41" s="291"/>
      <c r="R41" s="291"/>
      <c r="S41" s="291"/>
      <c r="T41" s="291"/>
      <c r="U41" s="291"/>
      <c r="V41" s="291"/>
      <c r="W41" s="291"/>
      <c r="X41" s="291"/>
      <c r="Y41" s="291"/>
      <c r="Z41" s="291"/>
      <c r="AA41" s="291"/>
      <c r="AB41" s="291"/>
      <c r="AC41" s="291"/>
      <c r="AD41" s="291"/>
      <c r="AE41" s="291"/>
      <c r="AF41" s="291"/>
      <c r="AG41" s="291"/>
      <c r="AH41" s="291"/>
      <c r="AI41" s="291"/>
      <c r="AJ41" s="498"/>
    </row>
    <row r="42" spans="1:36" ht="12" customHeight="1">
      <c r="A42" s="242"/>
      <c r="B42" s="243"/>
      <c r="C42" s="243"/>
      <c r="D42" s="243"/>
      <c r="E42" s="243"/>
      <c r="F42" s="244"/>
      <c r="G42" s="25"/>
      <c r="H42" s="26"/>
      <c r="I42" s="499"/>
      <c r="J42" s="499"/>
      <c r="K42" s="499"/>
      <c r="L42" s="499"/>
      <c r="M42" s="499"/>
      <c r="N42" s="499"/>
      <c r="O42" s="499"/>
      <c r="P42" s="499"/>
      <c r="Q42" s="499"/>
      <c r="R42" s="499"/>
      <c r="S42" s="499"/>
      <c r="T42" s="499"/>
      <c r="U42" s="499"/>
      <c r="V42" s="499"/>
      <c r="W42" s="499"/>
      <c r="X42" s="499"/>
      <c r="Y42" s="499"/>
      <c r="Z42" s="499"/>
      <c r="AA42" s="499"/>
      <c r="AB42" s="499"/>
      <c r="AC42" s="499"/>
      <c r="AD42" s="499"/>
      <c r="AE42" s="499"/>
      <c r="AF42" s="499"/>
      <c r="AG42" s="499"/>
      <c r="AH42" s="499"/>
      <c r="AI42" s="499"/>
      <c r="AJ42" s="500"/>
    </row>
    <row r="43" spans="1:36" ht="12" customHeight="1">
      <c r="A43" s="242"/>
      <c r="B43" s="243"/>
      <c r="C43" s="243"/>
      <c r="D43" s="243"/>
      <c r="E43" s="243"/>
      <c r="F43" s="244"/>
      <c r="G43" s="144" t="s">
        <v>8</v>
      </c>
      <c r="H43" s="27" t="s">
        <v>125</v>
      </c>
      <c r="I43" s="8"/>
      <c r="J43" s="8"/>
      <c r="K43" s="145"/>
      <c r="L43" s="145"/>
      <c r="M43" s="145"/>
      <c r="N43" s="145"/>
      <c r="O43" s="145"/>
      <c r="P43" s="8"/>
      <c r="Q43" s="8"/>
      <c r="R43" s="145"/>
      <c r="S43" s="145"/>
      <c r="T43" s="145"/>
      <c r="U43" s="142"/>
      <c r="V43" s="142"/>
      <c r="W43" s="142"/>
      <c r="X43" s="142"/>
      <c r="Y43" s="142"/>
      <c r="Z43" s="142"/>
      <c r="AA43" s="142"/>
      <c r="AB43" s="142"/>
      <c r="AC43" s="142"/>
      <c r="AD43" s="142"/>
      <c r="AE43" s="142"/>
      <c r="AF43" s="142"/>
      <c r="AG43" s="142"/>
      <c r="AH43" s="142"/>
      <c r="AI43" s="142"/>
      <c r="AJ43" s="143"/>
    </row>
    <row r="44" spans="1:36" ht="12" customHeight="1">
      <c r="A44" s="267"/>
      <c r="B44" s="268"/>
      <c r="C44" s="268"/>
      <c r="D44" s="268"/>
      <c r="E44" s="268"/>
      <c r="F44" s="269"/>
      <c r="G44" s="150" t="s">
        <v>8</v>
      </c>
      <c r="H44" s="151" t="s">
        <v>126</v>
      </c>
      <c r="I44" s="151"/>
      <c r="J44" s="151"/>
      <c r="K44" s="151"/>
      <c r="L44" s="151"/>
      <c r="M44" s="151"/>
      <c r="N44" s="151"/>
      <c r="O44" s="151"/>
      <c r="P44" s="151"/>
      <c r="Q44" s="151"/>
      <c r="R44" s="151"/>
      <c r="S44" s="151"/>
      <c r="T44" s="151"/>
      <c r="U44" s="151"/>
      <c r="V44" s="151"/>
      <c r="W44" s="151"/>
      <c r="X44" s="151"/>
      <c r="Y44" s="151"/>
      <c r="Z44" s="151"/>
      <c r="AA44" s="151"/>
      <c r="AB44" s="151"/>
      <c r="AC44" s="151"/>
      <c r="AD44" s="151"/>
      <c r="AE44" s="151"/>
      <c r="AF44" s="151"/>
      <c r="AG44" s="151"/>
      <c r="AH44" s="151"/>
      <c r="AI44" s="151"/>
      <c r="AJ44" s="152"/>
    </row>
    <row r="45" spans="1:36" ht="13.5" customHeight="1">
      <c r="A45" s="223" t="s">
        <v>77</v>
      </c>
      <c r="B45" s="268"/>
      <c r="C45" s="268"/>
      <c r="D45" s="268"/>
      <c r="E45" s="268"/>
      <c r="F45" s="269"/>
      <c r="G45" s="31" t="s">
        <v>96</v>
      </c>
      <c r="H45" s="156"/>
      <c r="I45" s="157" t="s">
        <v>76</v>
      </c>
      <c r="J45" s="157"/>
      <c r="K45" s="157"/>
      <c r="L45" s="157"/>
      <c r="M45" s="157"/>
      <c r="N45" s="157"/>
      <c r="O45" s="157" t="s">
        <v>55</v>
      </c>
      <c r="P45" s="157" t="s">
        <v>131</v>
      </c>
      <c r="Q45" s="157"/>
      <c r="R45" s="157"/>
      <c r="S45" s="157"/>
      <c r="T45" s="157"/>
      <c r="U45" s="157"/>
      <c r="V45" s="157"/>
      <c r="W45" s="157"/>
      <c r="X45" s="157"/>
      <c r="Y45" s="157"/>
      <c r="Z45" s="157"/>
      <c r="AA45" s="157"/>
      <c r="AB45" s="157"/>
      <c r="AC45" s="157"/>
      <c r="AD45" s="157"/>
      <c r="AE45" s="157"/>
      <c r="AF45" s="157"/>
      <c r="AG45" s="157"/>
      <c r="AH45" s="157"/>
      <c r="AI45" s="157"/>
      <c r="AJ45" s="158"/>
    </row>
    <row r="46" spans="1:36" ht="10.5" customHeight="1">
      <c r="A46" s="267"/>
      <c r="B46" s="268"/>
      <c r="C46" s="268"/>
      <c r="D46" s="268"/>
      <c r="E46" s="268"/>
      <c r="F46" s="269"/>
      <c r="G46" s="296" t="s">
        <v>97</v>
      </c>
      <c r="H46" s="297"/>
      <c r="I46" s="297"/>
      <c r="J46" s="297"/>
      <c r="K46" s="297"/>
      <c r="L46" s="297"/>
      <c r="M46" s="297"/>
      <c r="N46" s="297"/>
      <c r="O46" s="297"/>
      <c r="P46" s="297"/>
      <c r="Q46" s="297"/>
      <c r="R46" s="297"/>
      <c r="S46" s="297"/>
      <c r="T46" s="297"/>
      <c r="U46" s="297"/>
      <c r="V46" s="297"/>
      <c r="W46" s="297"/>
      <c r="X46" s="297"/>
      <c r="Y46" s="297"/>
      <c r="Z46" s="297"/>
      <c r="AA46" s="297"/>
      <c r="AB46" s="297"/>
      <c r="AC46" s="297"/>
      <c r="AD46" s="297"/>
      <c r="AE46" s="297"/>
      <c r="AF46" s="297"/>
      <c r="AG46" s="297"/>
      <c r="AH46" s="297"/>
      <c r="AI46" s="297"/>
      <c r="AJ46" s="298"/>
    </row>
    <row r="47" spans="1:36" ht="11.25" customHeight="1">
      <c r="A47" s="267"/>
      <c r="B47" s="268"/>
      <c r="C47" s="268"/>
      <c r="D47" s="268"/>
      <c r="E47" s="268"/>
      <c r="F47" s="269"/>
      <c r="G47" s="159" t="s">
        <v>127</v>
      </c>
      <c r="H47" s="160"/>
      <c r="I47" s="160"/>
      <c r="J47" s="160"/>
      <c r="K47" s="160"/>
      <c r="L47" s="160"/>
      <c r="M47" s="160"/>
      <c r="N47" s="160"/>
      <c r="O47" s="160"/>
      <c r="P47" s="160"/>
      <c r="Q47" s="160"/>
      <c r="R47" s="160"/>
      <c r="S47" s="160"/>
      <c r="T47" s="160"/>
      <c r="U47" s="160"/>
      <c r="V47" s="160"/>
      <c r="W47" s="160"/>
      <c r="X47" s="160"/>
      <c r="Y47" s="160"/>
      <c r="Z47" s="160"/>
      <c r="AA47" s="160"/>
      <c r="AB47" s="160"/>
      <c r="AC47" s="160"/>
      <c r="AD47" s="160"/>
      <c r="AE47" s="160"/>
      <c r="AF47" s="160"/>
      <c r="AG47" s="160"/>
      <c r="AH47" s="160"/>
      <c r="AI47" s="160"/>
      <c r="AJ47" s="161"/>
    </row>
    <row r="48" spans="1:36" ht="11.25" customHeight="1">
      <c r="A48" s="267"/>
      <c r="B48" s="268"/>
      <c r="C48" s="268"/>
      <c r="D48" s="268"/>
      <c r="E48" s="268"/>
      <c r="F48" s="269"/>
      <c r="G48" s="159" t="s">
        <v>132</v>
      </c>
      <c r="H48" s="160"/>
      <c r="I48" s="160"/>
      <c r="J48" s="160"/>
      <c r="K48" s="160"/>
      <c r="L48" s="160"/>
      <c r="M48" s="160"/>
      <c r="N48" s="160"/>
      <c r="O48" s="160"/>
      <c r="P48" s="160"/>
      <c r="Q48" s="160"/>
      <c r="R48" s="160"/>
      <c r="S48" s="160"/>
      <c r="T48" s="160"/>
      <c r="U48" s="160"/>
      <c r="V48" s="160"/>
      <c r="W48" s="160"/>
      <c r="X48" s="160"/>
      <c r="Y48" s="160"/>
      <c r="Z48" s="160"/>
      <c r="AA48" s="160"/>
      <c r="AB48" s="160"/>
      <c r="AC48" s="160"/>
      <c r="AD48" s="160"/>
      <c r="AE48" s="160"/>
      <c r="AF48" s="160"/>
      <c r="AG48" s="160"/>
      <c r="AH48" s="160"/>
      <c r="AI48" s="160"/>
      <c r="AJ48" s="161"/>
    </row>
    <row r="49" spans="1:36" ht="11.25" customHeight="1">
      <c r="A49" s="267"/>
      <c r="B49" s="268"/>
      <c r="C49" s="268"/>
      <c r="D49" s="268"/>
      <c r="E49" s="268"/>
      <c r="F49" s="269"/>
      <c r="G49" s="159" t="s">
        <v>138</v>
      </c>
      <c r="H49" s="160"/>
      <c r="I49" s="160"/>
      <c r="J49" s="160"/>
      <c r="K49" s="160"/>
      <c r="L49" s="160"/>
      <c r="M49" s="160"/>
      <c r="N49" s="160"/>
      <c r="O49" s="160"/>
      <c r="P49" s="160"/>
      <c r="Q49" s="160"/>
      <c r="R49" s="160"/>
      <c r="S49" s="160"/>
      <c r="T49" s="160"/>
      <c r="U49" s="160"/>
      <c r="V49" s="160"/>
      <c r="W49" s="160"/>
      <c r="X49" s="160"/>
      <c r="Y49" s="160"/>
      <c r="Z49" s="160"/>
      <c r="AA49" s="160"/>
      <c r="AB49" s="160"/>
      <c r="AC49" s="160"/>
      <c r="AD49" s="160"/>
      <c r="AE49" s="160"/>
      <c r="AF49" s="160"/>
      <c r="AG49" s="160"/>
      <c r="AH49" s="160"/>
      <c r="AI49" s="160"/>
      <c r="AJ49" s="161"/>
    </row>
    <row r="50" spans="1:36" ht="13.5" customHeight="1">
      <c r="A50" s="267"/>
      <c r="B50" s="268"/>
      <c r="C50" s="268"/>
      <c r="D50" s="268"/>
      <c r="E50" s="268"/>
      <c r="F50" s="269"/>
      <c r="G50" s="396" t="s">
        <v>98</v>
      </c>
      <c r="H50" s="397"/>
      <c r="I50" s="398" t="s">
        <v>78</v>
      </c>
      <c r="J50" s="398"/>
      <c r="K50" s="398"/>
      <c r="L50" s="398"/>
      <c r="M50" s="398"/>
      <c r="N50" s="398"/>
      <c r="O50" s="398" t="s">
        <v>55</v>
      </c>
      <c r="P50" s="398" t="s">
        <v>79</v>
      </c>
      <c r="Q50" s="398"/>
      <c r="R50" s="398"/>
      <c r="S50" s="398"/>
      <c r="T50" s="398"/>
      <c r="U50" s="398"/>
      <c r="V50" s="399" t="s">
        <v>367</v>
      </c>
      <c r="W50" s="399"/>
      <c r="X50" s="399"/>
      <c r="Y50" s="399"/>
      <c r="Z50" s="399"/>
      <c r="AA50" s="399"/>
      <c r="AB50" s="399"/>
      <c r="AC50" s="399"/>
      <c r="AD50" s="399"/>
      <c r="AE50" s="399"/>
      <c r="AF50" s="399"/>
      <c r="AG50" s="398"/>
      <c r="AH50" s="398"/>
      <c r="AI50" s="398"/>
      <c r="AJ50" s="400"/>
    </row>
    <row r="51" spans="1:36">
      <c r="A51" s="299" t="s">
        <v>12</v>
      </c>
      <c r="B51" s="243"/>
      <c r="C51" s="243"/>
      <c r="D51" s="243"/>
      <c r="E51" s="243"/>
      <c r="F51" s="244"/>
      <c r="G51" s="401" t="s">
        <v>96</v>
      </c>
      <c r="H51" s="42"/>
      <c r="I51" s="42" t="s">
        <v>80</v>
      </c>
      <c r="J51" s="42"/>
      <c r="K51" s="42"/>
      <c r="L51" s="42"/>
      <c r="M51" s="42"/>
      <c r="N51" s="42"/>
      <c r="O51" s="42"/>
      <c r="P51" s="42"/>
      <c r="Q51" s="42"/>
      <c r="R51" s="42"/>
      <c r="S51" s="42"/>
      <c r="T51" s="42"/>
      <c r="U51" s="42"/>
      <c r="V51" s="42"/>
      <c r="W51" s="42"/>
      <c r="X51" s="42"/>
      <c r="Y51" s="42"/>
      <c r="Z51" s="42"/>
      <c r="AA51" s="42"/>
      <c r="AB51" s="42"/>
      <c r="AC51" s="42"/>
      <c r="AD51" s="42"/>
      <c r="AE51" s="42"/>
      <c r="AF51" s="42"/>
      <c r="AG51" s="42"/>
      <c r="AH51" s="42"/>
      <c r="AI51" s="42"/>
      <c r="AJ51" s="40"/>
    </row>
    <row r="52" spans="1:36">
      <c r="A52" s="299"/>
      <c r="B52" s="243"/>
      <c r="C52" s="243"/>
      <c r="D52" s="243"/>
      <c r="E52" s="243"/>
      <c r="F52" s="244"/>
      <c r="G52" s="41"/>
      <c r="H52" s="163"/>
      <c r="I52" s="163" t="s">
        <v>81</v>
      </c>
      <c r="J52" s="42"/>
      <c r="K52" s="42"/>
      <c r="L52" s="42"/>
      <c r="M52" s="42"/>
      <c r="N52" s="42"/>
      <c r="O52" s="42"/>
      <c r="P52" s="42"/>
      <c r="Q52" s="42"/>
      <c r="R52" s="42"/>
      <c r="S52" s="42"/>
      <c r="T52" s="42"/>
      <c r="U52" s="42"/>
      <c r="V52" s="42"/>
      <c r="W52" s="42"/>
      <c r="X52" s="42"/>
      <c r="Y52" s="42"/>
      <c r="Z52" s="42"/>
      <c r="AA52" s="42"/>
      <c r="AB52" s="42"/>
      <c r="AC52" s="42"/>
      <c r="AD52" s="42"/>
      <c r="AE52" s="42"/>
      <c r="AF52" s="42"/>
      <c r="AG52" s="42"/>
      <c r="AH52" s="42"/>
      <c r="AI52" s="42"/>
      <c r="AJ52" s="40"/>
    </row>
    <row r="53" spans="1:36" ht="13.5" customHeight="1">
      <c r="A53" s="242"/>
      <c r="B53" s="243"/>
      <c r="C53" s="243"/>
      <c r="D53" s="243"/>
      <c r="E53" s="243"/>
      <c r="F53" s="244"/>
      <c r="G53" s="32" t="s">
        <v>98</v>
      </c>
      <c r="H53" s="43"/>
      <c r="I53" s="43" t="s">
        <v>82</v>
      </c>
      <c r="J53" s="43"/>
      <c r="K53" s="43"/>
      <c r="L53" s="43"/>
      <c r="M53" s="43"/>
      <c r="N53" s="43"/>
      <c r="O53" s="43"/>
      <c r="P53" s="43"/>
      <c r="Q53" s="43"/>
      <c r="R53" s="43"/>
      <c r="S53" s="43"/>
      <c r="T53" s="43"/>
      <c r="U53" s="43"/>
      <c r="V53" s="43"/>
      <c r="W53" s="43"/>
      <c r="X53" s="43"/>
      <c r="Y53" s="43"/>
      <c r="Z53" s="43"/>
      <c r="AA53" s="43"/>
      <c r="AB53" s="43"/>
      <c r="AC53" s="43"/>
      <c r="AD53" s="43"/>
      <c r="AE53" s="43"/>
      <c r="AF53" s="43"/>
      <c r="AG53" s="43"/>
      <c r="AH53" s="43"/>
      <c r="AI53" s="43"/>
      <c r="AJ53" s="44"/>
    </row>
    <row r="54" spans="1:36">
      <c r="A54" s="242"/>
      <c r="B54" s="243"/>
      <c r="C54" s="243"/>
      <c r="D54" s="243"/>
      <c r="E54" s="243"/>
      <c r="F54" s="244"/>
      <c r="G54" s="45"/>
      <c r="H54" s="165"/>
      <c r="I54" s="168" t="s">
        <v>8</v>
      </c>
      <c r="J54" s="165" t="s">
        <v>110</v>
      </c>
      <c r="K54" s="165"/>
      <c r="L54" s="165"/>
      <c r="M54" s="165"/>
      <c r="N54" s="165"/>
      <c r="O54" s="165"/>
      <c r="P54" s="165"/>
      <c r="Q54" s="165"/>
      <c r="R54" s="165"/>
      <c r="S54" s="165" t="s">
        <v>55</v>
      </c>
      <c r="T54" s="165"/>
      <c r="U54" s="165"/>
      <c r="V54" s="167" t="s">
        <v>8</v>
      </c>
      <c r="W54" s="163" t="s">
        <v>111</v>
      </c>
      <c r="X54" s="163"/>
      <c r="Y54" s="163"/>
      <c r="Z54" s="163"/>
      <c r="AA54" s="163"/>
      <c r="AB54" s="163"/>
      <c r="AC54" s="163"/>
      <c r="AD54" s="163"/>
      <c r="AE54" s="163"/>
      <c r="AF54" s="163" t="s">
        <v>54</v>
      </c>
      <c r="AG54" s="165"/>
      <c r="AH54" s="165"/>
      <c r="AI54" s="165"/>
      <c r="AJ54" s="40"/>
    </row>
    <row r="55" spans="1:36" ht="13.5" customHeight="1">
      <c r="A55" s="242"/>
      <c r="B55" s="243"/>
      <c r="C55" s="243"/>
      <c r="D55" s="243"/>
      <c r="E55" s="243"/>
      <c r="F55" s="244"/>
      <c r="G55" s="32" t="s">
        <v>84</v>
      </c>
      <c r="H55" s="48"/>
      <c r="I55" s="49" t="s">
        <v>83</v>
      </c>
      <c r="J55" s="48"/>
      <c r="K55" s="48"/>
      <c r="L55" s="48"/>
      <c r="M55" s="48"/>
      <c r="N55" s="48"/>
      <c r="O55" s="48"/>
      <c r="P55" s="48"/>
      <c r="Q55" s="48"/>
      <c r="R55" s="48"/>
      <c r="S55" s="48"/>
      <c r="T55" s="48"/>
      <c r="U55" s="48"/>
      <c r="V55" s="48"/>
      <c r="W55" s="48"/>
      <c r="X55" s="48"/>
      <c r="Y55" s="48"/>
      <c r="Z55" s="402" t="s">
        <v>368</v>
      </c>
      <c r="AA55" s="403"/>
      <c r="AB55" s="403"/>
      <c r="AC55" s="403"/>
      <c r="AD55" s="403"/>
      <c r="AE55" s="403"/>
      <c r="AF55" s="403"/>
      <c r="AG55" s="403"/>
      <c r="AH55" s="403"/>
      <c r="AI55" s="403"/>
      <c r="AJ55" s="404"/>
    </row>
    <row r="56" spans="1:36" ht="14.4">
      <c r="A56" s="220" t="s">
        <v>15</v>
      </c>
      <c r="B56" s="240"/>
      <c r="C56" s="240"/>
      <c r="D56" s="240"/>
      <c r="E56" s="240"/>
      <c r="F56" s="241"/>
      <c r="G56" s="405" t="s">
        <v>96</v>
      </c>
      <c r="H56" s="31"/>
      <c r="I56" s="52"/>
      <c r="J56" s="52" t="s">
        <v>60</v>
      </c>
      <c r="K56" s="52"/>
      <c r="L56" s="52"/>
      <c r="M56" s="52"/>
      <c r="N56" s="52"/>
      <c r="O56" s="52"/>
      <c r="P56" s="52"/>
      <c r="Q56" s="52"/>
      <c r="R56" s="52"/>
      <c r="S56" s="52"/>
      <c r="T56" s="53"/>
      <c r="U56" s="52"/>
      <c r="V56" s="286" t="str">
        <f>DBCS(VLOOKUP($AJ$4,名簿!$A$2:$AS$183,36,FALSE))</f>
        <v/>
      </c>
      <c r="W56" s="286"/>
      <c r="X56" s="286"/>
      <c r="Y56" s="286"/>
      <c r="Z56" s="286"/>
      <c r="AA56" s="53" t="s">
        <v>16</v>
      </c>
      <c r="AB56" s="53"/>
      <c r="AC56" s="53"/>
      <c r="AD56" s="53"/>
      <c r="AE56" s="53"/>
      <c r="AF56" s="53"/>
      <c r="AG56" s="53"/>
      <c r="AH56" s="53"/>
      <c r="AI56" s="53"/>
      <c r="AJ56" s="406"/>
    </row>
    <row r="57" spans="1:36" ht="14.4">
      <c r="A57" s="242"/>
      <c r="B57" s="243"/>
      <c r="C57" s="243"/>
      <c r="D57" s="243"/>
      <c r="E57" s="243"/>
      <c r="F57" s="244"/>
      <c r="G57" s="407" t="s">
        <v>98</v>
      </c>
      <c r="J57" s="5" t="s">
        <v>62</v>
      </c>
      <c r="N57" s="408"/>
      <c r="O57" s="408"/>
      <c r="P57" s="408"/>
      <c r="Q57" s="408"/>
      <c r="R57" s="408"/>
      <c r="S57" s="8"/>
      <c r="T57" s="8"/>
      <c r="V57" s="8"/>
      <c r="W57" s="8"/>
      <c r="X57" s="8"/>
      <c r="Y57" s="8"/>
      <c r="Z57" s="8"/>
      <c r="AA57" s="8"/>
      <c r="AB57" s="8"/>
      <c r="AC57" s="8"/>
      <c r="AD57" s="8"/>
      <c r="AE57" s="8"/>
      <c r="AF57" s="8"/>
      <c r="AG57" s="8"/>
      <c r="AH57" s="8"/>
      <c r="AI57" s="8"/>
      <c r="AJ57" s="22"/>
    </row>
    <row r="58" spans="1:36">
      <c r="A58" s="242"/>
      <c r="B58" s="243"/>
      <c r="C58" s="243"/>
      <c r="D58" s="243"/>
      <c r="E58" s="243"/>
      <c r="F58" s="244"/>
      <c r="G58" s="13"/>
      <c r="J58" s="212" t="s">
        <v>59</v>
      </c>
      <c r="K58" s="212"/>
      <c r="L58" s="212"/>
      <c r="M58" s="212"/>
      <c r="N58" s="212"/>
      <c r="O58" s="212"/>
      <c r="P58" s="212"/>
      <c r="Q58" s="212"/>
      <c r="R58" s="212"/>
      <c r="S58" s="212"/>
      <c r="T58" s="212"/>
      <c r="U58" s="212"/>
      <c r="V58" s="212"/>
      <c r="W58" s="212"/>
      <c r="X58" s="212"/>
      <c r="Y58" s="212"/>
      <c r="Z58" s="212"/>
      <c r="AC58" s="212" t="s">
        <v>49</v>
      </c>
      <c r="AD58" s="212"/>
      <c r="AE58" s="212"/>
      <c r="AF58" s="212"/>
      <c r="AG58" s="212"/>
      <c r="AH58" s="212"/>
      <c r="AI58" s="212"/>
      <c r="AJ58" s="14"/>
    </row>
    <row r="59" spans="1:36">
      <c r="A59" s="242"/>
      <c r="B59" s="243"/>
      <c r="C59" s="243"/>
      <c r="D59" s="243"/>
      <c r="E59" s="243"/>
      <c r="F59" s="244"/>
      <c r="G59" s="60"/>
      <c r="J59" s="5" t="s">
        <v>48</v>
      </c>
      <c r="AC59" s="212" t="s">
        <v>49</v>
      </c>
      <c r="AJ59" s="14"/>
    </row>
    <row r="60" spans="1:36">
      <c r="A60" s="242"/>
      <c r="B60" s="243"/>
      <c r="C60" s="243"/>
      <c r="D60" s="243"/>
      <c r="E60" s="243"/>
      <c r="F60" s="244"/>
      <c r="G60" s="63"/>
      <c r="J60" s="5" t="s">
        <v>50</v>
      </c>
      <c r="AC60" s="5" t="s">
        <v>99</v>
      </c>
      <c r="AJ60" s="14"/>
    </row>
    <row r="61" spans="1:36">
      <c r="A61" s="242"/>
      <c r="B61" s="243"/>
      <c r="C61" s="243"/>
      <c r="D61" s="243"/>
      <c r="E61" s="243"/>
      <c r="F61" s="244"/>
      <c r="G61" s="64"/>
      <c r="H61" s="59"/>
      <c r="I61" s="59"/>
      <c r="J61" s="59" t="s">
        <v>192</v>
      </c>
      <c r="K61" s="59"/>
      <c r="L61" s="59"/>
      <c r="M61" s="59"/>
      <c r="N61" s="59"/>
      <c r="O61" s="59"/>
      <c r="P61" s="59"/>
      <c r="Q61" s="59"/>
      <c r="R61" s="59"/>
      <c r="S61" s="59"/>
      <c r="T61" s="59"/>
      <c r="U61" s="59"/>
      <c r="V61" s="59"/>
      <c r="W61" s="59"/>
      <c r="X61" s="59"/>
      <c r="Y61" s="59"/>
      <c r="Z61" s="59"/>
      <c r="AA61" s="59"/>
      <c r="AB61" s="59"/>
      <c r="AC61" s="59" t="s">
        <v>100</v>
      </c>
      <c r="AD61" s="59"/>
      <c r="AE61" s="59"/>
      <c r="AF61" s="59"/>
      <c r="AG61" s="59"/>
      <c r="AH61" s="59"/>
      <c r="AI61" s="59"/>
      <c r="AJ61" s="65"/>
    </row>
    <row r="62" spans="1:36">
      <c r="A62" s="242"/>
      <c r="B62" s="243"/>
      <c r="C62" s="243"/>
      <c r="D62" s="243"/>
      <c r="E62" s="243"/>
      <c r="F62" s="244"/>
      <c r="G62" s="66" t="s">
        <v>84</v>
      </c>
      <c r="H62" s="61"/>
      <c r="I62" s="61"/>
      <c r="J62" s="61" t="s">
        <v>63</v>
      </c>
      <c r="K62" s="61"/>
      <c r="L62" s="61"/>
      <c r="M62" s="61"/>
      <c r="N62" s="61"/>
      <c r="O62" s="61"/>
      <c r="P62" s="61" t="s">
        <v>66</v>
      </c>
      <c r="Q62" s="61"/>
      <c r="R62" s="61"/>
      <c r="S62" s="61"/>
      <c r="T62" s="61"/>
      <c r="U62" s="409"/>
      <c r="V62" s="68" t="s">
        <v>101</v>
      </c>
      <c r="W62" s="61"/>
      <c r="X62" s="61"/>
      <c r="Y62" s="61" t="s">
        <v>369</v>
      </c>
      <c r="Z62" s="61"/>
      <c r="AA62" s="61"/>
      <c r="AB62" s="61"/>
      <c r="AC62" s="61"/>
      <c r="AD62" s="61" t="s">
        <v>370</v>
      </c>
      <c r="AE62" s="61"/>
      <c r="AF62" s="61"/>
      <c r="AG62" s="61"/>
      <c r="AH62" s="61"/>
      <c r="AI62" s="61"/>
      <c r="AJ62" s="67"/>
    </row>
    <row r="63" spans="1:36">
      <c r="A63" s="242"/>
      <c r="B63" s="243"/>
      <c r="C63" s="243"/>
      <c r="D63" s="243"/>
      <c r="E63" s="243"/>
      <c r="F63" s="244"/>
      <c r="G63" s="407" t="s">
        <v>371</v>
      </c>
      <c r="H63" s="410"/>
      <c r="I63" s="410"/>
      <c r="J63" s="410" t="s">
        <v>372</v>
      </c>
      <c r="K63" s="410"/>
      <c r="L63" s="410"/>
      <c r="M63" s="410"/>
      <c r="N63" s="410"/>
      <c r="O63" s="410"/>
      <c r="P63" s="410"/>
      <c r="Q63" s="410"/>
      <c r="R63" s="410"/>
      <c r="AJ63" s="22"/>
    </row>
    <row r="64" spans="1:36">
      <c r="A64" s="242"/>
      <c r="B64" s="243"/>
      <c r="C64" s="243"/>
      <c r="D64" s="243"/>
      <c r="E64" s="243"/>
      <c r="F64" s="244"/>
      <c r="G64" s="144" t="s">
        <v>8</v>
      </c>
      <c r="H64" s="280" t="s">
        <v>102</v>
      </c>
      <c r="I64" s="280"/>
      <c r="J64" s="280"/>
      <c r="K64" s="280"/>
      <c r="L64" s="280"/>
      <c r="M64" s="280"/>
      <c r="N64" s="280"/>
      <c r="O64" s="280"/>
      <c r="P64" s="280"/>
      <c r="Q64" s="280"/>
      <c r="R64" s="280"/>
      <c r="S64" s="280"/>
      <c r="T64" s="280"/>
      <c r="U64" s="280"/>
      <c r="V64" s="280"/>
      <c r="W64" s="280"/>
      <c r="X64" s="280"/>
      <c r="Y64" s="280"/>
      <c r="Z64" s="280"/>
      <c r="AA64" s="280"/>
      <c r="AB64" s="280"/>
      <c r="AC64" s="280"/>
      <c r="AD64" s="280"/>
      <c r="AE64" s="280"/>
      <c r="AF64" s="280"/>
      <c r="AG64" s="280"/>
      <c r="AH64" s="280"/>
      <c r="AI64" s="280"/>
      <c r="AJ64" s="14"/>
    </row>
    <row r="65" spans="1:36">
      <c r="A65" s="242"/>
      <c r="B65" s="243"/>
      <c r="C65" s="243"/>
      <c r="D65" s="243"/>
      <c r="E65" s="243"/>
      <c r="F65" s="244"/>
      <c r="G65" s="144" t="s">
        <v>8</v>
      </c>
      <c r="H65" s="411" t="s">
        <v>71</v>
      </c>
      <c r="I65" s="411"/>
      <c r="J65" s="411"/>
      <c r="K65" s="411" t="s">
        <v>381</v>
      </c>
      <c r="L65" s="411"/>
      <c r="M65" s="411"/>
      <c r="N65" s="410"/>
      <c r="O65" s="410"/>
      <c r="P65" s="410"/>
      <c r="Q65" s="410"/>
      <c r="R65" s="410"/>
      <c r="S65" s="410"/>
      <c r="T65" s="410"/>
      <c r="U65" s="410"/>
      <c r="V65" s="410"/>
      <c r="W65" s="410"/>
      <c r="X65" s="410"/>
      <c r="Y65" s="410"/>
      <c r="Z65" s="410"/>
      <c r="AC65" s="165"/>
      <c r="AD65" s="165"/>
      <c r="AE65" s="165"/>
      <c r="AF65" s="165"/>
      <c r="AG65" s="165"/>
      <c r="AH65" s="165"/>
      <c r="AI65" s="165"/>
      <c r="AJ65" s="22"/>
    </row>
    <row r="66" spans="1:36">
      <c r="A66" s="242"/>
      <c r="B66" s="243"/>
      <c r="C66" s="243"/>
      <c r="D66" s="243"/>
      <c r="E66" s="243"/>
      <c r="F66" s="244"/>
      <c r="G66" s="144" t="s">
        <v>8</v>
      </c>
      <c r="H66" s="42" t="s">
        <v>373</v>
      </c>
      <c r="I66" s="42"/>
      <c r="J66" s="42"/>
      <c r="K66" s="42"/>
      <c r="M66" s="165" t="s">
        <v>103</v>
      </c>
      <c r="N66" s="165"/>
      <c r="O66" s="168" t="s">
        <v>8</v>
      </c>
      <c r="P66" s="42" t="s">
        <v>20</v>
      </c>
      <c r="Q66" s="165"/>
      <c r="R66" s="165"/>
      <c r="S66" s="412" t="s">
        <v>103</v>
      </c>
      <c r="U66" s="165"/>
      <c r="V66" s="168"/>
      <c r="W66" s="42"/>
      <c r="X66" s="165"/>
      <c r="Y66" s="165"/>
      <c r="Z66" s="412"/>
      <c r="AB66" s="165"/>
      <c r="AC66" s="165"/>
      <c r="AD66" s="165"/>
      <c r="AE66" s="165"/>
      <c r="AF66" s="165"/>
      <c r="AG66" s="165"/>
      <c r="AH66" s="165"/>
      <c r="AI66" s="165"/>
      <c r="AJ66" s="22"/>
    </row>
    <row r="67" spans="1:36">
      <c r="A67" s="242"/>
      <c r="B67" s="243"/>
      <c r="C67" s="243"/>
      <c r="D67" s="243"/>
      <c r="E67" s="243"/>
      <c r="F67" s="244"/>
      <c r="G67" s="144" t="s">
        <v>8</v>
      </c>
      <c r="H67" s="42" t="s">
        <v>19</v>
      </c>
      <c r="I67" s="42"/>
      <c r="J67" s="42"/>
      <c r="K67" s="42" t="s">
        <v>374</v>
      </c>
      <c r="L67" s="42"/>
      <c r="M67" s="42"/>
      <c r="O67" s="129"/>
      <c r="P67" s="129"/>
      <c r="Q67" s="129"/>
      <c r="R67" s="129"/>
      <c r="S67" s="129"/>
      <c r="T67" s="129"/>
      <c r="U67" s="129"/>
      <c r="V67" s="129"/>
      <c r="W67" s="129"/>
      <c r="X67" s="129"/>
      <c r="Y67" s="129"/>
      <c r="Z67" s="129"/>
      <c r="AA67" s="129"/>
      <c r="AB67" s="129"/>
      <c r="AC67" s="129"/>
      <c r="AD67" s="129"/>
      <c r="AE67" s="129"/>
      <c r="AF67" s="129"/>
      <c r="AG67" s="129"/>
      <c r="AH67" s="129"/>
      <c r="AI67" s="129"/>
      <c r="AJ67" s="14"/>
    </row>
    <row r="68" spans="1:36" ht="13.8" thickBot="1">
      <c r="A68" s="242"/>
      <c r="B68" s="243"/>
      <c r="C68" s="243"/>
      <c r="D68" s="243"/>
      <c r="E68" s="243"/>
      <c r="F68" s="244"/>
      <c r="G68" s="413"/>
      <c r="H68" s="137"/>
      <c r="I68" s="137"/>
      <c r="J68" s="137"/>
      <c r="K68" s="137" t="s">
        <v>136</v>
      </c>
      <c r="L68" s="137"/>
      <c r="M68" s="137"/>
      <c r="N68" s="414"/>
      <c r="O68" s="415"/>
      <c r="P68" s="415"/>
      <c r="Q68" s="415"/>
      <c r="R68" s="415"/>
      <c r="S68" s="415"/>
      <c r="T68" s="415"/>
      <c r="U68" s="415"/>
      <c r="V68" s="416" t="s">
        <v>375</v>
      </c>
      <c r="W68" s="417"/>
      <c r="X68" s="417"/>
      <c r="Y68" s="417"/>
      <c r="Z68" s="417"/>
      <c r="AA68" s="417"/>
      <c r="AB68" s="417"/>
      <c r="AC68" s="417"/>
      <c r="AD68" s="417"/>
      <c r="AE68" s="417"/>
      <c r="AF68" s="417"/>
      <c r="AG68" s="417"/>
      <c r="AH68" s="417"/>
      <c r="AI68" s="415"/>
      <c r="AJ68" s="418"/>
    </row>
    <row r="69" spans="1:36">
      <c r="A69" s="254" t="s">
        <v>41</v>
      </c>
      <c r="B69" s="272"/>
      <c r="C69" s="272"/>
      <c r="D69" s="272"/>
      <c r="E69" s="272"/>
      <c r="F69" s="273"/>
      <c r="G69" s="72" t="s">
        <v>376</v>
      </c>
      <c r="H69" s="73"/>
      <c r="I69" s="73"/>
      <c r="J69" s="73"/>
      <c r="K69" s="73"/>
      <c r="L69" s="73"/>
      <c r="M69" s="73"/>
      <c r="N69" s="73"/>
      <c r="O69" s="74"/>
      <c r="P69" s="74"/>
      <c r="Q69" s="74"/>
      <c r="R69" s="74"/>
      <c r="S69" s="74"/>
      <c r="T69" s="74"/>
      <c r="U69" s="74"/>
      <c r="V69" s="74"/>
      <c r="W69" s="74"/>
      <c r="X69" s="74"/>
      <c r="Y69" s="74"/>
      <c r="Z69" s="74"/>
      <c r="AA69" s="74"/>
      <c r="AB69" s="74"/>
      <c r="AC69" s="74"/>
      <c r="AD69" s="74"/>
      <c r="AE69" s="74"/>
      <c r="AF69" s="74"/>
      <c r="AG69" s="74"/>
      <c r="AH69" s="74"/>
      <c r="AI69" s="74"/>
      <c r="AJ69" s="75"/>
    </row>
    <row r="70" spans="1:36">
      <c r="A70" s="274"/>
      <c r="B70" s="275"/>
      <c r="C70" s="275"/>
      <c r="D70" s="275"/>
      <c r="E70" s="275"/>
      <c r="F70" s="276"/>
      <c r="G70" s="60"/>
      <c r="H70" s="42" t="s">
        <v>32</v>
      </c>
      <c r="I70" s="42"/>
      <c r="J70" s="42"/>
      <c r="K70" s="280" t="str">
        <f>VLOOKUP($AJ$4,名簿!$A$2:$AS$183,37,FALSE)</f>
        <v>職名　　副工場長　　氏名　　五十嵐　修</v>
      </c>
      <c r="L70" s="280"/>
      <c r="M70" s="280"/>
      <c r="N70" s="280"/>
      <c r="O70" s="280"/>
      <c r="P70" s="280"/>
      <c r="Q70" s="280"/>
      <c r="R70" s="280"/>
      <c r="S70" s="280"/>
      <c r="T70" s="280"/>
      <c r="U70" s="280"/>
      <c r="V70" s="280"/>
      <c r="W70" s="280"/>
      <c r="X70" s="280"/>
      <c r="Y70" s="280"/>
      <c r="Z70" s="280"/>
      <c r="AA70" s="281" t="s">
        <v>92</v>
      </c>
      <c r="AB70" s="281"/>
      <c r="AC70" s="281"/>
      <c r="AD70" s="280" t="str">
        <f>AC12</f>
        <v>024-554-5543</v>
      </c>
      <c r="AE70" s="280"/>
      <c r="AF70" s="280"/>
      <c r="AG70" s="280"/>
      <c r="AH70" s="280"/>
      <c r="AI70" s="280"/>
      <c r="AJ70" s="76"/>
    </row>
    <row r="71" spans="1:36">
      <c r="A71" s="274"/>
      <c r="B71" s="275"/>
      <c r="C71" s="275"/>
      <c r="D71" s="275"/>
      <c r="E71" s="275"/>
      <c r="F71" s="276"/>
      <c r="G71" s="64"/>
      <c r="H71" s="77" t="s">
        <v>33</v>
      </c>
      <c r="I71" s="77"/>
      <c r="J71" s="77"/>
      <c r="K71" s="419" t="str">
        <f>VLOOKUP($AJ$4,名簿!$A$2:$AS$183,38,FALSE)</f>
        <v>職名　　営業所長　 　　 　氏名　　鈴木　亮輔</v>
      </c>
      <c r="L71" s="419"/>
      <c r="M71" s="419"/>
      <c r="N71" s="419"/>
      <c r="O71" s="419"/>
      <c r="P71" s="419"/>
      <c r="Q71" s="419"/>
      <c r="R71" s="419"/>
      <c r="S71" s="419"/>
      <c r="T71" s="419"/>
      <c r="U71" s="419"/>
      <c r="V71" s="419"/>
      <c r="W71" s="419"/>
      <c r="X71" s="419"/>
      <c r="Y71" s="419"/>
      <c r="Z71" s="419"/>
      <c r="AA71" s="283" t="s">
        <v>92</v>
      </c>
      <c r="AB71" s="283"/>
      <c r="AC71" s="283"/>
      <c r="AD71" s="282" t="str">
        <f>AC26</f>
        <v>03-3255-1149</v>
      </c>
      <c r="AE71" s="282"/>
      <c r="AF71" s="282"/>
      <c r="AG71" s="282"/>
      <c r="AH71" s="282"/>
      <c r="AI71" s="282"/>
      <c r="AJ71" s="78"/>
    </row>
    <row r="72" spans="1:36">
      <c r="A72" s="274"/>
      <c r="B72" s="275"/>
      <c r="C72" s="275"/>
      <c r="D72" s="275"/>
      <c r="E72" s="275"/>
      <c r="F72" s="276"/>
      <c r="G72" s="79" t="s">
        <v>377</v>
      </c>
      <c r="H72" s="42"/>
      <c r="I72" s="42"/>
      <c r="J72" s="42"/>
      <c r="K72" s="42"/>
      <c r="L72" s="42"/>
      <c r="AJ72" s="76"/>
    </row>
    <row r="73" spans="1:36" ht="11.25" customHeight="1">
      <c r="A73" s="274"/>
      <c r="B73" s="275"/>
      <c r="C73" s="275"/>
      <c r="D73" s="275"/>
      <c r="E73" s="275"/>
      <c r="F73" s="276"/>
      <c r="G73" s="60"/>
      <c r="H73" s="270" t="s">
        <v>47</v>
      </c>
      <c r="I73" s="270"/>
      <c r="J73" s="270"/>
      <c r="K73" s="270"/>
      <c r="L73" s="270"/>
      <c r="M73" s="270"/>
      <c r="N73" s="270"/>
      <c r="O73" s="270"/>
      <c r="P73" s="270"/>
      <c r="Q73" s="270"/>
      <c r="R73" s="270"/>
      <c r="S73" s="270"/>
      <c r="T73" s="270"/>
      <c r="U73" s="270"/>
      <c r="V73" s="270"/>
      <c r="W73" s="270"/>
      <c r="X73" s="270"/>
      <c r="Y73" s="270"/>
      <c r="Z73" s="270"/>
      <c r="AA73" s="270"/>
      <c r="AB73" s="270"/>
      <c r="AC73" s="270"/>
      <c r="AD73" s="270"/>
      <c r="AE73" s="270"/>
      <c r="AF73" s="270"/>
      <c r="AG73" s="270"/>
      <c r="AH73" s="270"/>
      <c r="AI73" s="270"/>
      <c r="AJ73" s="271"/>
    </row>
    <row r="74" spans="1:36" ht="11.25" customHeight="1">
      <c r="A74" s="274"/>
      <c r="B74" s="275"/>
      <c r="C74" s="275"/>
      <c r="D74" s="275"/>
      <c r="E74" s="275"/>
      <c r="F74" s="276"/>
      <c r="G74" s="60"/>
      <c r="H74" s="270"/>
      <c r="I74" s="270"/>
      <c r="J74" s="270"/>
      <c r="K74" s="270"/>
      <c r="L74" s="270"/>
      <c r="M74" s="270"/>
      <c r="N74" s="270"/>
      <c r="O74" s="270"/>
      <c r="P74" s="270"/>
      <c r="Q74" s="270"/>
      <c r="R74" s="270"/>
      <c r="S74" s="270"/>
      <c r="T74" s="270"/>
      <c r="U74" s="270"/>
      <c r="V74" s="270"/>
      <c r="W74" s="270"/>
      <c r="X74" s="270"/>
      <c r="Y74" s="270"/>
      <c r="Z74" s="270"/>
      <c r="AA74" s="270"/>
      <c r="AB74" s="270"/>
      <c r="AC74" s="270"/>
      <c r="AD74" s="270"/>
      <c r="AE74" s="270"/>
      <c r="AF74" s="270"/>
      <c r="AG74" s="270"/>
      <c r="AH74" s="270"/>
      <c r="AI74" s="270"/>
      <c r="AJ74" s="271"/>
    </row>
    <row r="75" spans="1:36" ht="11.25" customHeight="1">
      <c r="A75" s="274"/>
      <c r="B75" s="275"/>
      <c r="C75" s="275"/>
      <c r="D75" s="275"/>
      <c r="E75" s="275"/>
      <c r="F75" s="276"/>
      <c r="G75" s="60"/>
      <c r="H75" s="270"/>
      <c r="I75" s="270"/>
      <c r="J75" s="270"/>
      <c r="K75" s="270"/>
      <c r="L75" s="270"/>
      <c r="M75" s="270"/>
      <c r="N75" s="270"/>
      <c r="O75" s="270"/>
      <c r="P75" s="270"/>
      <c r="Q75" s="270"/>
      <c r="R75" s="270"/>
      <c r="S75" s="270"/>
      <c r="T75" s="270"/>
      <c r="U75" s="270"/>
      <c r="V75" s="270"/>
      <c r="W75" s="270"/>
      <c r="X75" s="270"/>
      <c r="Y75" s="270"/>
      <c r="Z75" s="270"/>
      <c r="AA75" s="270"/>
      <c r="AB75" s="270"/>
      <c r="AC75" s="270"/>
      <c r="AD75" s="270"/>
      <c r="AE75" s="270"/>
      <c r="AF75" s="270"/>
      <c r="AG75" s="270"/>
      <c r="AH75" s="270"/>
      <c r="AI75" s="270"/>
      <c r="AJ75" s="271"/>
    </row>
    <row r="76" spans="1:36" ht="11.25" customHeight="1">
      <c r="A76" s="274"/>
      <c r="B76" s="275"/>
      <c r="C76" s="275"/>
      <c r="D76" s="275"/>
      <c r="E76" s="275"/>
      <c r="F76" s="276"/>
      <c r="G76" s="60"/>
      <c r="H76" s="261" t="s">
        <v>35</v>
      </c>
      <c r="I76" s="261"/>
      <c r="J76" s="261"/>
      <c r="K76" s="261"/>
      <c r="L76" s="261"/>
      <c r="M76" s="261"/>
      <c r="N76" s="261"/>
      <c r="O76" s="261"/>
      <c r="P76" s="261"/>
      <c r="Q76" s="261"/>
      <c r="R76" s="261"/>
      <c r="S76" s="261"/>
      <c r="T76" s="261"/>
      <c r="U76" s="261"/>
      <c r="V76" s="261"/>
      <c r="W76" s="261"/>
      <c r="X76" s="261"/>
      <c r="Y76" s="261"/>
      <c r="Z76" s="261"/>
      <c r="AA76" s="261"/>
      <c r="AB76" s="261"/>
      <c r="AC76" s="261"/>
      <c r="AD76" s="261"/>
      <c r="AE76" s="261"/>
      <c r="AF76" s="261"/>
      <c r="AG76" s="261"/>
      <c r="AH76" s="261"/>
      <c r="AI76" s="261"/>
      <c r="AJ76" s="262"/>
    </row>
    <row r="77" spans="1:36" ht="11.25" customHeight="1" thickBot="1">
      <c r="A77" s="277"/>
      <c r="B77" s="278"/>
      <c r="C77" s="278"/>
      <c r="D77" s="278"/>
      <c r="E77" s="278"/>
      <c r="F77" s="279"/>
      <c r="G77" s="80"/>
      <c r="H77" s="284"/>
      <c r="I77" s="284"/>
      <c r="J77" s="284"/>
      <c r="K77" s="284"/>
      <c r="L77" s="284"/>
      <c r="M77" s="284"/>
      <c r="N77" s="284"/>
      <c r="O77" s="284"/>
      <c r="P77" s="284"/>
      <c r="Q77" s="284"/>
      <c r="R77" s="284"/>
      <c r="S77" s="284"/>
      <c r="T77" s="284"/>
      <c r="U77" s="284"/>
      <c r="V77" s="284"/>
      <c r="W77" s="284"/>
      <c r="X77" s="284"/>
      <c r="Y77" s="284"/>
      <c r="Z77" s="284"/>
      <c r="AA77" s="284"/>
      <c r="AB77" s="284"/>
      <c r="AC77" s="284"/>
      <c r="AD77" s="284"/>
      <c r="AE77" s="284"/>
      <c r="AF77" s="284"/>
      <c r="AG77" s="284"/>
      <c r="AH77" s="284"/>
      <c r="AI77" s="284"/>
      <c r="AJ77" s="285"/>
    </row>
    <row r="78" spans="1:36">
      <c r="A78" s="162"/>
      <c r="B78" s="162"/>
      <c r="C78" s="162"/>
      <c r="D78" s="162"/>
      <c r="E78" s="162"/>
      <c r="F78" s="162"/>
      <c r="H78" s="81"/>
      <c r="I78" s="81"/>
      <c r="J78" s="81"/>
      <c r="K78" s="81"/>
      <c r="L78" s="81"/>
      <c r="M78" s="81"/>
      <c r="N78" s="81"/>
      <c r="O78" s="81"/>
      <c r="P78" s="81"/>
      <c r="Q78" s="81"/>
      <c r="R78" s="81"/>
      <c r="S78" s="81"/>
      <c r="T78" s="81"/>
      <c r="U78" s="81"/>
      <c r="V78" s="81"/>
      <c r="W78" s="81"/>
      <c r="X78" s="81"/>
      <c r="Y78" s="81"/>
      <c r="Z78" s="81"/>
      <c r="AA78" s="81"/>
      <c r="AB78" s="81"/>
      <c r="AC78" s="81"/>
      <c r="AD78" s="81"/>
      <c r="AE78" s="81"/>
      <c r="AF78" s="82" t="s">
        <v>44</v>
      </c>
      <c r="AG78" s="81"/>
      <c r="AH78" s="81"/>
      <c r="AI78" s="81"/>
      <c r="AJ78" s="81"/>
    </row>
    <row r="79" spans="1:36" ht="13.8" thickBot="1">
      <c r="A79" s="162"/>
      <c r="B79" s="162"/>
      <c r="C79" s="162"/>
      <c r="D79" s="162"/>
      <c r="E79" s="162"/>
      <c r="F79" s="162"/>
      <c r="H79" s="81"/>
      <c r="I79" s="81"/>
      <c r="J79" s="81"/>
      <c r="K79" s="81"/>
      <c r="L79" s="81"/>
      <c r="M79" s="81"/>
      <c r="N79" s="81"/>
      <c r="O79" s="81"/>
      <c r="P79" s="81"/>
      <c r="Q79" s="81"/>
      <c r="R79" s="81"/>
      <c r="S79" s="81"/>
      <c r="T79" s="81"/>
      <c r="U79" s="81"/>
      <c r="V79" s="81"/>
      <c r="W79" s="81"/>
      <c r="X79" s="81"/>
      <c r="Y79" s="81"/>
      <c r="Z79" s="81"/>
      <c r="AA79" s="81"/>
      <c r="AB79" s="81"/>
      <c r="AC79" s="81"/>
      <c r="AD79" s="81"/>
      <c r="AE79" s="81"/>
      <c r="AF79" s="82"/>
      <c r="AG79" s="81"/>
      <c r="AH79" s="81"/>
      <c r="AI79" s="81"/>
      <c r="AJ79" s="81"/>
    </row>
    <row r="80" spans="1:36" ht="13.5" customHeight="1">
      <c r="A80" s="254" t="s">
        <v>40</v>
      </c>
      <c r="B80" s="255"/>
      <c r="C80" s="255"/>
      <c r="D80" s="255"/>
      <c r="E80" s="255"/>
      <c r="F80" s="256"/>
      <c r="G80" s="72" t="s">
        <v>104</v>
      </c>
      <c r="H80" s="420"/>
      <c r="I80" s="420"/>
      <c r="J80" s="420"/>
      <c r="K80" s="420"/>
      <c r="L80" s="420"/>
      <c r="M80" s="420"/>
      <c r="N80" s="420"/>
      <c r="O80" s="420"/>
      <c r="P80" s="420"/>
      <c r="Q80" s="420"/>
      <c r="R80" s="420"/>
      <c r="S80" s="420"/>
      <c r="T80" s="420"/>
      <c r="U80" s="420"/>
      <c r="V80" s="420"/>
      <c r="W80" s="420"/>
      <c r="X80" s="420"/>
      <c r="Y80" s="420"/>
      <c r="Z80" s="420"/>
      <c r="AA80" s="420"/>
      <c r="AB80" s="420"/>
      <c r="AC80" s="420"/>
      <c r="AD80" s="420"/>
      <c r="AE80" s="420"/>
      <c r="AF80" s="420"/>
      <c r="AG80" s="420"/>
      <c r="AH80" s="420"/>
      <c r="AI80" s="420"/>
      <c r="AJ80" s="421"/>
    </row>
    <row r="81" spans="1:36" ht="13.5" customHeight="1">
      <c r="A81" s="257"/>
      <c r="B81" s="258"/>
      <c r="C81" s="258"/>
      <c r="D81" s="258"/>
      <c r="E81" s="258"/>
      <c r="F81" s="259"/>
      <c r="G81" s="260" t="s">
        <v>137</v>
      </c>
      <c r="H81" s="261"/>
      <c r="I81" s="261"/>
      <c r="J81" s="261"/>
      <c r="K81" s="261"/>
      <c r="L81" s="261"/>
      <c r="M81" s="261"/>
      <c r="N81" s="261"/>
      <c r="O81" s="261"/>
      <c r="P81" s="261"/>
      <c r="Q81" s="261"/>
      <c r="R81" s="261"/>
      <c r="S81" s="261"/>
      <c r="T81" s="261"/>
      <c r="U81" s="261"/>
      <c r="V81" s="261"/>
      <c r="W81" s="261"/>
      <c r="X81" s="261"/>
      <c r="Y81" s="261"/>
      <c r="Z81" s="261"/>
      <c r="AA81" s="261"/>
      <c r="AB81" s="261"/>
      <c r="AC81" s="261"/>
      <c r="AD81" s="261"/>
      <c r="AE81" s="261"/>
      <c r="AF81" s="261"/>
      <c r="AG81" s="261"/>
      <c r="AH81" s="261"/>
      <c r="AI81" s="261"/>
      <c r="AJ81" s="262"/>
    </row>
    <row r="82" spans="1:36">
      <c r="A82" s="257"/>
      <c r="B82" s="258"/>
      <c r="C82" s="258"/>
      <c r="D82" s="258"/>
      <c r="E82" s="258"/>
      <c r="F82" s="259"/>
      <c r="G82" s="260"/>
      <c r="H82" s="261"/>
      <c r="I82" s="261"/>
      <c r="J82" s="261"/>
      <c r="K82" s="261"/>
      <c r="L82" s="261"/>
      <c r="M82" s="261"/>
      <c r="N82" s="261"/>
      <c r="O82" s="261"/>
      <c r="P82" s="261"/>
      <c r="Q82" s="261"/>
      <c r="R82" s="261"/>
      <c r="S82" s="261"/>
      <c r="T82" s="261"/>
      <c r="U82" s="261"/>
      <c r="V82" s="261"/>
      <c r="W82" s="261"/>
      <c r="X82" s="261"/>
      <c r="Y82" s="261"/>
      <c r="Z82" s="261"/>
      <c r="AA82" s="261"/>
      <c r="AB82" s="261"/>
      <c r="AC82" s="261"/>
      <c r="AD82" s="261"/>
      <c r="AE82" s="261"/>
      <c r="AF82" s="261"/>
      <c r="AG82" s="261"/>
      <c r="AH82" s="261"/>
      <c r="AI82" s="261"/>
      <c r="AJ82" s="262"/>
    </row>
    <row r="83" spans="1:36">
      <c r="A83" s="257"/>
      <c r="B83" s="258"/>
      <c r="C83" s="258"/>
      <c r="D83" s="258"/>
      <c r="E83" s="258"/>
      <c r="F83" s="259"/>
      <c r="G83" s="260"/>
      <c r="H83" s="261"/>
      <c r="I83" s="261"/>
      <c r="J83" s="261"/>
      <c r="K83" s="261"/>
      <c r="L83" s="261"/>
      <c r="M83" s="261"/>
      <c r="N83" s="261"/>
      <c r="O83" s="261"/>
      <c r="P83" s="261"/>
      <c r="Q83" s="261"/>
      <c r="R83" s="261"/>
      <c r="S83" s="261"/>
      <c r="T83" s="261"/>
      <c r="U83" s="261"/>
      <c r="V83" s="261"/>
      <c r="W83" s="261"/>
      <c r="X83" s="261"/>
      <c r="Y83" s="261"/>
      <c r="Z83" s="261"/>
      <c r="AA83" s="261"/>
      <c r="AB83" s="261"/>
      <c r="AC83" s="261"/>
      <c r="AD83" s="261"/>
      <c r="AE83" s="261"/>
      <c r="AF83" s="261"/>
      <c r="AG83" s="261"/>
      <c r="AH83" s="261"/>
      <c r="AI83" s="261"/>
      <c r="AJ83" s="262"/>
    </row>
    <row r="84" spans="1:36">
      <c r="A84" s="257"/>
      <c r="B84" s="258"/>
      <c r="C84" s="258"/>
      <c r="D84" s="258"/>
      <c r="E84" s="258"/>
      <c r="F84" s="259"/>
      <c r="G84" s="260"/>
      <c r="H84" s="261"/>
      <c r="I84" s="261"/>
      <c r="J84" s="261"/>
      <c r="K84" s="261"/>
      <c r="L84" s="261"/>
      <c r="M84" s="261"/>
      <c r="N84" s="261"/>
      <c r="O84" s="261"/>
      <c r="P84" s="261"/>
      <c r="Q84" s="261"/>
      <c r="R84" s="261"/>
      <c r="S84" s="261"/>
      <c r="T84" s="261"/>
      <c r="U84" s="261"/>
      <c r="V84" s="261"/>
      <c r="W84" s="261"/>
      <c r="X84" s="261"/>
      <c r="Y84" s="261"/>
      <c r="Z84" s="261"/>
      <c r="AA84" s="261"/>
      <c r="AB84" s="261"/>
      <c r="AC84" s="261"/>
      <c r="AD84" s="261"/>
      <c r="AE84" s="261"/>
      <c r="AF84" s="261"/>
      <c r="AG84" s="261"/>
      <c r="AH84" s="261"/>
      <c r="AI84" s="261"/>
      <c r="AJ84" s="262"/>
    </row>
    <row r="85" spans="1:36">
      <c r="A85" s="257"/>
      <c r="B85" s="258"/>
      <c r="C85" s="258"/>
      <c r="D85" s="258"/>
      <c r="E85" s="258"/>
      <c r="F85" s="259"/>
      <c r="G85" s="260"/>
      <c r="H85" s="261"/>
      <c r="I85" s="261"/>
      <c r="J85" s="261"/>
      <c r="K85" s="261"/>
      <c r="L85" s="261"/>
      <c r="M85" s="261"/>
      <c r="N85" s="261"/>
      <c r="O85" s="261"/>
      <c r="P85" s="261"/>
      <c r="Q85" s="261"/>
      <c r="R85" s="261"/>
      <c r="S85" s="261"/>
      <c r="T85" s="261"/>
      <c r="U85" s="261"/>
      <c r="V85" s="261"/>
      <c r="W85" s="261"/>
      <c r="X85" s="261"/>
      <c r="Y85" s="261"/>
      <c r="Z85" s="261"/>
      <c r="AA85" s="261"/>
      <c r="AB85" s="261"/>
      <c r="AC85" s="261"/>
      <c r="AD85" s="261"/>
      <c r="AE85" s="261"/>
      <c r="AF85" s="261"/>
      <c r="AG85" s="261"/>
      <c r="AH85" s="261"/>
      <c r="AI85" s="261"/>
      <c r="AJ85" s="262"/>
    </row>
    <row r="86" spans="1:36">
      <c r="A86" s="257"/>
      <c r="B86" s="258"/>
      <c r="C86" s="258"/>
      <c r="D86" s="258"/>
      <c r="E86" s="258"/>
      <c r="F86" s="259"/>
      <c r="G86" s="260"/>
      <c r="H86" s="261"/>
      <c r="I86" s="261"/>
      <c r="J86" s="261"/>
      <c r="K86" s="261"/>
      <c r="L86" s="261"/>
      <c r="M86" s="261"/>
      <c r="N86" s="261"/>
      <c r="O86" s="261"/>
      <c r="P86" s="261"/>
      <c r="Q86" s="261"/>
      <c r="R86" s="261"/>
      <c r="S86" s="261"/>
      <c r="T86" s="261"/>
      <c r="U86" s="261"/>
      <c r="V86" s="261"/>
      <c r="W86" s="261"/>
      <c r="X86" s="261"/>
      <c r="Y86" s="261"/>
      <c r="Z86" s="261"/>
      <c r="AA86" s="261"/>
      <c r="AB86" s="261"/>
      <c r="AC86" s="261"/>
      <c r="AD86" s="261"/>
      <c r="AE86" s="261"/>
      <c r="AF86" s="261"/>
      <c r="AG86" s="261"/>
      <c r="AH86" s="261"/>
      <c r="AI86" s="261"/>
      <c r="AJ86" s="262"/>
    </row>
    <row r="87" spans="1:36">
      <c r="A87" s="257"/>
      <c r="B87" s="258"/>
      <c r="C87" s="258"/>
      <c r="D87" s="258"/>
      <c r="E87" s="258"/>
      <c r="F87" s="259"/>
      <c r="G87" s="260"/>
      <c r="H87" s="261"/>
      <c r="I87" s="261"/>
      <c r="J87" s="261"/>
      <c r="K87" s="261"/>
      <c r="L87" s="261"/>
      <c r="M87" s="261"/>
      <c r="N87" s="261"/>
      <c r="O87" s="261"/>
      <c r="P87" s="261"/>
      <c r="Q87" s="261"/>
      <c r="R87" s="261"/>
      <c r="S87" s="261"/>
      <c r="T87" s="261"/>
      <c r="U87" s="261"/>
      <c r="V87" s="261"/>
      <c r="W87" s="261"/>
      <c r="X87" s="261"/>
      <c r="Y87" s="261"/>
      <c r="Z87" s="261"/>
      <c r="AA87" s="261"/>
      <c r="AB87" s="261"/>
      <c r="AC87" s="261"/>
      <c r="AD87" s="261"/>
      <c r="AE87" s="261"/>
      <c r="AF87" s="261"/>
      <c r="AG87" s="261"/>
      <c r="AH87" s="261"/>
      <c r="AI87" s="261"/>
      <c r="AJ87" s="262"/>
    </row>
    <row r="88" spans="1:36">
      <c r="A88" s="257"/>
      <c r="B88" s="258"/>
      <c r="C88" s="258"/>
      <c r="D88" s="258"/>
      <c r="E88" s="258"/>
      <c r="F88" s="259"/>
      <c r="G88" s="260"/>
      <c r="H88" s="261"/>
      <c r="I88" s="261"/>
      <c r="J88" s="261"/>
      <c r="K88" s="261"/>
      <c r="L88" s="261"/>
      <c r="M88" s="261"/>
      <c r="N88" s="261"/>
      <c r="O88" s="261"/>
      <c r="P88" s="261"/>
      <c r="Q88" s="261"/>
      <c r="R88" s="261"/>
      <c r="S88" s="261"/>
      <c r="T88" s="261"/>
      <c r="U88" s="261"/>
      <c r="V88" s="261"/>
      <c r="W88" s="261"/>
      <c r="X88" s="261"/>
      <c r="Y88" s="261"/>
      <c r="Z88" s="261"/>
      <c r="AA88" s="261"/>
      <c r="AB88" s="261"/>
      <c r="AC88" s="261"/>
      <c r="AD88" s="261"/>
      <c r="AE88" s="261"/>
      <c r="AF88" s="261"/>
      <c r="AG88" s="261"/>
      <c r="AH88" s="261"/>
      <c r="AI88" s="261"/>
      <c r="AJ88" s="262"/>
    </row>
    <row r="89" spans="1:36">
      <c r="A89" s="257"/>
      <c r="B89" s="258"/>
      <c r="C89" s="258"/>
      <c r="D89" s="258"/>
      <c r="E89" s="258"/>
      <c r="F89" s="259"/>
      <c r="G89" s="260"/>
      <c r="H89" s="261"/>
      <c r="I89" s="261"/>
      <c r="J89" s="261"/>
      <c r="K89" s="261"/>
      <c r="L89" s="261"/>
      <c r="M89" s="261"/>
      <c r="N89" s="261"/>
      <c r="O89" s="261"/>
      <c r="P89" s="261"/>
      <c r="Q89" s="261"/>
      <c r="R89" s="261"/>
      <c r="S89" s="261"/>
      <c r="T89" s="261"/>
      <c r="U89" s="261"/>
      <c r="V89" s="261"/>
      <c r="W89" s="261"/>
      <c r="X89" s="261"/>
      <c r="Y89" s="261"/>
      <c r="Z89" s="261"/>
      <c r="AA89" s="261"/>
      <c r="AB89" s="261"/>
      <c r="AC89" s="261"/>
      <c r="AD89" s="261"/>
      <c r="AE89" s="261"/>
      <c r="AF89" s="261"/>
      <c r="AG89" s="261"/>
      <c r="AH89" s="261"/>
      <c r="AI89" s="261"/>
      <c r="AJ89" s="262"/>
    </row>
    <row r="90" spans="1:36">
      <c r="A90" s="257"/>
      <c r="B90" s="258"/>
      <c r="C90" s="258"/>
      <c r="D90" s="258"/>
      <c r="E90" s="258"/>
      <c r="F90" s="259"/>
      <c r="G90" s="260"/>
      <c r="H90" s="261"/>
      <c r="I90" s="261"/>
      <c r="J90" s="261"/>
      <c r="K90" s="261"/>
      <c r="L90" s="261"/>
      <c r="M90" s="261"/>
      <c r="N90" s="261"/>
      <c r="O90" s="261"/>
      <c r="P90" s="261"/>
      <c r="Q90" s="261"/>
      <c r="R90" s="261"/>
      <c r="S90" s="261"/>
      <c r="T90" s="261"/>
      <c r="U90" s="261"/>
      <c r="V90" s="261"/>
      <c r="W90" s="261"/>
      <c r="X90" s="261"/>
      <c r="Y90" s="261"/>
      <c r="Z90" s="261"/>
      <c r="AA90" s="261"/>
      <c r="AB90" s="261"/>
      <c r="AC90" s="261"/>
      <c r="AD90" s="261"/>
      <c r="AE90" s="261"/>
      <c r="AF90" s="261"/>
      <c r="AG90" s="261"/>
      <c r="AH90" s="261"/>
      <c r="AI90" s="261"/>
      <c r="AJ90" s="262"/>
    </row>
    <row r="91" spans="1:36">
      <c r="A91" s="257"/>
      <c r="B91" s="258"/>
      <c r="C91" s="258"/>
      <c r="D91" s="258"/>
      <c r="E91" s="258"/>
      <c r="F91" s="259"/>
      <c r="G91" s="260"/>
      <c r="H91" s="261"/>
      <c r="I91" s="261"/>
      <c r="J91" s="261"/>
      <c r="K91" s="261"/>
      <c r="L91" s="261"/>
      <c r="M91" s="261"/>
      <c r="N91" s="261"/>
      <c r="O91" s="261"/>
      <c r="P91" s="261"/>
      <c r="Q91" s="261"/>
      <c r="R91" s="261"/>
      <c r="S91" s="261"/>
      <c r="T91" s="261"/>
      <c r="U91" s="261"/>
      <c r="V91" s="261"/>
      <c r="W91" s="261"/>
      <c r="X91" s="261"/>
      <c r="Y91" s="261"/>
      <c r="Z91" s="261"/>
      <c r="AA91" s="261"/>
      <c r="AB91" s="261"/>
      <c r="AC91" s="261"/>
      <c r="AD91" s="261"/>
      <c r="AE91" s="261"/>
      <c r="AF91" s="261"/>
      <c r="AG91" s="261"/>
      <c r="AH91" s="261"/>
      <c r="AI91" s="261"/>
      <c r="AJ91" s="262"/>
    </row>
    <row r="92" spans="1:36">
      <c r="A92" s="257"/>
      <c r="B92" s="258"/>
      <c r="C92" s="258"/>
      <c r="D92" s="258"/>
      <c r="E92" s="258"/>
      <c r="F92" s="259"/>
      <c r="G92" s="260"/>
      <c r="H92" s="261"/>
      <c r="I92" s="261"/>
      <c r="J92" s="261"/>
      <c r="K92" s="261"/>
      <c r="L92" s="261"/>
      <c r="M92" s="261"/>
      <c r="N92" s="261"/>
      <c r="O92" s="261"/>
      <c r="P92" s="261"/>
      <c r="Q92" s="261"/>
      <c r="R92" s="261"/>
      <c r="S92" s="261"/>
      <c r="T92" s="261"/>
      <c r="U92" s="261"/>
      <c r="V92" s="261"/>
      <c r="W92" s="261"/>
      <c r="X92" s="261"/>
      <c r="Y92" s="261"/>
      <c r="Z92" s="261"/>
      <c r="AA92" s="261"/>
      <c r="AB92" s="261"/>
      <c r="AC92" s="261"/>
      <c r="AD92" s="261"/>
      <c r="AE92" s="261"/>
      <c r="AF92" s="261"/>
      <c r="AG92" s="261"/>
      <c r="AH92" s="261"/>
      <c r="AI92" s="261"/>
      <c r="AJ92" s="262"/>
    </row>
    <row r="93" spans="1:36">
      <c r="A93" s="257"/>
      <c r="B93" s="258"/>
      <c r="C93" s="258"/>
      <c r="D93" s="258"/>
      <c r="E93" s="258"/>
      <c r="F93" s="259"/>
      <c r="G93" s="260"/>
      <c r="H93" s="261"/>
      <c r="I93" s="261"/>
      <c r="J93" s="261"/>
      <c r="K93" s="261"/>
      <c r="L93" s="261"/>
      <c r="M93" s="261"/>
      <c r="N93" s="261"/>
      <c r="O93" s="261"/>
      <c r="P93" s="261"/>
      <c r="Q93" s="261"/>
      <c r="R93" s="261"/>
      <c r="S93" s="261"/>
      <c r="T93" s="261"/>
      <c r="U93" s="261"/>
      <c r="V93" s="261"/>
      <c r="W93" s="261"/>
      <c r="X93" s="261"/>
      <c r="Y93" s="261"/>
      <c r="Z93" s="261"/>
      <c r="AA93" s="261"/>
      <c r="AB93" s="261"/>
      <c r="AC93" s="261"/>
      <c r="AD93" s="261"/>
      <c r="AE93" s="261"/>
      <c r="AF93" s="261"/>
      <c r="AG93" s="261"/>
      <c r="AH93" s="261"/>
      <c r="AI93" s="261"/>
      <c r="AJ93" s="262"/>
    </row>
    <row r="94" spans="1:36">
      <c r="A94" s="257"/>
      <c r="B94" s="258"/>
      <c r="C94" s="258"/>
      <c r="D94" s="258"/>
      <c r="E94" s="258"/>
      <c r="F94" s="259"/>
      <c r="G94" s="260"/>
      <c r="H94" s="261"/>
      <c r="I94" s="261"/>
      <c r="J94" s="261"/>
      <c r="K94" s="261"/>
      <c r="L94" s="261"/>
      <c r="M94" s="261"/>
      <c r="N94" s="261"/>
      <c r="O94" s="261"/>
      <c r="P94" s="261"/>
      <c r="Q94" s="261"/>
      <c r="R94" s="261"/>
      <c r="S94" s="261"/>
      <c r="T94" s="261"/>
      <c r="U94" s="261"/>
      <c r="V94" s="261"/>
      <c r="W94" s="261"/>
      <c r="X94" s="261"/>
      <c r="Y94" s="261"/>
      <c r="Z94" s="261"/>
      <c r="AA94" s="261"/>
      <c r="AB94" s="261"/>
      <c r="AC94" s="261"/>
      <c r="AD94" s="261"/>
      <c r="AE94" s="261"/>
      <c r="AF94" s="261"/>
      <c r="AG94" s="261"/>
      <c r="AH94" s="261"/>
      <c r="AI94" s="261"/>
      <c r="AJ94" s="262"/>
    </row>
    <row r="95" spans="1:36" ht="7.5" customHeight="1">
      <c r="A95" s="257"/>
      <c r="B95" s="258"/>
      <c r="C95" s="258"/>
      <c r="D95" s="258"/>
      <c r="E95" s="258"/>
      <c r="F95" s="259"/>
      <c r="G95" s="422"/>
      <c r="H95" s="423"/>
      <c r="I95" s="423"/>
      <c r="J95" s="423"/>
      <c r="K95" s="423"/>
      <c r="L95" s="423"/>
      <c r="M95" s="423"/>
      <c r="N95" s="423"/>
      <c r="O95" s="423"/>
      <c r="P95" s="423"/>
      <c r="Q95" s="423"/>
      <c r="R95" s="423"/>
      <c r="S95" s="423"/>
      <c r="T95" s="423"/>
      <c r="U95" s="423"/>
      <c r="V95" s="423"/>
      <c r="W95" s="423"/>
      <c r="X95" s="423"/>
      <c r="Y95" s="423"/>
      <c r="Z95" s="423"/>
      <c r="AA95" s="423"/>
      <c r="AB95" s="423"/>
      <c r="AC95" s="423"/>
      <c r="AD95" s="423"/>
      <c r="AE95" s="423"/>
      <c r="AF95" s="423"/>
      <c r="AG95" s="423"/>
      <c r="AH95" s="423"/>
      <c r="AI95" s="423"/>
      <c r="AJ95" s="424"/>
    </row>
    <row r="96" spans="1:36" ht="12" customHeight="1">
      <c r="A96" s="263" t="s">
        <v>5</v>
      </c>
      <c r="B96" s="264"/>
      <c r="C96" s="264"/>
      <c r="D96" s="264"/>
      <c r="E96" s="264"/>
      <c r="F96" s="265"/>
      <c r="G96" s="104" t="s">
        <v>378</v>
      </c>
      <c r="H96" s="91"/>
      <c r="I96" s="91"/>
      <c r="J96" s="91"/>
      <c r="K96" s="91"/>
      <c r="L96" s="91"/>
      <c r="M96" s="91"/>
      <c r="N96" s="91"/>
      <c r="O96" s="91"/>
      <c r="P96" s="91"/>
      <c r="Q96" s="91"/>
      <c r="R96" s="91"/>
      <c r="S96" s="91"/>
      <c r="T96" s="91"/>
      <c r="U96" s="91"/>
      <c r="V96" s="91"/>
      <c r="W96" s="91"/>
      <c r="X96" s="91"/>
      <c r="Y96" s="91"/>
      <c r="Z96" s="91"/>
      <c r="AA96" s="91"/>
      <c r="AB96" s="91"/>
      <c r="AC96" s="91"/>
      <c r="AD96" s="91"/>
      <c r="AE96" s="91"/>
      <c r="AF96" s="91"/>
      <c r="AG96" s="91"/>
      <c r="AH96" s="91"/>
      <c r="AI96" s="91"/>
      <c r="AJ96" s="425"/>
    </row>
    <row r="97" spans="1:36" ht="12" customHeight="1">
      <c r="A97" s="266"/>
      <c r="B97" s="264"/>
      <c r="C97" s="264"/>
      <c r="D97" s="264"/>
      <c r="E97" s="264"/>
      <c r="F97" s="265"/>
      <c r="G97" s="89"/>
      <c r="H97" s="90" t="s">
        <v>8</v>
      </c>
      <c r="I97" s="91" t="s">
        <v>88</v>
      </c>
      <c r="J97" s="92"/>
      <c r="K97" s="92"/>
      <c r="L97" s="92"/>
      <c r="M97" s="92"/>
      <c r="N97" s="92"/>
      <c r="O97" s="92"/>
      <c r="P97" s="92"/>
      <c r="Q97" s="92"/>
      <c r="R97" s="92"/>
      <c r="S97" s="92"/>
      <c r="T97" s="92"/>
      <c r="U97" s="92"/>
      <c r="V97" s="92"/>
      <c r="W97" s="92"/>
      <c r="X97" s="92"/>
      <c r="Y97" s="92"/>
      <c r="Z97" s="92"/>
      <c r="AA97" s="92"/>
      <c r="AB97" s="92"/>
      <c r="AC97" s="92"/>
      <c r="AD97" s="92"/>
      <c r="AE97" s="92"/>
      <c r="AF97" s="92"/>
      <c r="AG97" s="92"/>
      <c r="AH97" s="92"/>
      <c r="AI97" s="92"/>
      <c r="AJ97" s="93"/>
    </row>
    <row r="98" spans="1:36" ht="12" customHeight="1">
      <c r="A98" s="266"/>
      <c r="B98" s="264"/>
      <c r="C98" s="264"/>
      <c r="D98" s="264"/>
      <c r="E98" s="264"/>
      <c r="F98" s="265"/>
      <c r="G98" s="426"/>
      <c r="H98" s="427" t="s">
        <v>8</v>
      </c>
      <c r="I98" s="428" t="s">
        <v>89</v>
      </c>
      <c r="J98" s="429"/>
      <c r="K98" s="429"/>
      <c r="L98" s="429"/>
      <c r="M98" s="429"/>
      <c r="N98" s="429"/>
      <c r="O98" s="429"/>
      <c r="P98" s="429"/>
      <c r="Q98" s="429"/>
      <c r="R98" s="429"/>
      <c r="S98" s="429"/>
      <c r="T98" s="429"/>
      <c r="U98" s="429"/>
      <c r="V98" s="429"/>
      <c r="W98" s="429"/>
      <c r="X98" s="429"/>
      <c r="Y98" s="429"/>
      <c r="Z98" s="429"/>
      <c r="AA98" s="429"/>
      <c r="AB98" s="429"/>
      <c r="AC98" s="429"/>
      <c r="AD98" s="429"/>
      <c r="AE98" s="429"/>
      <c r="AF98" s="429"/>
      <c r="AG98" s="429"/>
      <c r="AH98" s="429"/>
      <c r="AI98" s="429"/>
      <c r="AJ98" s="430"/>
    </row>
    <row r="99" spans="1:36" ht="12" customHeight="1">
      <c r="A99" s="220" t="s">
        <v>6</v>
      </c>
      <c r="B99" s="240"/>
      <c r="C99" s="240"/>
      <c r="D99" s="240"/>
      <c r="E99" s="240"/>
      <c r="F99" s="241"/>
      <c r="G99" s="95" t="s">
        <v>96</v>
      </c>
      <c r="H99" s="111"/>
      <c r="I99" s="111" t="s">
        <v>379</v>
      </c>
      <c r="J99" s="111"/>
      <c r="K99" s="111"/>
      <c r="L99" s="111"/>
      <c r="M99" s="111"/>
      <c r="N99" s="111"/>
      <c r="O99" s="111"/>
      <c r="P99" s="111"/>
      <c r="Q99" s="111"/>
      <c r="R99" s="111"/>
      <c r="S99" s="111"/>
      <c r="T99" s="431"/>
      <c r="U99" s="432" t="s">
        <v>98</v>
      </c>
      <c r="V99" s="433"/>
      <c r="W99" s="433" t="s">
        <v>380</v>
      </c>
      <c r="X99" s="433"/>
      <c r="Y99" s="433"/>
      <c r="Z99" s="433"/>
      <c r="AA99" s="433"/>
      <c r="AB99" s="433" t="s">
        <v>381</v>
      </c>
      <c r="AC99" s="433"/>
      <c r="AD99" s="433"/>
      <c r="AE99" s="52"/>
      <c r="AF99" s="52"/>
      <c r="AG99" s="111"/>
      <c r="AH99" s="111"/>
      <c r="AI99" s="111"/>
      <c r="AJ99" s="112"/>
    </row>
    <row r="100" spans="1:36" ht="12" customHeight="1">
      <c r="A100" s="242"/>
      <c r="B100" s="243"/>
      <c r="C100" s="243"/>
      <c r="D100" s="243"/>
      <c r="E100" s="243"/>
      <c r="F100" s="244"/>
      <c r="G100" s="434" t="s">
        <v>84</v>
      </c>
      <c r="H100" s="435"/>
      <c r="I100" s="435" t="s">
        <v>382</v>
      </c>
      <c r="J100" s="435"/>
      <c r="K100" s="435"/>
      <c r="L100" s="435"/>
      <c r="M100" s="435"/>
      <c r="N100" s="435" t="s">
        <v>381</v>
      </c>
      <c r="O100" s="435"/>
      <c r="P100" s="435"/>
      <c r="Q100" s="435"/>
      <c r="R100" s="435"/>
      <c r="S100" s="435"/>
      <c r="T100" s="436"/>
      <c r="U100" s="437" t="s">
        <v>101</v>
      </c>
      <c r="V100" s="435"/>
      <c r="W100" s="435" t="s">
        <v>383</v>
      </c>
      <c r="X100" s="435"/>
      <c r="Y100" s="435"/>
      <c r="Z100" s="435"/>
      <c r="AA100" s="435"/>
      <c r="AB100" s="435"/>
      <c r="AC100" s="435"/>
      <c r="AD100" s="435"/>
      <c r="AE100" s="410"/>
      <c r="AF100" s="410"/>
      <c r="AG100" s="435"/>
      <c r="AH100" s="435"/>
      <c r="AI100" s="435"/>
      <c r="AJ100" s="100"/>
    </row>
    <row r="101" spans="1:36" ht="12" customHeight="1">
      <c r="A101" s="242"/>
      <c r="B101" s="243"/>
      <c r="C101" s="243"/>
      <c r="D101" s="243"/>
      <c r="E101" s="243"/>
      <c r="F101" s="244"/>
      <c r="G101" s="438" t="s">
        <v>371</v>
      </c>
      <c r="H101" s="102"/>
      <c r="I101" s="102" t="s">
        <v>74</v>
      </c>
      <c r="J101" s="102"/>
      <c r="K101" s="102"/>
      <c r="L101" s="102"/>
      <c r="M101" s="102"/>
      <c r="N101" s="102"/>
      <c r="O101" s="102"/>
      <c r="P101" s="102"/>
      <c r="Q101" s="102"/>
      <c r="R101" s="102"/>
      <c r="S101" s="102"/>
      <c r="T101" s="102"/>
      <c r="U101" s="102"/>
      <c r="V101" s="102"/>
      <c r="W101" s="102"/>
      <c r="X101" s="102"/>
      <c r="Y101" s="102"/>
      <c r="Z101" s="102"/>
      <c r="AA101" s="102"/>
      <c r="AB101" s="102"/>
      <c r="AC101" s="102"/>
      <c r="AD101" s="102"/>
      <c r="AE101" s="102"/>
      <c r="AF101" s="102"/>
      <c r="AG101" s="102"/>
      <c r="AH101" s="102"/>
      <c r="AI101" s="102"/>
      <c r="AJ101" s="103"/>
    </row>
    <row r="102" spans="1:36" ht="12" customHeight="1">
      <c r="A102" s="242"/>
      <c r="B102" s="243"/>
      <c r="C102" s="243"/>
      <c r="D102" s="243"/>
      <c r="E102" s="243"/>
      <c r="F102" s="244"/>
      <c r="G102" s="104" t="s">
        <v>105</v>
      </c>
      <c r="H102" s="91"/>
      <c r="I102" s="90" t="s">
        <v>8</v>
      </c>
      <c r="J102" s="270" t="s">
        <v>117</v>
      </c>
      <c r="K102" s="270"/>
      <c r="L102" s="270"/>
      <c r="M102" s="270"/>
      <c r="N102" s="270"/>
      <c r="O102" s="270"/>
      <c r="P102" s="270"/>
      <c r="Q102" s="270"/>
      <c r="R102" s="270"/>
      <c r="S102" s="270"/>
      <c r="T102" s="270"/>
      <c r="U102" s="270"/>
      <c r="V102" s="270"/>
      <c r="W102" s="270"/>
      <c r="X102" s="270"/>
      <c r="Y102" s="270"/>
      <c r="Z102" s="270"/>
      <c r="AA102" s="270"/>
      <c r="AB102" s="270"/>
      <c r="AC102" s="270"/>
      <c r="AD102" s="270"/>
      <c r="AE102" s="270"/>
      <c r="AF102" s="270"/>
      <c r="AG102" s="270"/>
      <c r="AH102" s="270"/>
      <c r="AI102" s="270"/>
      <c r="AJ102" s="271"/>
    </row>
    <row r="103" spans="1:36" ht="12" customHeight="1">
      <c r="A103" s="242"/>
      <c r="B103" s="243"/>
      <c r="C103" s="243"/>
      <c r="D103" s="243"/>
      <c r="E103" s="243"/>
      <c r="F103" s="244"/>
      <c r="G103" s="104"/>
      <c r="H103" s="91"/>
      <c r="I103" s="90"/>
      <c r="J103" s="270"/>
      <c r="K103" s="270"/>
      <c r="L103" s="270"/>
      <c r="M103" s="270"/>
      <c r="N103" s="270"/>
      <c r="O103" s="270"/>
      <c r="P103" s="270"/>
      <c r="Q103" s="270"/>
      <c r="R103" s="270"/>
      <c r="S103" s="270"/>
      <c r="T103" s="270"/>
      <c r="U103" s="270"/>
      <c r="V103" s="270"/>
      <c r="W103" s="270"/>
      <c r="X103" s="270"/>
      <c r="Y103" s="270"/>
      <c r="Z103" s="270"/>
      <c r="AA103" s="270"/>
      <c r="AB103" s="270"/>
      <c r="AC103" s="270"/>
      <c r="AD103" s="270"/>
      <c r="AE103" s="270"/>
      <c r="AF103" s="270"/>
      <c r="AG103" s="270"/>
      <c r="AH103" s="270"/>
      <c r="AI103" s="270"/>
      <c r="AJ103" s="271"/>
    </row>
    <row r="104" spans="1:36" ht="12" customHeight="1">
      <c r="A104" s="242"/>
      <c r="B104" s="243"/>
      <c r="C104" s="243"/>
      <c r="D104" s="243"/>
      <c r="E104" s="243"/>
      <c r="F104" s="244"/>
      <c r="G104" s="104"/>
      <c r="H104" s="91"/>
      <c r="I104" s="90" t="s">
        <v>8</v>
      </c>
      <c r="J104" s="261" t="s">
        <v>36</v>
      </c>
      <c r="K104" s="261"/>
      <c r="L104" s="261"/>
      <c r="M104" s="261"/>
      <c r="N104" s="261"/>
      <c r="O104" s="261"/>
      <c r="P104" s="261"/>
      <c r="Q104" s="261"/>
      <c r="R104" s="261"/>
      <c r="S104" s="261"/>
      <c r="T104" s="261"/>
      <c r="U104" s="261"/>
      <c r="V104" s="261"/>
      <c r="W104" s="261"/>
      <c r="X104" s="261"/>
      <c r="Y104" s="261"/>
      <c r="Z104" s="261"/>
      <c r="AA104" s="261"/>
      <c r="AB104" s="261"/>
      <c r="AC104" s="261"/>
      <c r="AD104" s="261"/>
      <c r="AE104" s="261"/>
      <c r="AF104" s="261"/>
      <c r="AG104" s="261"/>
      <c r="AH104" s="261"/>
      <c r="AI104" s="261"/>
      <c r="AJ104" s="262"/>
    </row>
    <row r="105" spans="1:36" ht="12" customHeight="1">
      <c r="A105" s="242"/>
      <c r="B105" s="243"/>
      <c r="C105" s="243"/>
      <c r="D105" s="243"/>
      <c r="E105" s="243"/>
      <c r="F105" s="244"/>
      <c r="G105" s="104"/>
      <c r="H105" s="91"/>
      <c r="I105" s="90" t="s">
        <v>8</v>
      </c>
      <c r="J105" s="261" t="s">
        <v>37</v>
      </c>
      <c r="K105" s="261"/>
      <c r="L105" s="261"/>
      <c r="M105" s="261"/>
      <c r="N105" s="261"/>
      <c r="O105" s="261"/>
      <c r="P105" s="261"/>
      <c r="Q105" s="261"/>
      <c r="R105" s="261"/>
      <c r="S105" s="261"/>
      <c r="T105" s="261"/>
      <c r="U105" s="261"/>
      <c r="V105" s="261"/>
      <c r="W105" s="261"/>
      <c r="X105" s="261"/>
      <c r="Y105" s="261"/>
      <c r="Z105" s="261"/>
      <c r="AA105" s="261"/>
      <c r="AB105" s="261"/>
      <c r="AC105" s="261"/>
      <c r="AD105" s="261"/>
      <c r="AE105" s="261"/>
      <c r="AF105" s="261"/>
      <c r="AG105" s="261"/>
      <c r="AH105" s="261"/>
      <c r="AI105" s="261"/>
      <c r="AJ105" s="262"/>
    </row>
    <row r="106" spans="1:36" ht="12" customHeight="1">
      <c r="A106" s="242"/>
      <c r="B106" s="243"/>
      <c r="C106" s="243"/>
      <c r="D106" s="243"/>
      <c r="E106" s="243"/>
      <c r="F106" s="244"/>
      <c r="G106" s="104"/>
      <c r="H106" s="91"/>
      <c r="I106" s="105"/>
      <c r="J106" s="261"/>
      <c r="K106" s="261"/>
      <c r="L106" s="261"/>
      <c r="M106" s="261"/>
      <c r="N106" s="261"/>
      <c r="O106" s="261"/>
      <c r="P106" s="261"/>
      <c r="Q106" s="261"/>
      <c r="R106" s="261"/>
      <c r="S106" s="261"/>
      <c r="T106" s="261"/>
      <c r="U106" s="261"/>
      <c r="V106" s="261"/>
      <c r="W106" s="261"/>
      <c r="X106" s="261"/>
      <c r="Y106" s="261"/>
      <c r="Z106" s="261"/>
      <c r="AA106" s="261"/>
      <c r="AB106" s="261"/>
      <c r="AC106" s="261"/>
      <c r="AD106" s="261"/>
      <c r="AE106" s="261"/>
      <c r="AF106" s="261"/>
      <c r="AG106" s="261"/>
      <c r="AH106" s="261"/>
      <c r="AI106" s="261"/>
      <c r="AJ106" s="262"/>
    </row>
    <row r="107" spans="1:36" ht="12" customHeight="1">
      <c r="A107" s="242"/>
      <c r="B107" s="243"/>
      <c r="C107" s="243"/>
      <c r="D107" s="243"/>
      <c r="E107" s="243"/>
      <c r="F107" s="244"/>
      <c r="G107" s="89"/>
      <c r="H107" s="92"/>
      <c r="I107" s="85" t="s">
        <v>8</v>
      </c>
      <c r="J107" s="91" t="s">
        <v>11</v>
      </c>
      <c r="K107" s="106"/>
      <c r="L107" s="106"/>
      <c r="M107" s="106"/>
      <c r="N107" s="106"/>
      <c r="O107" s="106"/>
      <c r="P107" s="106"/>
      <c r="Q107" s="106"/>
      <c r="R107" s="106"/>
      <c r="S107" s="106"/>
      <c r="T107" s="106"/>
      <c r="U107" s="106"/>
      <c r="V107" s="106"/>
      <c r="W107" s="106"/>
      <c r="X107" s="106"/>
      <c r="Y107" s="106"/>
      <c r="Z107" s="106"/>
      <c r="AA107" s="106"/>
      <c r="AB107" s="106"/>
      <c r="AC107" s="106"/>
      <c r="AD107" s="106"/>
      <c r="AE107" s="106"/>
      <c r="AF107" s="106"/>
      <c r="AG107" s="106"/>
      <c r="AH107" s="106"/>
      <c r="AI107" s="106"/>
      <c r="AJ107" s="107"/>
    </row>
    <row r="108" spans="1:36" ht="12" customHeight="1">
      <c r="A108" s="242"/>
      <c r="B108" s="243"/>
      <c r="C108" s="243"/>
      <c r="D108" s="243"/>
      <c r="E108" s="243"/>
      <c r="F108" s="244"/>
      <c r="G108" s="89"/>
      <c r="H108" s="91"/>
      <c r="I108" s="85" t="s">
        <v>8</v>
      </c>
      <c r="J108" s="261" t="s">
        <v>38</v>
      </c>
      <c r="K108" s="261"/>
      <c r="L108" s="261"/>
      <c r="M108" s="261"/>
      <c r="N108" s="261"/>
      <c r="O108" s="261"/>
      <c r="P108" s="261"/>
      <c r="Q108" s="261"/>
      <c r="R108" s="261"/>
      <c r="S108" s="261"/>
      <c r="T108" s="261"/>
      <c r="U108" s="261"/>
      <c r="V108" s="261"/>
      <c r="W108" s="261"/>
      <c r="X108" s="261"/>
      <c r="Y108" s="261"/>
      <c r="Z108" s="261"/>
      <c r="AA108" s="261"/>
      <c r="AB108" s="261"/>
      <c r="AC108" s="261"/>
      <c r="AD108" s="261"/>
      <c r="AE108" s="261"/>
      <c r="AF108" s="261"/>
      <c r="AG108" s="261"/>
      <c r="AH108" s="261"/>
      <c r="AI108" s="261"/>
      <c r="AJ108" s="262"/>
    </row>
    <row r="109" spans="1:36" ht="12" customHeight="1">
      <c r="A109" s="242"/>
      <c r="B109" s="243"/>
      <c r="C109" s="243"/>
      <c r="D109" s="243"/>
      <c r="E109" s="243"/>
      <c r="F109" s="244"/>
      <c r="G109" s="89"/>
      <c r="H109" s="91"/>
      <c r="I109" s="85" t="s">
        <v>8</v>
      </c>
      <c r="J109" s="439" t="s">
        <v>384</v>
      </c>
      <c r="K109" s="440"/>
      <c r="L109" s="440"/>
      <c r="M109" s="440"/>
      <c r="N109" s="440"/>
      <c r="O109" s="440"/>
      <c r="P109" s="106"/>
      <c r="Q109" s="106"/>
      <c r="R109" s="106"/>
      <c r="S109" s="106"/>
      <c r="T109" s="106"/>
      <c r="U109" s="106"/>
      <c r="V109" s="106"/>
      <c r="W109" s="106"/>
      <c r="X109" s="106"/>
      <c r="Y109" s="106"/>
      <c r="Z109" s="106"/>
      <c r="AA109" s="106"/>
      <c r="AB109" s="106"/>
      <c r="AC109" s="106"/>
      <c r="AD109" s="106"/>
      <c r="AE109" s="106"/>
      <c r="AF109" s="106"/>
      <c r="AG109" s="106"/>
      <c r="AH109" s="106"/>
      <c r="AI109" s="106"/>
      <c r="AJ109" s="107"/>
    </row>
    <row r="110" spans="1:36" ht="12" customHeight="1">
      <c r="A110" s="242"/>
      <c r="B110" s="243"/>
      <c r="C110" s="243"/>
      <c r="D110" s="243"/>
      <c r="E110" s="243"/>
      <c r="F110" s="244"/>
      <c r="G110" s="89"/>
      <c r="H110" s="91"/>
      <c r="I110" s="85" t="s">
        <v>8</v>
      </c>
      <c r="J110" s="261" t="s">
        <v>39</v>
      </c>
      <c r="K110" s="261"/>
      <c r="L110" s="261"/>
      <c r="M110" s="261"/>
      <c r="N110" s="261"/>
      <c r="O110" s="261"/>
      <c r="P110" s="261"/>
      <c r="Q110" s="261"/>
      <c r="R110" s="261"/>
      <c r="S110" s="261"/>
      <c r="T110" s="261"/>
      <c r="U110" s="261"/>
      <c r="V110" s="261"/>
      <c r="W110" s="261"/>
      <c r="X110" s="261"/>
      <c r="Y110" s="261"/>
      <c r="Z110" s="261"/>
      <c r="AA110" s="261"/>
      <c r="AB110" s="261"/>
      <c r="AC110" s="261"/>
      <c r="AD110" s="261"/>
      <c r="AE110" s="261"/>
      <c r="AF110" s="261"/>
      <c r="AG110" s="261"/>
      <c r="AH110" s="261"/>
      <c r="AI110" s="261"/>
      <c r="AJ110" s="262"/>
    </row>
    <row r="111" spans="1:36" ht="12" customHeight="1">
      <c r="A111" s="242"/>
      <c r="B111" s="243"/>
      <c r="C111" s="243"/>
      <c r="D111" s="243"/>
      <c r="E111" s="243"/>
      <c r="F111" s="244"/>
      <c r="G111" s="89"/>
      <c r="H111" s="91"/>
      <c r="I111" s="90"/>
      <c r="J111" s="261"/>
      <c r="K111" s="261"/>
      <c r="L111" s="261"/>
      <c r="M111" s="261"/>
      <c r="N111" s="261"/>
      <c r="O111" s="261"/>
      <c r="P111" s="261"/>
      <c r="Q111" s="261"/>
      <c r="R111" s="261"/>
      <c r="S111" s="261"/>
      <c r="T111" s="261"/>
      <c r="U111" s="261"/>
      <c r="V111" s="261"/>
      <c r="W111" s="261"/>
      <c r="X111" s="261"/>
      <c r="Y111" s="261"/>
      <c r="Z111" s="261"/>
      <c r="AA111" s="261"/>
      <c r="AB111" s="261"/>
      <c r="AC111" s="261"/>
      <c r="AD111" s="261"/>
      <c r="AE111" s="261"/>
      <c r="AF111" s="261"/>
      <c r="AG111" s="261"/>
      <c r="AH111" s="261"/>
      <c r="AI111" s="261"/>
      <c r="AJ111" s="262"/>
    </row>
    <row r="112" spans="1:36" ht="12" customHeight="1">
      <c r="A112" s="242"/>
      <c r="B112" s="243"/>
      <c r="C112" s="243"/>
      <c r="D112" s="243"/>
      <c r="E112" s="243"/>
      <c r="F112" s="244"/>
      <c r="G112" s="108"/>
      <c r="H112" s="109"/>
      <c r="I112" s="110" t="s">
        <v>8</v>
      </c>
      <c r="J112" s="111" t="s">
        <v>13</v>
      </c>
      <c r="K112" s="111"/>
      <c r="L112" s="111"/>
      <c r="M112" s="111"/>
      <c r="N112" s="111"/>
      <c r="O112" s="111"/>
      <c r="P112" s="111"/>
      <c r="Q112" s="111"/>
      <c r="R112" s="111"/>
      <c r="S112" s="111"/>
      <c r="T112" s="111"/>
      <c r="U112" s="111"/>
      <c r="V112" s="111"/>
      <c r="W112" s="111"/>
      <c r="X112" s="111"/>
      <c r="Y112" s="111"/>
      <c r="Z112" s="111"/>
      <c r="AA112" s="111"/>
      <c r="AB112" s="111"/>
      <c r="AC112" s="111"/>
      <c r="AD112" s="111"/>
      <c r="AE112" s="111"/>
      <c r="AF112" s="111"/>
      <c r="AG112" s="111"/>
      <c r="AH112" s="111"/>
      <c r="AI112" s="111"/>
      <c r="AJ112" s="112"/>
    </row>
    <row r="113" spans="1:36" ht="12" customHeight="1">
      <c r="A113" s="267"/>
      <c r="B113" s="268"/>
      <c r="C113" s="268"/>
      <c r="D113" s="268"/>
      <c r="E113" s="268"/>
      <c r="F113" s="269"/>
      <c r="G113" s="441" t="s">
        <v>106</v>
      </c>
      <c r="H113" s="442" t="s">
        <v>385</v>
      </c>
      <c r="I113" s="442"/>
      <c r="J113" s="442"/>
      <c r="K113" s="442"/>
      <c r="L113" s="442"/>
      <c r="M113" s="442"/>
      <c r="N113" s="442"/>
      <c r="O113" s="442"/>
      <c r="P113" s="442"/>
      <c r="Q113" s="442"/>
      <c r="R113" s="442"/>
      <c r="S113" s="442"/>
      <c r="T113" s="442"/>
      <c r="U113" s="442"/>
      <c r="V113" s="442"/>
      <c r="W113" s="442"/>
      <c r="X113" s="442"/>
      <c r="Y113" s="442"/>
      <c r="Z113" s="442"/>
      <c r="AA113" s="442"/>
      <c r="AB113" s="114"/>
      <c r="AC113" s="114"/>
      <c r="AD113" s="114"/>
      <c r="AE113" s="114"/>
      <c r="AF113" s="114"/>
      <c r="AG113" s="114"/>
      <c r="AH113" s="114"/>
      <c r="AI113" s="114"/>
      <c r="AJ113" s="115"/>
    </row>
    <row r="114" spans="1:36">
      <c r="A114" s="220" t="s">
        <v>14</v>
      </c>
      <c r="B114" s="221"/>
      <c r="C114" s="221"/>
      <c r="D114" s="221"/>
      <c r="E114" s="221"/>
      <c r="F114" s="222"/>
      <c r="G114" s="443" t="s">
        <v>386</v>
      </c>
      <c r="H114" s="444"/>
      <c r="I114" s="444"/>
      <c r="J114" s="444"/>
      <c r="K114" s="444"/>
      <c r="L114" s="444"/>
      <c r="M114" s="444"/>
      <c r="N114" s="444"/>
      <c r="O114" s="444"/>
      <c r="P114" s="444"/>
      <c r="Q114" s="444"/>
      <c r="R114" s="444"/>
      <c r="S114" s="444"/>
      <c r="T114" s="444"/>
      <c r="U114" s="444"/>
      <c r="V114" s="444"/>
      <c r="W114" s="444"/>
      <c r="X114" s="444"/>
      <c r="Y114" s="444"/>
      <c r="Z114" s="444"/>
      <c r="AA114" s="444"/>
      <c r="AB114" s="444"/>
      <c r="AC114" s="444"/>
      <c r="AD114" s="444"/>
      <c r="AE114" s="444"/>
      <c r="AF114" s="444"/>
      <c r="AG114" s="444"/>
      <c r="AH114" s="444"/>
      <c r="AI114" s="444"/>
      <c r="AJ114" s="445"/>
    </row>
    <row r="115" spans="1:36">
      <c r="A115" s="223"/>
      <c r="B115" s="224"/>
      <c r="C115" s="224"/>
      <c r="D115" s="224"/>
      <c r="E115" s="224"/>
      <c r="F115" s="225"/>
      <c r="G115" s="116" t="s">
        <v>106</v>
      </c>
      <c r="H115" s="446" t="s">
        <v>387</v>
      </c>
      <c r="I115" s="446"/>
      <c r="J115" s="446"/>
      <c r="K115" s="446"/>
      <c r="L115" s="446"/>
      <c r="M115" s="446"/>
      <c r="N115" s="446"/>
      <c r="O115" s="446"/>
      <c r="P115" s="446"/>
      <c r="Q115" s="446"/>
      <c r="R115" s="446"/>
      <c r="S115" s="446"/>
      <c r="T115" s="446"/>
      <c r="U115" s="37"/>
      <c r="V115" s="37"/>
      <c r="W115" s="37"/>
      <c r="X115" s="37"/>
      <c r="Y115" s="37"/>
      <c r="Z115" s="37"/>
      <c r="AA115" s="37"/>
      <c r="AB115" s="37"/>
      <c r="AC115" s="37"/>
      <c r="AD115" s="37"/>
      <c r="AE115" s="37"/>
      <c r="AF115" s="37"/>
      <c r="AG115" s="37"/>
      <c r="AH115" s="37"/>
      <c r="AI115" s="37"/>
      <c r="AJ115" s="38"/>
    </row>
    <row r="116" spans="1:36">
      <c r="A116" s="220" t="s">
        <v>129</v>
      </c>
      <c r="B116" s="221"/>
      <c r="C116" s="221"/>
      <c r="D116" s="221"/>
      <c r="E116" s="221"/>
      <c r="F116" s="222"/>
      <c r="G116" s="229" t="s">
        <v>130</v>
      </c>
      <c r="H116" s="227"/>
      <c r="I116" s="227"/>
      <c r="J116" s="227"/>
      <c r="K116" s="227"/>
      <c r="L116" s="227"/>
      <c r="M116" s="227"/>
      <c r="N116" s="227"/>
      <c r="O116" s="227"/>
      <c r="P116" s="227"/>
      <c r="Q116" s="227"/>
      <c r="R116" s="227"/>
      <c r="S116" s="227"/>
      <c r="T116" s="227"/>
      <c r="U116" s="227"/>
      <c r="V116" s="227"/>
      <c r="W116" s="227"/>
      <c r="X116" s="227"/>
      <c r="Y116" s="227"/>
      <c r="Z116" s="227"/>
      <c r="AA116" s="227"/>
      <c r="AB116" s="227"/>
      <c r="AC116" s="227"/>
      <c r="AD116" s="227"/>
      <c r="AE116" s="227"/>
      <c r="AF116" s="227"/>
      <c r="AG116" s="227"/>
      <c r="AH116" s="227"/>
      <c r="AI116" s="227"/>
      <c r="AJ116" s="228"/>
    </row>
    <row r="117" spans="1:36" ht="13.5" customHeight="1">
      <c r="A117" s="223"/>
      <c r="B117" s="224"/>
      <c r="C117" s="224"/>
      <c r="D117" s="224"/>
      <c r="E117" s="224"/>
      <c r="F117" s="225"/>
      <c r="G117" s="230"/>
      <c r="H117" s="231"/>
      <c r="I117" s="231"/>
      <c r="J117" s="231"/>
      <c r="K117" s="231"/>
      <c r="L117" s="231"/>
      <c r="M117" s="231"/>
      <c r="N117" s="231"/>
      <c r="O117" s="231"/>
      <c r="P117" s="231"/>
      <c r="Q117" s="231"/>
      <c r="R117" s="231"/>
      <c r="S117" s="231"/>
      <c r="T117" s="231"/>
      <c r="U117" s="231"/>
      <c r="V117" s="231"/>
      <c r="W117" s="231"/>
      <c r="X117" s="231"/>
      <c r="Y117" s="231"/>
      <c r="Z117" s="231"/>
      <c r="AA117" s="231"/>
      <c r="AB117" s="231"/>
      <c r="AC117" s="231"/>
      <c r="AD117" s="231"/>
      <c r="AE117" s="231"/>
      <c r="AF117" s="231"/>
      <c r="AG117" s="231"/>
      <c r="AH117" s="231"/>
      <c r="AI117" s="231"/>
      <c r="AJ117" s="232"/>
    </row>
    <row r="118" spans="1:36">
      <c r="A118" s="233" t="s">
        <v>17</v>
      </c>
      <c r="B118" s="234"/>
      <c r="C118" s="234"/>
      <c r="D118" s="234"/>
      <c r="E118" s="234"/>
      <c r="F118" s="235"/>
      <c r="G118" s="117" t="s">
        <v>388</v>
      </c>
      <c r="H118" s="118"/>
      <c r="I118" s="118"/>
      <c r="J118" s="118"/>
      <c r="K118" s="118"/>
      <c r="L118" s="118"/>
      <c r="M118" s="118"/>
      <c r="N118" s="118"/>
      <c r="O118" s="118"/>
      <c r="P118" s="118"/>
      <c r="Q118" s="118"/>
      <c r="R118" s="118"/>
      <c r="S118" s="118"/>
      <c r="T118" s="118"/>
      <c r="U118" s="118"/>
      <c r="V118" s="118"/>
      <c r="W118" s="118"/>
      <c r="X118" s="118"/>
      <c r="Y118" s="118"/>
      <c r="Z118" s="118"/>
      <c r="AA118" s="118"/>
      <c r="AB118" s="118"/>
      <c r="AC118" s="118"/>
      <c r="AD118" s="118"/>
      <c r="AE118" s="118"/>
      <c r="AF118" s="118"/>
      <c r="AG118" s="118"/>
      <c r="AH118" s="118"/>
      <c r="AI118" s="118"/>
      <c r="AJ118" s="119"/>
    </row>
    <row r="119" spans="1:36">
      <c r="A119" s="501" t="s">
        <v>389</v>
      </c>
      <c r="B119" s="502"/>
      <c r="C119" s="502"/>
      <c r="D119" s="502"/>
      <c r="E119" s="502"/>
      <c r="F119" s="503"/>
      <c r="G119" s="504"/>
      <c r="H119" s="505" t="s">
        <v>390</v>
      </c>
      <c r="I119" s="505"/>
      <c r="J119" s="505"/>
      <c r="K119" s="505"/>
      <c r="L119" s="505"/>
      <c r="M119" s="505"/>
      <c r="N119" s="505"/>
      <c r="O119" s="505"/>
      <c r="P119" s="505"/>
      <c r="Q119" s="505"/>
      <c r="R119" s="505"/>
      <c r="S119" s="505"/>
      <c r="T119" s="505"/>
      <c r="U119" s="505"/>
      <c r="V119" s="505"/>
      <c r="W119" s="505"/>
      <c r="X119" s="505"/>
      <c r="Y119" s="505"/>
      <c r="Z119" s="505"/>
      <c r="AA119" s="505"/>
      <c r="AB119" s="505"/>
      <c r="AC119" s="505"/>
      <c r="AD119" s="505"/>
      <c r="AE119" s="505"/>
      <c r="AF119" s="505"/>
      <c r="AG119" s="505"/>
      <c r="AH119" s="505"/>
      <c r="AI119" s="505"/>
      <c r="AJ119" s="506"/>
    </row>
    <row r="120" spans="1:36">
      <c r="A120" s="507"/>
      <c r="B120" s="508"/>
      <c r="C120" s="508"/>
      <c r="D120" s="508"/>
      <c r="E120" s="508"/>
      <c r="F120" s="509"/>
      <c r="G120" s="510"/>
      <c r="H120" s="446" t="s">
        <v>401</v>
      </c>
      <c r="I120" s="446"/>
      <c r="J120" s="446"/>
      <c r="K120" s="446"/>
      <c r="L120" s="446"/>
      <c r="M120" s="446"/>
      <c r="N120" s="446"/>
      <c r="O120" s="446"/>
      <c r="P120" s="446"/>
      <c r="Q120" s="446"/>
      <c r="R120" s="446"/>
      <c r="S120" s="446"/>
      <c r="T120" s="446"/>
      <c r="U120" s="446"/>
      <c r="V120" s="446"/>
      <c r="W120" s="446"/>
      <c r="X120" s="446"/>
      <c r="Y120" s="446"/>
      <c r="Z120" s="446"/>
      <c r="AA120" s="446"/>
      <c r="AB120" s="446"/>
      <c r="AC120" s="446"/>
      <c r="AD120" s="446"/>
      <c r="AE120" s="446"/>
      <c r="AF120" s="446"/>
      <c r="AG120" s="446"/>
      <c r="AH120" s="446"/>
      <c r="AI120" s="446"/>
      <c r="AJ120" s="511"/>
    </row>
    <row r="121" spans="1:36" ht="48.75" customHeight="1" thickBot="1">
      <c r="A121" s="214" t="s">
        <v>122</v>
      </c>
      <c r="B121" s="215"/>
      <c r="C121" s="215"/>
      <c r="D121" s="215"/>
      <c r="E121" s="215"/>
      <c r="F121" s="216"/>
      <c r="G121" s="447" t="s">
        <v>123</v>
      </c>
      <c r="H121" s="448"/>
      <c r="I121" s="448"/>
      <c r="J121" s="448"/>
      <c r="K121" s="448"/>
      <c r="L121" s="448"/>
      <c r="M121" s="448"/>
      <c r="N121" s="448"/>
      <c r="O121" s="448"/>
      <c r="P121" s="448"/>
      <c r="Q121" s="448"/>
      <c r="R121" s="448"/>
      <c r="S121" s="448"/>
      <c r="T121" s="448"/>
      <c r="U121" s="448"/>
      <c r="V121" s="448"/>
      <c r="W121" s="448"/>
      <c r="X121" s="448"/>
      <c r="Y121" s="448"/>
      <c r="Z121" s="448"/>
      <c r="AA121" s="448"/>
      <c r="AB121" s="448"/>
      <c r="AC121" s="448"/>
      <c r="AD121" s="448"/>
      <c r="AE121" s="448"/>
      <c r="AF121" s="448"/>
      <c r="AG121" s="448"/>
      <c r="AH121" s="448"/>
      <c r="AI121" s="448"/>
      <c r="AJ121" s="449"/>
    </row>
    <row r="122" spans="1:36">
      <c r="A122" s="250" t="s">
        <v>107</v>
      </c>
      <c r="B122" s="251"/>
      <c r="C122" s="251"/>
      <c r="D122" s="251"/>
      <c r="E122" s="251"/>
      <c r="F122" s="251"/>
      <c r="G122" s="122" t="s">
        <v>96</v>
      </c>
      <c r="H122" s="73"/>
      <c r="I122" s="123" t="s">
        <v>68</v>
      </c>
      <c r="J122" s="124"/>
      <c r="K122" s="124"/>
      <c r="L122" s="124"/>
      <c r="M122" s="124"/>
      <c r="N122" s="124"/>
      <c r="O122" s="124"/>
      <c r="P122" s="124"/>
      <c r="Q122" s="73" t="s">
        <v>69</v>
      </c>
      <c r="R122" s="124"/>
      <c r="S122" s="124"/>
      <c r="T122" s="124"/>
      <c r="U122" s="124"/>
      <c r="V122" s="124"/>
      <c r="W122" s="124"/>
      <c r="X122" s="124"/>
      <c r="Y122" s="124"/>
      <c r="Z122" s="124"/>
      <c r="AA122" s="124"/>
      <c r="AB122" s="124"/>
      <c r="AC122" s="124"/>
      <c r="AD122" s="124"/>
      <c r="AE122" s="124"/>
      <c r="AF122" s="124"/>
      <c r="AG122" s="124"/>
      <c r="AH122" s="124"/>
      <c r="AI122" s="124"/>
      <c r="AJ122" s="125"/>
    </row>
    <row r="123" spans="1:36">
      <c r="A123" s="242"/>
      <c r="B123" s="243"/>
      <c r="C123" s="243"/>
      <c r="D123" s="243"/>
      <c r="E123" s="243"/>
      <c r="F123" s="243"/>
      <c r="G123" s="32" t="s">
        <v>61</v>
      </c>
      <c r="H123" s="49"/>
      <c r="I123" s="43" t="s">
        <v>108</v>
      </c>
      <c r="J123" s="126"/>
      <c r="K123" s="126"/>
      <c r="L123" s="126"/>
      <c r="M123" s="126"/>
      <c r="N123" s="126"/>
      <c r="O123" s="126"/>
      <c r="P123" s="126"/>
      <c r="Q123" s="126"/>
      <c r="R123" s="126"/>
      <c r="S123" s="126"/>
      <c r="T123" s="126"/>
      <c r="U123" s="126"/>
      <c r="V123" s="126"/>
      <c r="W123" s="126"/>
      <c r="X123" s="126"/>
      <c r="Y123" s="126"/>
      <c r="Z123" s="126"/>
      <c r="AA123" s="126"/>
      <c r="AB123" s="126"/>
      <c r="AC123" s="126"/>
      <c r="AD123" s="126"/>
      <c r="AE123" s="126"/>
      <c r="AF123" s="126"/>
      <c r="AG123" s="126"/>
      <c r="AH123" s="126"/>
      <c r="AI123" s="126"/>
      <c r="AJ123" s="127"/>
    </row>
    <row r="124" spans="1:36">
      <c r="A124" s="242"/>
      <c r="B124" s="243"/>
      <c r="C124" s="243"/>
      <c r="D124" s="243"/>
      <c r="E124" s="243"/>
      <c r="F124" s="243"/>
      <c r="G124" s="128"/>
      <c r="H124" s="42"/>
      <c r="I124" s="42" t="s">
        <v>1</v>
      </c>
      <c r="J124" s="129"/>
      <c r="K124" s="129"/>
      <c r="L124" s="129"/>
      <c r="M124" s="129"/>
      <c r="N124" s="129"/>
      <c r="O124" s="129"/>
      <c r="P124" s="129"/>
      <c r="Q124" s="129"/>
      <c r="R124" s="42" t="s">
        <v>2</v>
      </c>
      <c r="S124" s="129"/>
      <c r="T124" s="129"/>
      <c r="V124" s="129"/>
      <c r="W124" s="129"/>
      <c r="X124" s="129"/>
      <c r="Y124" s="129"/>
      <c r="Z124" s="129"/>
      <c r="AA124" s="129"/>
      <c r="AB124" s="129"/>
      <c r="AC124" s="129"/>
      <c r="AD124" s="130"/>
      <c r="AE124" s="130"/>
      <c r="AF124" s="130"/>
      <c r="AG124" s="130"/>
      <c r="AH124" s="130"/>
      <c r="AI124" s="130"/>
      <c r="AJ124" s="131"/>
    </row>
    <row r="125" spans="1:36" ht="13.5" customHeight="1">
      <c r="A125" s="242"/>
      <c r="B125" s="243"/>
      <c r="C125" s="243"/>
      <c r="D125" s="243"/>
      <c r="E125" s="243"/>
      <c r="F125" s="243"/>
      <c r="G125" s="450"/>
      <c r="H125" s="42"/>
      <c r="I125" s="42" t="s">
        <v>3</v>
      </c>
      <c r="J125" s="129"/>
      <c r="K125" s="129"/>
      <c r="L125" s="129"/>
      <c r="M125" s="129"/>
      <c r="N125" s="129"/>
      <c r="O125" s="129"/>
      <c r="P125" s="129"/>
      <c r="Q125" s="129"/>
      <c r="R125" s="42" t="s">
        <v>4</v>
      </c>
      <c r="S125" s="129"/>
      <c r="T125" s="129"/>
      <c r="V125" s="129"/>
      <c r="W125" s="129"/>
      <c r="X125" s="129"/>
      <c r="Y125" s="129"/>
      <c r="Z125" s="129"/>
      <c r="AA125" s="411" t="s">
        <v>391</v>
      </c>
      <c r="AB125" s="451"/>
      <c r="AC125" s="451"/>
      <c r="AD125" s="410"/>
      <c r="AE125" s="451"/>
      <c r="AF125" s="452"/>
      <c r="AG125" s="452"/>
      <c r="AH125" s="452"/>
      <c r="AI125" s="452"/>
      <c r="AJ125" s="131"/>
    </row>
    <row r="126" spans="1:36" ht="13.5" customHeight="1">
      <c r="A126" s="242"/>
      <c r="B126" s="243"/>
      <c r="C126" s="243"/>
      <c r="D126" s="243"/>
      <c r="E126" s="243"/>
      <c r="F126" s="243"/>
      <c r="G126" s="453" t="s">
        <v>84</v>
      </c>
      <c r="H126" s="454"/>
      <c r="I126" s="454" t="s">
        <v>392</v>
      </c>
      <c r="J126" s="455"/>
      <c r="K126" s="455"/>
      <c r="L126" s="455"/>
      <c r="M126" s="455"/>
      <c r="N126" s="455"/>
      <c r="O126" s="455"/>
      <c r="P126" s="455"/>
      <c r="Q126" s="454" t="s">
        <v>199</v>
      </c>
      <c r="R126" s="454"/>
      <c r="S126" s="455"/>
      <c r="T126" s="455"/>
      <c r="U126" s="456"/>
      <c r="V126" s="455"/>
      <c r="W126" s="455"/>
      <c r="X126" s="455"/>
      <c r="Y126" s="455"/>
      <c r="Z126" s="455"/>
      <c r="AA126" s="454"/>
      <c r="AB126" s="455"/>
      <c r="AC126" s="455"/>
      <c r="AD126" s="456"/>
      <c r="AE126" s="455"/>
      <c r="AF126" s="457"/>
      <c r="AG126" s="457"/>
      <c r="AH126" s="457"/>
      <c r="AI126" s="457"/>
      <c r="AJ126" s="458"/>
    </row>
    <row r="127" spans="1:36" ht="13.5" customHeight="1">
      <c r="A127" s="242"/>
      <c r="B127" s="243"/>
      <c r="C127" s="243"/>
      <c r="D127" s="243"/>
      <c r="E127" s="243"/>
      <c r="F127" s="243"/>
      <c r="G127" s="459" t="s">
        <v>393</v>
      </c>
      <c r="H127" s="460"/>
      <c r="I127" s="460"/>
      <c r="J127" s="460"/>
      <c r="K127" s="460"/>
      <c r="L127" s="460"/>
      <c r="M127" s="460"/>
      <c r="N127" s="460"/>
      <c r="O127" s="460"/>
      <c r="P127" s="460"/>
      <c r="Q127" s="460"/>
      <c r="R127" s="460"/>
      <c r="S127" s="460"/>
      <c r="T127" s="460"/>
      <c r="U127" s="460"/>
      <c r="V127" s="460"/>
      <c r="W127" s="460"/>
      <c r="X127" s="460"/>
      <c r="Y127" s="460"/>
      <c r="Z127" s="460"/>
      <c r="AA127" s="460"/>
      <c r="AB127" s="460"/>
      <c r="AC127" s="460"/>
      <c r="AD127" s="460"/>
      <c r="AE127" s="460"/>
      <c r="AF127" s="460"/>
      <c r="AG127" s="460"/>
      <c r="AH127" s="460"/>
      <c r="AI127" s="460"/>
      <c r="AJ127" s="461"/>
    </row>
    <row r="128" spans="1:36" ht="13.5" customHeight="1">
      <c r="A128" s="242"/>
      <c r="B128" s="243"/>
      <c r="C128" s="243"/>
      <c r="D128" s="243"/>
      <c r="E128" s="243"/>
      <c r="F128" s="243"/>
      <c r="G128" s="462"/>
      <c r="H128" s="463"/>
      <c r="I128" s="463"/>
      <c r="J128" s="463"/>
      <c r="K128" s="463"/>
      <c r="L128" s="463"/>
      <c r="M128" s="463"/>
      <c r="N128" s="463"/>
      <c r="O128" s="463"/>
      <c r="P128" s="463"/>
      <c r="Q128" s="463"/>
      <c r="R128" s="463"/>
      <c r="S128" s="463"/>
      <c r="T128" s="463"/>
      <c r="U128" s="463"/>
      <c r="V128" s="463"/>
      <c r="W128" s="463"/>
      <c r="X128" s="463"/>
      <c r="Y128" s="463"/>
      <c r="Z128" s="463"/>
      <c r="AA128" s="463"/>
      <c r="AB128" s="463"/>
      <c r="AC128" s="463"/>
      <c r="AD128" s="463"/>
      <c r="AE128" s="463"/>
      <c r="AF128" s="463"/>
      <c r="AG128" s="463"/>
      <c r="AH128" s="463"/>
      <c r="AI128" s="463"/>
      <c r="AJ128" s="464"/>
    </row>
    <row r="129" spans="1:36" ht="13.5" customHeight="1">
      <c r="A129" s="242"/>
      <c r="B129" s="243"/>
      <c r="C129" s="243"/>
      <c r="D129" s="243"/>
      <c r="E129" s="243"/>
      <c r="F129" s="243"/>
      <c r="G129" s="462"/>
      <c r="H129" s="463"/>
      <c r="I129" s="463"/>
      <c r="J129" s="463"/>
      <c r="K129" s="463"/>
      <c r="L129" s="463"/>
      <c r="M129" s="463"/>
      <c r="N129" s="463"/>
      <c r="O129" s="463"/>
      <c r="P129" s="463"/>
      <c r="Q129" s="463"/>
      <c r="R129" s="463"/>
      <c r="S129" s="463"/>
      <c r="T129" s="463"/>
      <c r="U129" s="463"/>
      <c r="V129" s="463"/>
      <c r="W129" s="463"/>
      <c r="X129" s="463"/>
      <c r="Y129" s="463"/>
      <c r="Z129" s="463"/>
      <c r="AA129" s="463"/>
      <c r="AB129" s="463"/>
      <c r="AC129" s="463"/>
      <c r="AD129" s="463"/>
      <c r="AE129" s="463"/>
      <c r="AF129" s="463"/>
      <c r="AG129" s="463"/>
      <c r="AH129" s="463"/>
      <c r="AI129" s="463"/>
      <c r="AJ129" s="464"/>
    </row>
    <row r="130" spans="1:36" ht="13.5" customHeight="1">
      <c r="A130" s="242"/>
      <c r="B130" s="243"/>
      <c r="C130" s="243"/>
      <c r="D130" s="243"/>
      <c r="E130" s="243"/>
      <c r="F130" s="243"/>
      <c r="G130" s="465"/>
      <c r="H130" s="466"/>
      <c r="I130" s="466"/>
      <c r="J130" s="466"/>
      <c r="K130" s="466"/>
      <c r="L130" s="466"/>
      <c r="M130" s="466"/>
      <c r="N130" s="466"/>
      <c r="O130" s="466"/>
      <c r="P130" s="466"/>
      <c r="Q130" s="466"/>
      <c r="R130" s="466"/>
      <c r="S130" s="466"/>
      <c r="T130" s="466"/>
      <c r="U130" s="466"/>
      <c r="V130" s="466"/>
      <c r="W130" s="466"/>
      <c r="X130" s="466"/>
      <c r="Y130" s="466"/>
      <c r="Z130" s="466"/>
      <c r="AA130" s="466"/>
      <c r="AB130" s="466"/>
      <c r="AC130" s="466"/>
      <c r="AD130" s="466"/>
      <c r="AE130" s="466"/>
      <c r="AF130" s="466"/>
      <c r="AG130" s="466"/>
      <c r="AH130" s="466"/>
      <c r="AI130" s="466"/>
      <c r="AJ130" s="467"/>
    </row>
    <row r="131" spans="1:36" ht="13.5" customHeight="1">
      <c r="A131" s="242"/>
      <c r="B131" s="243"/>
      <c r="C131" s="243"/>
      <c r="D131" s="243"/>
      <c r="E131" s="243"/>
      <c r="F131" s="243"/>
      <c r="G131" s="79" t="s">
        <v>106</v>
      </c>
      <c r="H131" s="165" t="s">
        <v>109</v>
      </c>
      <c r="I131" s="42"/>
      <c r="J131" s="129"/>
      <c r="K131" s="129"/>
      <c r="L131" s="129"/>
      <c r="M131" s="129"/>
      <c r="N131" s="129"/>
      <c r="O131" s="129"/>
      <c r="P131" s="129"/>
      <c r="Q131" s="129"/>
      <c r="R131" s="129"/>
      <c r="S131" s="129"/>
      <c r="T131" s="129"/>
      <c r="U131" s="42"/>
      <c r="V131" s="129"/>
      <c r="W131" s="129"/>
      <c r="X131" s="129"/>
      <c r="Y131" s="129"/>
      <c r="Z131" s="129"/>
      <c r="AA131" s="129"/>
      <c r="AB131" s="129"/>
      <c r="AC131" s="129"/>
      <c r="AD131" s="130"/>
      <c r="AE131" s="130"/>
      <c r="AF131" s="130"/>
      <c r="AG131" s="130"/>
      <c r="AH131" s="130"/>
      <c r="AI131" s="130"/>
      <c r="AJ131" s="131"/>
    </row>
    <row r="132" spans="1:36" ht="13.5" customHeight="1" thickBot="1">
      <c r="A132" s="245"/>
      <c r="B132" s="246"/>
      <c r="C132" s="246"/>
      <c r="D132" s="246"/>
      <c r="E132" s="246"/>
      <c r="F132" s="246"/>
      <c r="G132" s="136" t="s">
        <v>106</v>
      </c>
      <c r="H132" s="137" t="s">
        <v>118</v>
      </c>
      <c r="I132" s="137"/>
      <c r="J132" s="138"/>
      <c r="K132" s="138"/>
      <c r="L132" s="138"/>
      <c r="M132" s="138"/>
      <c r="N132" s="138"/>
      <c r="O132" s="138"/>
      <c r="P132" s="138"/>
      <c r="Q132" s="138"/>
      <c r="R132" s="138"/>
      <c r="S132" s="138"/>
      <c r="T132" s="138"/>
      <c r="U132" s="137"/>
      <c r="V132" s="138"/>
      <c r="W132" s="138"/>
      <c r="X132" s="138"/>
      <c r="Y132" s="138"/>
      <c r="Z132" s="138"/>
      <c r="AA132" s="138"/>
      <c r="AB132" s="138"/>
      <c r="AC132" s="138"/>
      <c r="AD132" s="139"/>
      <c r="AE132" s="139"/>
      <c r="AF132" s="139"/>
      <c r="AG132" s="139"/>
      <c r="AH132" s="139"/>
      <c r="AI132" s="139"/>
      <c r="AJ132" s="140"/>
    </row>
    <row r="133" spans="1:36" ht="13.5" customHeight="1">
      <c r="A133" s="239" t="s">
        <v>18</v>
      </c>
      <c r="B133" s="240"/>
      <c r="C133" s="240"/>
      <c r="D133" s="240"/>
      <c r="E133" s="240"/>
      <c r="F133" s="241"/>
      <c r="G133" s="79" t="s">
        <v>128</v>
      </c>
      <c r="H133" s="28" t="s">
        <v>56</v>
      </c>
      <c r="I133" s="28"/>
      <c r="J133" s="28"/>
      <c r="K133" s="28"/>
      <c r="L133" s="28"/>
      <c r="M133" s="28"/>
      <c r="W133" s="28"/>
      <c r="X133" s="28"/>
      <c r="Y133" s="28"/>
      <c r="Z133" s="28"/>
      <c r="AA133" s="28"/>
      <c r="AB133" s="28"/>
      <c r="AC133" s="28"/>
      <c r="AD133" s="28"/>
      <c r="AE133" s="28"/>
      <c r="AF133" s="28"/>
      <c r="AG133" s="28"/>
      <c r="AH133" s="28"/>
      <c r="AI133" s="28"/>
      <c r="AJ133" s="146"/>
    </row>
    <row r="134" spans="1:36" ht="13.5" customHeight="1">
      <c r="A134" s="242"/>
      <c r="B134" s="243"/>
      <c r="C134" s="243"/>
      <c r="D134" s="243"/>
      <c r="E134" s="243"/>
      <c r="F134" s="244"/>
      <c r="G134" s="168" t="s">
        <v>8</v>
      </c>
      <c r="H134" s="42" t="s">
        <v>51</v>
      </c>
      <c r="I134" s="42"/>
      <c r="J134" s="42"/>
      <c r="K134" s="42"/>
      <c r="L134" s="42"/>
      <c r="M134" s="42"/>
      <c r="N134" s="42" t="str">
        <f>VLOOKUP($AJ$4,名簿!$A$2:$AS$183,39,FALSE)</f>
        <v>有</v>
      </c>
      <c r="O134" s="468"/>
      <c r="P134" s="469"/>
      <c r="Q134" s="468"/>
      <c r="R134" s="468"/>
      <c r="S134" s="469"/>
      <c r="T134" s="469"/>
      <c r="U134" s="468"/>
      <c r="V134" s="469"/>
      <c r="W134" s="468"/>
      <c r="X134" s="468"/>
      <c r="Y134" s="468"/>
      <c r="Z134" s="468"/>
      <c r="AA134" s="468"/>
      <c r="AB134" s="468"/>
      <c r="AC134" s="468"/>
      <c r="AD134" s="468"/>
      <c r="AE134" s="468"/>
      <c r="AF134" s="468"/>
      <c r="AG134" s="468"/>
      <c r="AH134" s="468"/>
      <c r="AI134" s="468"/>
      <c r="AJ134" s="470"/>
    </row>
    <row r="135" spans="1:36" ht="13.5" customHeight="1">
      <c r="A135" s="242"/>
      <c r="B135" s="243"/>
      <c r="C135" s="243"/>
      <c r="D135" s="243"/>
      <c r="E135" s="243"/>
      <c r="F135" s="244"/>
      <c r="G135" s="168" t="s">
        <v>8</v>
      </c>
      <c r="H135" s="165" t="s">
        <v>52</v>
      </c>
      <c r="I135" s="165"/>
      <c r="J135" s="165"/>
      <c r="K135" s="165"/>
      <c r="L135" s="165"/>
      <c r="M135" s="165"/>
      <c r="N135" s="42" t="str">
        <f>VLOOKUP($AJ$4,名簿!$A$2:$AS$183,40,FALSE)</f>
        <v>有</v>
      </c>
      <c r="O135" s="469"/>
      <c r="P135" s="469"/>
      <c r="Q135" s="469"/>
      <c r="R135" s="469"/>
      <c r="S135" s="469"/>
      <c r="T135" s="469"/>
      <c r="U135" s="469"/>
      <c r="V135" s="469"/>
      <c r="W135" s="468"/>
      <c r="X135" s="468"/>
      <c r="Y135" s="468"/>
      <c r="Z135" s="468"/>
      <c r="AA135" s="468"/>
      <c r="AB135" s="468"/>
      <c r="AC135" s="468"/>
      <c r="AD135" s="468"/>
      <c r="AE135" s="468"/>
      <c r="AF135" s="468"/>
      <c r="AG135" s="468"/>
      <c r="AH135" s="468"/>
      <c r="AI135" s="468"/>
      <c r="AJ135" s="470"/>
    </row>
    <row r="136" spans="1:36" ht="13.5" customHeight="1">
      <c r="A136" s="242"/>
      <c r="B136" s="243"/>
      <c r="C136" s="243"/>
      <c r="D136" s="243"/>
      <c r="E136" s="243"/>
      <c r="F136" s="244"/>
      <c r="G136" s="41" t="s">
        <v>8</v>
      </c>
      <c r="H136" s="77" t="s">
        <v>53</v>
      </c>
      <c r="I136" s="77"/>
      <c r="J136" s="77"/>
      <c r="K136" s="77"/>
      <c r="L136" s="77"/>
      <c r="M136" s="77"/>
      <c r="N136" s="77" t="str">
        <f>VLOOKUP($AJ$4,名簿!$A$2:$AS$183,41,FALSE)</f>
        <v>有</v>
      </c>
      <c r="O136" s="59"/>
      <c r="P136" s="59"/>
      <c r="Q136" s="59"/>
      <c r="R136" s="59"/>
      <c r="S136" s="59"/>
      <c r="T136" s="59"/>
      <c r="U136" s="59"/>
      <c r="V136" s="59"/>
      <c r="W136" s="163"/>
      <c r="X136" s="163"/>
      <c r="Y136" s="163"/>
      <c r="Z136" s="163"/>
      <c r="AA136" s="163"/>
      <c r="AB136" s="163"/>
      <c r="AC136" s="163"/>
      <c r="AD136" s="163"/>
      <c r="AE136" s="163"/>
      <c r="AF136" s="163"/>
      <c r="AG136" s="163"/>
      <c r="AH136" s="163"/>
      <c r="AI136" s="163"/>
      <c r="AJ136" s="471"/>
    </row>
    <row r="137" spans="1:36" ht="13.5" customHeight="1">
      <c r="A137" s="242"/>
      <c r="B137" s="243"/>
      <c r="C137" s="243"/>
      <c r="D137" s="243"/>
      <c r="E137" s="243"/>
      <c r="F137" s="244"/>
      <c r="G137" s="472" t="s">
        <v>394</v>
      </c>
      <c r="H137" s="473"/>
      <c r="I137" s="473"/>
      <c r="J137" s="473"/>
      <c r="K137" s="473"/>
      <c r="L137" s="473"/>
      <c r="M137" s="473"/>
      <c r="N137" s="473"/>
      <c r="O137" s="473"/>
      <c r="P137" s="473"/>
      <c r="Q137" s="473"/>
      <c r="R137" s="473"/>
      <c r="S137" s="473"/>
      <c r="T137" s="473"/>
      <c r="U137" s="473"/>
      <c r="V137" s="473"/>
      <c r="W137" s="473"/>
      <c r="X137" s="473"/>
      <c r="Y137" s="473"/>
      <c r="Z137" s="473"/>
      <c r="AA137" s="473"/>
      <c r="AB137" s="473"/>
      <c r="AC137" s="473"/>
      <c r="AD137" s="473"/>
      <c r="AE137" s="473"/>
      <c r="AF137" s="473"/>
      <c r="AG137" s="473"/>
      <c r="AH137" s="473"/>
      <c r="AI137" s="473"/>
      <c r="AJ137" s="474"/>
    </row>
    <row r="138" spans="1:36" ht="13.5" customHeight="1">
      <c r="A138" s="242"/>
      <c r="B138" s="243"/>
      <c r="C138" s="243"/>
      <c r="D138" s="243"/>
      <c r="E138" s="243"/>
      <c r="F138" s="244"/>
      <c r="G138" s="475" t="s">
        <v>406</v>
      </c>
      <c r="H138" s="476"/>
      <c r="I138" s="512" t="str">
        <f>VLOOKUP($AJ$4,名簿!$A$2:$AT$183,45,FALSE)</f>
        <v>主任　ニロウラ　アルジュン</v>
      </c>
      <c r="J138" s="512"/>
      <c r="K138" s="476"/>
      <c r="L138" s="512"/>
      <c r="M138" s="476"/>
      <c r="N138" s="476"/>
      <c r="O138" s="476"/>
      <c r="P138" s="476"/>
      <c r="Q138" s="476"/>
      <c r="R138" s="512" t="s">
        <v>407</v>
      </c>
      <c r="S138" s="476"/>
      <c r="T138" s="476"/>
      <c r="U138" s="512" t="str">
        <f>VLOOKUP($AJ$4,名簿!$A$2:$AT$183,46,FALSE)</f>
        <v>03-3255-1149</v>
      </c>
      <c r="V138" s="476"/>
      <c r="W138" s="476"/>
      <c r="X138" s="476"/>
      <c r="Y138" s="476"/>
      <c r="Z138" s="476"/>
      <c r="AA138" s="476"/>
      <c r="AB138" s="476"/>
      <c r="AC138" s="476"/>
      <c r="AD138" s="476"/>
      <c r="AE138" s="476"/>
      <c r="AF138" s="476"/>
      <c r="AG138" s="476"/>
      <c r="AH138" s="476"/>
      <c r="AI138" s="476"/>
      <c r="AJ138" s="477"/>
    </row>
    <row r="139" spans="1:36" ht="13.5" customHeight="1">
      <c r="A139" s="242"/>
      <c r="B139" s="243"/>
      <c r="C139" s="243"/>
      <c r="D139" s="243"/>
      <c r="E139" s="243"/>
      <c r="F139" s="244"/>
      <c r="G139" s="472" t="s">
        <v>395</v>
      </c>
      <c r="H139" s="473"/>
      <c r="I139" s="473"/>
      <c r="J139" s="473"/>
      <c r="K139" s="473"/>
      <c r="L139" s="473"/>
      <c r="M139" s="473"/>
      <c r="N139" s="473"/>
      <c r="O139" s="473"/>
      <c r="P139" s="473"/>
      <c r="Q139" s="473"/>
      <c r="R139" s="473"/>
      <c r="S139" s="473"/>
      <c r="T139" s="473"/>
      <c r="U139" s="473"/>
      <c r="V139" s="473"/>
      <c r="W139" s="473"/>
      <c r="X139" s="473"/>
      <c r="Y139" s="473"/>
      <c r="Z139" s="473"/>
      <c r="AA139" s="473"/>
      <c r="AB139" s="473"/>
      <c r="AC139" s="473"/>
      <c r="AD139" s="473"/>
      <c r="AE139" s="473"/>
      <c r="AF139" s="473"/>
      <c r="AG139" s="473"/>
      <c r="AH139" s="473"/>
      <c r="AI139" s="473"/>
      <c r="AJ139" s="474"/>
    </row>
    <row r="140" spans="1:36" ht="13.5" customHeight="1" thickBot="1">
      <c r="A140" s="245"/>
      <c r="B140" s="246"/>
      <c r="C140" s="246"/>
      <c r="D140" s="246"/>
      <c r="E140" s="246"/>
      <c r="F140" s="247"/>
      <c r="G140" s="478" t="s">
        <v>410</v>
      </c>
      <c r="H140" s="479"/>
      <c r="I140" s="479"/>
      <c r="J140" s="479"/>
      <c r="K140" s="479"/>
      <c r="L140" s="479"/>
      <c r="M140" s="479"/>
      <c r="N140" s="479"/>
      <c r="O140" s="479"/>
      <c r="P140" s="479"/>
      <c r="Q140" s="479"/>
      <c r="R140" s="479"/>
      <c r="S140" s="479"/>
      <c r="T140" s="479"/>
      <c r="U140" s="479"/>
      <c r="V140" s="479"/>
      <c r="W140" s="479"/>
      <c r="X140" s="479"/>
      <c r="Y140" s="479"/>
      <c r="Z140" s="479"/>
      <c r="AA140" s="479"/>
      <c r="AB140" s="479"/>
      <c r="AC140" s="479"/>
      <c r="AD140" s="479"/>
      <c r="AE140" s="479"/>
      <c r="AF140" s="479"/>
      <c r="AG140" s="479"/>
      <c r="AH140" s="479"/>
      <c r="AI140" s="479"/>
      <c r="AJ140" s="480"/>
    </row>
    <row r="141" spans="1:36" ht="14.25" customHeight="1">
      <c r="A141" s="253" t="s">
        <v>43</v>
      </c>
      <c r="B141" s="253"/>
      <c r="C141" s="253"/>
      <c r="D141" s="253"/>
      <c r="E141" s="253"/>
      <c r="F141" s="253"/>
      <c r="G141" s="253"/>
      <c r="H141" s="253"/>
      <c r="I141" s="253"/>
      <c r="J141" s="253"/>
      <c r="K141" s="253"/>
      <c r="L141" s="253"/>
      <c r="M141" s="253"/>
      <c r="N141" s="253"/>
      <c r="O141" s="253"/>
      <c r="P141" s="253"/>
      <c r="Q141" s="253"/>
      <c r="R141" s="253"/>
      <c r="S141" s="253"/>
      <c r="T141" s="253"/>
      <c r="U141" s="253"/>
      <c r="V141" s="253"/>
      <c r="W141" s="253"/>
      <c r="X141" s="253"/>
      <c r="Y141" s="253"/>
      <c r="Z141" s="253"/>
      <c r="AA141" s="253"/>
      <c r="AB141" s="253"/>
      <c r="AC141" s="253"/>
      <c r="AD141" s="253"/>
      <c r="AE141" s="253"/>
      <c r="AF141" s="253"/>
      <c r="AG141" s="253"/>
      <c r="AH141" s="253"/>
      <c r="AI141" s="253"/>
      <c r="AJ141" s="253"/>
    </row>
    <row r="142" spans="1:36" ht="14.25" customHeight="1"/>
    <row r="143" spans="1:36">
      <c r="A143" s="236">
        <f>VLOOKUP($AJ$4,名簿!$A$2:$AS$183,42,FALSE)</f>
        <v>45380</v>
      </c>
      <c r="B143" s="236"/>
      <c r="C143" s="236"/>
      <c r="D143" s="236"/>
      <c r="E143" s="236"/>
      <c r="F143" s="236"/>
      <c r="G143" s="236"/>
      <c r="H143" s="236"/>
      <c r="I143" s="236"/>
    </row>
    <row r="144" spans="1:36">
      <c r="S144" s="5" t="s">
        <v>45</v>
      </c>
    </row>
    <row r="145" spans="1:33">
      <c r="S145" s="5" t="s">
        <v>46</v>
      </c>
    </row>
    <row r="146" spans="1:33" ht="21" customHeight="1">
      <c r="A146" s="5" t="s">
        <v>21</v>
      </c>
      <c r="S146" s="237" t="s">
        <v>42</v>
      </c>
      <c r="T146" s="238"/>
      <c r="U146" s="238"/>
    </row>
    <row r="147" spans="1:33" ht="21" customHeight="1">
      <c r="A147" s="5" t="s">
        <v>112</v>
      </c>
      <c r="S147" s="238"/>
      <c r="T147" s="238"/>
      <c r="U147" s="238"/>
    </row>
    <row r="148" spans="1:33" ht="21" customHeight="1">
      <c r="A148" s="5" t="s">
        <v>113</v>
      </c>
      <c r="H148" s="238" t="str">
        <f>VLOOKUP($AJ$4,名簿!$A$2:$AS$183,43,FALSE)</f>
        <v>嬉野　尚紀</v>
      </c>
      <c r="I148" s="238"/>
      <c r="J148" s="238"/>
      <c r="K148" s="238"/>
      <c r="L148" s="238"/>
      <c r="M148" s="238"/>
      <c r="N148" s="4" t="s">
        <v>22</v>
      </c>
      <c r="S148" s="238"/>
      <c r="T148" s="238"/>
      <c r="U148" s="238"/>
    </row>
    <row r="149" spans="1:33" ht="21" customHeight="1">
      <c r="A149" s="5" t="s">
        <v>116</v>
      </c>
      <c r="S149" s="238"/>
      <c r="T149" s="238"/>
      <c r="U149" s="238"/>
      <c r="AG149" s="5" t="s">
        <v>22</v>
      </c>
    </row>
  </sheetData>
  <mergeCells count="103">
    <mergeCell ref="A143:I143"/>
    <mergeCell ref="S146:U149"/>
    <mergeCell ref="H148:M148"/>
    <mergeCell ref="A121:F121"/>
    <mergeCell ref="G121:AJ121"/>
    <mergeCell ref="A122:F132"/>
    <mergeCell ref="G127:AJ130"/>
    <mergeCell ref="A133:F140"/>
    <mergeCell ref="A141:AJ141"/>
    <mergeCell ref="A114:F115"/>
    <mergeCell ref="G114:AJ114"/>
    <mergeCell ref="A116:F117"/>
    <mergeCell ref="G116:AJ117"/>
    <mergeCell ref="A118:F118"/>
    <mergeCell ref="A119:F120"/>
    <mergeCell ref="A80:F95"/>
    <mergeCell ref="G81:AJ95"/>
    <mergeCell ref="A96:F98"/>
    <mergeCell ref="A99:F113"/>
    <mergeCell ref="J102:AJ103"/>
    <mergeCell ref="J104:AJ104"/>
    <mergeCell ref="J105:AJ106"/>
    <mergeCell ref="J108:AJ108"/>
    <mergeCell ref="J110:AJ111"/>
    <mergeCell ref="A69:F77"/>
    <mergeCell ref="K70:Z70"/>
    <mergeCell ref="AA70:AC70"/>
    <mergeCell ref="AD70:AI70"/>
    <mergeCell ref="K71:Z71"/>
    <mergeCell ref="AA71:AC71"/>
    <mergeCell ref="AD71:AI71"/>
    <mergeCell ref="H73:AJ75"/>
    <mergeCell ref="H76:AJ77"/>
    <mergeCell ref="A41:F44"/>
    <mergeCell ref="I41:AJ42"/>
    <mergeCell ref="A45:F50"/>
    <mergeCell ref="G46:AJ46"/>
    <mergeCell ref="A51:F55"/>
    <mergeCell ref="A56:F68"/>
    <mergeCell ref="V56:Z56"/>
    <mergeCell ref="H64:AI64"/>
    <mergeCell ref="A36:F37"/>
    <mergeCell ref="G36:W37"/>
    <mergeCell ref="X36:AI37"/>
    <mergeCell ref="A38:F40"/>
    <mergeCell ref="I38:AJ39"/>
    <mergeCell ref="G40:AJ40"/>
    <mergeCell ref="Y31:AE31"/>
    <mergeCell ref="I32:W32"/>
    <mergeCell ref="X32:AD32"/>
    <mergeCell ref="I33:W33"/>
    <mergeCell ref="X33:AD33"/>
    <mergeCell ref="H34:AJ35"/>
    <mergeCell ref="A30:F30"/>
    <mergeCell ref="A31:F35"/>
    <mergeCell ref="G31:L31"/>
    <mergeCell ref="M31:O31"/>
    <mergeCell ref="P31:V31"/>
    <mergeCell ref="W31:X31"/>
    <mergeCell ref="A26:F29"/>
    <mergeCell ref="G26:J27"/>
    <mergeCell ref="K26:Y27"/>
    <mergeCell ref="Z26:AB27"/>
    <mergeCell ref="AC26:AJ27"/>
    <mergeCell ref="G28:J29"/>
    <mergeCell ref="K28:Y29"/>
    <mergeCell ref="Z28:AB29"/>
    <mergeCell ref="AC28:AJ29"/>
    <mergeCell ref="A20:F20"/>
    <mergeCell ref="A21:F21"/>
    <mergeCell ref="G21:J21"/>
    <mergeCell ref="Z21:AB21"/>
    <mergeCell ref="AC21:AJ21"/>
    <mergeCell ref="A22:F25"/>
    <mergeCell ref="G22:J25"/>
    <mergeCell ref="Z22:AB25"/>
    <mergeCell ref="AC22:AJ25"/>
    <mergeCell ref="K13:AJ14"/>
    <mergeCell ref="A15:F19"/>
    <mergeCell ref="G15:J16"/>
    <mergeCell ref="K15:V16"/>
    <mergeCell ref="W15:AF16"/>
    <mergeCell ref="AG15:AJ16"/>
    <mergeCell ref="Z17:AB17"/>
    <mergeCell ref="AC17:AJ17"/>
    <mergeCell ref="G18:J19"/>
    <mergeCell ref="K18:AJ19"/>
    <mergeCell ref="A8:F8"/>
    <mergeCell ref="G8:AJ8"/>
    <mergeCell ref="A9:F9"/>
    <mergeCell ref="A10:F14"/>
    <mergeCell ref="G10:J11"/>
    <mergeCell ref="K10:V11"/>
    <mergeCell ref="W10:AJ11"/>
    <mergeCell ref="Z12:AB12"/>
    <mergeCell ref="AC12:AJ12"/>
    <mergeCell ref="G13:J14"/>
    <mergeCell ref="A1:AG1"/>
    <mergeCell ref="AH1:AJ1"/>
    <mergeCell ref="A2:M3"/>
    <mergeCell ref="N2:O3"/>
    <mergeCell ref="A6:F7"/>
    <mergeCell ref="G6:AJ7"/>
  </mergeCells>
  <phoneticPr fontId="20"/>
  <printOptions horizontalCentered="1"/>
  <pageMargins left="0.51181102362204722" right="0.51181102362204722" top="0.27559055118110237" bottom="0.15748031496062992" header="0.51181102362204722" footer="0.31496062992125984"/>
  <pageSetup paperSize="9" scale="83" orientation="portrait" horizontalDpi="1200" verticalDpi="1200" r:id="rId1"/>
  <headerFooter alignWithMargins="0"/>
  <rowBreaks count="1" manualBreakCount="1">
    <brk id="78" max="35" man="1"/>
  </rowBreaks>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5</vt:i4>
      </vt:variant>
      <vt:variant>
        <vt:lpstr>名前付き一覧</vt:lpstr>
      </vt:variant>
      <vt:variant>
        <vt:i4>3</vt:i4>
      </vt:variant>
    </vt:vector>
  </HeadingPairs>
  <TitlesOfParts>
    <vt:vector size="8" baseType="lpstr">
      <vt:lpstr>list</vt:lpstr>
      <vt:lpstr>名簿</vt:lpstr>
      <vt:lpstr>1</vt:lpstr>
      <vt:lpstr>2</vt:lpstr>
      <vt:lpstr>3</vt:lpstr>
      <vt:lpstr>'1'!Print_Area</vt:lpstr>
      <vt:lpstr>'2'!Print_Area</vt:lpstr>
      <vt:lpstr>'3'!Print_Area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河野</dc:creator>
  <cp:lastModifiedBy>奥山 龍一</cp:lastModifiedBy>
  <cp:lastPrinted>2024-06-28T06:00:45Z</cp:lastPrinted>
  <dcterms:created xsi:type="dcterms:W3CDTF">2011-01-17T03:21:21Z</dcterms:created>
  <dcterms:modified xsi:type="dcterms:W3CDTF">2024-06-28T06:52:20Z</dcterms:modified>
</cp:coreProperties>
</file>