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96" yWindow="0" windowWidth="11712" windowHeight="12336" tabRatio="788" firstSheet="0" activeTab="0" autoFilterDateGrouping="1"/>
  </bookViews>
  <sheets>
    <sheet name="0SHEET" sheetId="1" state="visible" r:id="rId1"/>
    <sheet name="1日々計算" sheetId="2" state="visible" r:id="rId2"/>
    <sheet name="2在籍者名簿Master" sheetId="3" state="visible" r:id="rId3"/>
    <sheet name="0000 ニッセープロダクツ" sheetId="4" state="visible" r:id="rId4"/>
    <sheet name="4834 Ｋカドカ　ジャムナ" sheetId="5" state="visible" r:id="rId5"/>
    <sheet name="4840 Ｋカルキ　カマラ" sheetId="6" state="visible" r:id="rId6"/>
    <sheet name="4887 Ｋスレスタ　ビナムラタ" sheetId="7" state="visible" r:id="rId7"/>
    <sheet name="4963 Ｒチョウデリ　ティーパ" sheetId="8" state="visible" r:id="rId8"/>
    <sheet name="5156 スズキ　サユリ" sheetId="9" state="visible" r:id="rId9"/>
    <sheet name="5305 Ｒタパ　マガル　プナム" sheetId="10" state="visible" r:id="rId10"/>
    <sheet name="5312 Ｒシリス　ディパ" sheetId="11" state="visible" r:id="rId11"/>
    <sheet name="5490 Ｒチャウダリ　サパナ" sheetId="12" state="visible" r:id="rId12"/>
    <sheet name="5492 Ｒビスタ　ソウ゛ァ" sheetId="13" state="visible" r:id="rId13"/>
    <sheet name="5494 Ｋタパ　ギリ　ラダ" sheetId="14" state="visible" r:id="rId14"/>
    <sheet name="5561 Ｒラマ　ラジナ" sheetId="15" state="visible" r:id="rId15"/>
    <sheet name="5563 Ｒカドカ　シーマ" sheetId="16" state="visible" r:id="rId16"/>
    <sheet name="5585 アラヤ　エミー　カディエンテ" sheetId="17" state="visible" r:id="rId17"/>
    <sheet name="5596 Ｒネウパネ　ゴパル" sheetId="18" state="visible" r:id="rId18"/>
    <sheet name="5597 Ｒティワリ　プラカシュ" sheetId="19" state="visible" r:id="rId19"/>
    <sheet name="5630 Ｋブダ　ジュン　クマリ" sheetId="20" state="visible" r:id="rId20"/>
    <sheet name="5636 Ｋライ　カリスマ" sheetId="21" state="visible" r:id="rId21"/>
    <sheet name="5761 Ｒティミルセナ　ラクシュミ" sheetId="22" state="visible" r:id="rId22"/>
    <sheet name="5762 Ｒタパ　ジェニシャ" sheetId="23" state="visible" r:id="rId23"/>
    <sheet name="5764 Ｒビケ　アルジュン" sheetId="24" state="visible" r:id="rId24"/>
    <sheet name="5765 Ｒラナ　プルナ" sheetId="25" state="visible" r:id="rId25"/>
    <sheet name="5768 Ｒビケ　ロサニ" sheetId="26" state="visible" r:id="rId26"/>
    <sheet name="5770 Ｒタパ　アサ" sheetId="27" state="visible" r:id="rId27"/>
    <sheet name="5771 Ｒマルラ　プレマ" sheetId="28" state="visible" r:id="rId28"/>
    <sheet name="5772 Ｒスレスタ　ニルタ" sheetId="29" state="visible" r:id="rId29"/>
    <sheet name="5773 Ｒアディカリ　ロク　ラズ" sheetId="30" state="visible" r:id="rId30"/>
    <sheet name="5774 Ｒネパール　アルジュン" sheetId="31" state="visible" r:id="rId31"/>
    <sheet name="5830 Ｒビスター　キソル" sheetId="32" state="visible" r:id="rId32"/>
    <sheet name="5972 Ｒスレスタ　ニサ" sheetId="33" state="visible" r:id="rId33"/>
    <sheet name="6081 Ｒタパ　イスミレテ" sheetId="34" state="visible" r:id="rId34"/>
    <sheet name="6082 Ｒプン　ヘマ　クマリ" sheetId="35" state="visible" r:id="rId35"/>
    <sheet name="6083 Ｒマガル　シマ　マヤ" sheetId="36" state="visible" r:id="rId36"/>
    <sheet name="6084 Ｒヤカ　ホム　マヤ" sheetId="37" state="visible" r:id="rId37"/>
    <sheet name="6210 Ｒグルン　サビナ" sheetId="38" state="visible" r:id="rId38"/>
    <sheet name="6211 Ｒバラル　サンディア" sheetId="39" state="visible" r:id="rId39"/>
    <sheet name="6426 Ｒバッタ　ディペシュ" sheetId="40" state="visible" r:id="rId40"/>
    <sheet name="6428 Ｒアチャレ　ポウデル　アスミ" sheetId="41" state="visible" r:id="rId41"/>
    <sheet name="6429 Ｒタパ　カンチェ" sheetId="42" state="visible" r:id="rId42"/>
    <sheet name="6438 Ｋネウパネ　ブワン" sheetId="43" state="visible" r:id="rId43"/>
    <sheet name="6456 Ｒサヒ　ヘミ　サラ" sheetId="44" state="visible" r:id="rId44"/>
    <sheet name="6457 Ｒカトリ　スレスタ　アミタ" sheetId="45" state="visible" r:id="rId45"/>
    <sheet name="6469 Ｋダカル　アチャリヤ　マラティ" sheetId="46" state="visible" r:id="rId46"/>
    <sheet name="6486 Ｒグルン　ロジナ" sheetId="47" state="visible" r:id="rId47"/>
    <sheet name="6487 Ｒチャンデュ　プザ" sheetId="48" state="visible" r:id="rId48"/>
    <sheet name="6527 Ｒラマ　ミナ　クマリ" sheetId="49" state="visible" r:id="rId49"/>
    <sheet name="6528 Ｒギシン　サンザナ" sheetId="50" state="visible" r:id="rId50"/>
    <sheet name="6529 Ｒラミシャン　グルン　レリナ" sheetId="51" state="visible" r:id="rId51"/>
    <sheet name="6530 Ｒカトリ　バサンティ　クマリ" sheetId="52" state="visible" r:id="rId52"/>
    <sheet name="9995 あみっと" sheetId="53" state="visible" r:id="rId53"/>
    <sheet name="99999　ニッセープロダクツ" sheetId="54" state="visible" r:id="rId54"/>
  </sheets>
  <externalReferences>
    <externalReference r:id="rId55"/>
  </externalReferences>
  <definedNames>
    <definedName name="_xlnm.Print_Area" localSheetId="1">'1日々計算'!$A$1:$N$41</definedName>
    <definedName name="_xlnm.Print_Area" localSheetId="3">'0000 ニッセープロダクツ'!$A$1:$Q$41</definedName>
    <definedName name="_xlnm.Print_Area" localSheetId="4">'4834 Ｋカドカ　ジャムナ'!$A$1:$Q$41</definedName>
    <definedName name="_xlnm.Print_Area" localSheetId="5">'4840 Ｋカルキ　カマラ'!$A$1:$Q$41</definedName>
    <definedName name="_xlnm.Print_Area" localSheetId="6">'4887 Ｋスレスタ　ビナムラタ'!$A$1:$Q$41</definedName>
    <definedName name="_xlnm.Print_Area" localSheetId="7">'4963 Ｒチョウデリ　ティーパ'!$A$1:$Q$41</definedName>
    <definedName name="_xlnm.Print_Area" localSheetId="8">'5156 スズキ　サユリ'!$A$1:$Q$41</definedName>
    <definedName name="_xlnm.Print_Area" localSheetId="9">'5305 Ｒタパ　マガル　プナム'!$A$1:$Q$41</definedName>
    <definedName name="_xlnm.Print_Area" localSheetId="10">'5312 Ｒシリス　ディパ'!$A$1:$Q$41</definedName>
    <definedName name="_xlnm.Print_Area" localSheetId="11">'5490 Ｒチャウダリ　サパナ'!$A$1:$Q$41</definedName>
    <definedName name="_xlnm.Print_Area" localSheetId="12">'5492 Ｒビスタ　ソウ゛ァ'!$A$1:$Q$41</definedName>
    <definedName name="_xlnm.Print_Area" localSheetId="13">'5494 Ｋタパ　ギリ　ラダ'!$A$1:$Q$41</definedName>
    <definedName name="_xlnm.Print_Area" localSheetId="14">'5561 Ｒラマ　ラジナ'!$A$1:$Q$41</definedName>
    <definedName name="_xlnm.Print_Area" localSheetId="15">'5563 Ｒカドカ　シーマ'!$A$1:$Q$41</definedName>
    <definedName name="_xlnm.Print_Area" localSheetId="16">'5585 アラヤ　エミー　カディエンテ'!$A$1:$Q$41</definedName>
    <definedName name="_xlnm.Print_Area" localSheetId="17">'5596 Ｒネウパネ　ゴパル'!$A$1:$Q$41</definedName>
    <definedName name="_xlnm.Print_Area" localSheetId="18">'5597 Ｒティワリ　プラカシュ'!$A$1:$Q$41</definedName>
    <definedName name="_xlnm.Print_Area" localSheetId="19">'5630 Ｋブダ　ジュン　クマリ'!$A$1:$Q$41</definedName>
    <definedName name="_xlnm.Print_Area" localSheetId="20">'5636 Ｋライ　カリスマ'!$A$1:$Q$41</definedName>
    <definedName name="_xlnm.Print_Area" localSheetId="21">'5761 Ｒティミルセナ　ラクシュミ'!$A$1:$Q$41</definedName>
    <definedName name="_xlnm.Print_Area" localSheetId="22">'5762 Ｒタパ　ジェニシャ'!$A$1:$Q$41</definedName>
    <definedName name="_xlnm.Print_Area" localSheetId="23">'5764 Ｒビケ　アルジュン'!$A$1:$Q$41</definedName>
    <definedName name="_xlnm.Print_Area" localSheetId="24">'5765 Ｒラナ　プルナ'!$A$1:$Q$41</definedName>
    <definedName name="_xlnm.Print_Area" localSheetId="25">'5768 Ｒビケ　ロサニ'!$A$1:$Q$41</definedName>
    <definedName name="_xlnm.Print_Area" localSheetId="26">'5770 Ｒタパ　アサ'!$A$1:$Q$41</definedName>
    <definedName name="_xlnm.Print_Area" localSheetId="27">'5771 Ｒマルラ　プレマ'!$A$1:$Q$41</definedName>
    <definedName name="_xlnm.Print_Area" localSheetId="28">'5772 Ｒスレスタ　ニルタ'!$A$1:$Q$41</definedName>
    <definedName name="_xlnm.Print_Area" localSheetId="29">'5773 Ｒアディカリ　ロク　ラズ'!$A$1:$Q$41</definedName>
    <definedName name="_xlnm.Print_Area" localSheetId="30">'5774 Ｒネパール　アルジュン'!$A$1:$Q$41</definedName>
    <definedName name="_xlnm.Print_Area" localSheetId="31">'5830 Ｒビスター　キソル'!$A$1:$Q$41</definedName>
    <definedName name="_xlnm.Print_Area" localSheetId="32">'5972 Ｒスレスタ　ニサ'!$A$1:$Q$41</definedName>
    <definedName name="_xlnm.Print_Area" localSheetId="33">'6081 Ｒタパ　イスミレテ'!$A$1:$Q$41</definedName>
    <definedName name="_xlnm.Print_Area" localSheetId="34">'6082 Ｒプン　ヘマ　クマリ'!$A$1:$Q$41</definedName>
    <definedName name="_xlnm.Print_Area" localSheetId="35">'6083 Ｒマガル　シマ　マヤ'!$A$1:$Q$41</definedName>
    <definedName name="_xlnm.Print_Area" localSheetId="36">'6084 Ｒヤカ　ホム　マヤ'!$A$1:$Q$41</definedName>
    <definedName name="_xlnm.Print_Area" localSheetId="37">'6210 Ｒグルン　サビナ'!$A$1:$Q$41</definedName>
    <definedName name="_xlnm.Print_Area" localSheetId="38">'6211 Ｒバラル　サンディア'!$A$1:$Q$41</definedName>
    <definedName name="_xlnm.Print_Area" localSheetId="39">'6426 Ｒバッタ　ディペシュ'!$A$1:$Q$41</definedName>
    <definedName name="_xlnm.Print_Area" localSheetId="40">'6428 Ｒアチャレ　ポウデル　アスミ'!$A$1:$Q$41</definedName>
    <definedName name="_xlnm.Print_Area" localSheetId="41">'6429 Ｒタパ　カンチェ'!$A$1:$Q$41</definedName>
    <definedName name="_xlnm.Print_Area" localSheetId="42">'6438 Ｋネウパネ　ブワン'!$A$1:$Q$41</definedName>
    <definedName name="_xlnm.Print_Area" localSheetId="43">'6456 Ｒサヒ　ヘミ　サラ'!$A$1:$Q$41</definedName>
    <definedName name="_xlnm.Print_Area" localSheetId="44">'6457 Ｒカトリ　スレスタ　アミタ'!$A$1:$Q$41</definedName>
    <definedName name="_xlnm.Print_Area" localSheetId="45">'6469 Ｋダカル　アチャリヤ　マラティ'!$A$1:$Q$41</definedName>
    <definedName name="_xlnm.Print_Area" localSheetId="46">'6486 Ｒグルン　ロジナ'!$A$1:$Q$41</definedName>
    <definedName name="_xlnm.Print_Area" localSheetId="47">'6487 Ｒチャンデュ　プザ'!$A$1:$Q$41</definedName>
    <definedName name="_xlnm.Print_Area" localSheetId="48">'6527 Ｒラマ　ミナ　クマリ'!$A$1:$Q$41</definedName>
    <definedName name="_xlnm.Print_Area" localSheetId="49">'6528 Ｒギシン　サンザナ'!$A$1:$Q$41</definedName>
    <definedName name="_xlnm.Print_Area" localSheetId="50">'6529 Ｒラミシャン　グルン　レリナ'!$A$1:$Q$41</definedName>
    <definedName name="_xlnm.Print_Area" localSheetId="51">'6530 Ｒカトリ　バサンティ　クマリ'!$A$1:$Q$41</definedName>
    <definedName name="_xlnm.Print_Area" localSheetId="53">'99999　ニッセープロダクツ'!$A$1:$N$41</definedName>
  </definedNames>
  <calcPr calcId="191029" fullCalcOnLoad="1"/>
</workbook>
</file>

<file path=xl/styles.xml><?xml version="1.0" encoding="utf-8"?>
<styleSheet xmlns="http://schemas.openxmlformats.org/spreadsheetml/2006/main">
  <numFmts count="8">
    <numFmt numFmtId="164" formatCode="m/d;@"/>
    <numFmt numFmtId="165" formatCode="[h]:mm"/>
    <numFmt numFmtId="166" formatCode="_ &quot;¥&quot;* #,##0_ ;_ &quot;¥&quot;* \-#,##0_ ;_ &quot;¥&quot;* &quot;-&quot;_ ;_ @_ "/>
    <numFmt numFmtId="167" formatCode="d"/>
    <numFmt numFmtId="168" formatCode="0000"/>
    <numFmt numFmtId="169" formatCode="aaa"/>
    <numFmt numFmtId="170" formatCode="m"/>
    <numFmt numFmtId="171" formatCode="0_);[Red]\(0\)"/>
  </numFmts>
  <fonts count="27"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2"/>
      <sz val="6"/>
      <scheme val="minor"/>
    </font>
    <font>
      <name val="ＭＳ Ｐゴシック"/>
      <charset val="128"/>
      <family val="3"/>
      <b val="1"/>
      <color theme="1"/>
      <sz val="11"/>
      <scheme val="minor"/>
    </font>
    <font>
      <name val="ＭＳ Ｐゴシック"/>
      <charset val="128"/>
      <family val="3"/>
      <color theme="1"/>
      <sz val="11"/>
      <scheme val="minor"/>
    </font>
    <font>
      <name val="ＭＳ Ｐゴシック"/>
      <charset val="128"/>
      <family val="3"/>
      <b val="1"/>
      <color theme="1"/>
      <sz val="14"/>
      <scheme val="minor"/>
    </font>
    <font>
      <name val="ＭＳ Ｐゴシック"/>
      <charset val="128"/>
      <family val="3"/>
      <color theme="1"/>
      <sz val="12"/>
      <scheme val="minor"/>
    </font>
    <font>
      <name val="ＭＳ Ｐゴシック"/>
      <charset val="128"/>
      <family val="3"/>
      <b val="1"/>
      <color rgb="FFFF0000"/>
      <sz val="11"/>
      <scheme val="minor"/>
    </font>
    <font>
      <name val="ＭＳ Ｐゴシック"/>
      <charset val="128"/>
      <family val="3"/>
      <b val="1"/>
      <sz val="11"/>
      <scheme val="minor"/>
    </font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11"/>
    </font>
    <font>
      <name val="ＭＳ Ｐゴシック"/>
      <charset val="128"/>
      <family val="3"/>
      <b val="1"/>
      <color indexed="8"/>
      <sz val="12"/>
      <scheme val="minor"/>
    </font>
    <font>
      <name val="ＭＳ Ｐゴシック"/>
      <charset val="128"/>
      <family val="3"/>
      <b val="1"/>
      <color indexed="8"/>
      <sz val="11"/>
      <scheme val="minor"/>
    </font>
    <font>
      <name val="Arial Narrow"/>
      <charset val="128"/>
      <family val="2"/>
      <color theme="1"/>
      <sz val="11"/>
    </font>
    <font>
      <name val="ＭＳ ゴシック"/>
      <charset val="128"/>
      <family val="3"/>
      <sz val="11"/>
    </font>
    <font>
      <name val="ＭＳ ゴシック"/>
      <charset val="128"/>
      <family val="3"/>
      <sz val="20"/>
    </font>
    <font>
      <name val="ＭＳ ゴシック"/>
      <charset val="128"/>
      <family val="3"/>
      <sz val="22"/>
    </font>
    <font>
      <name val="ＭＳ ゴシック"/>
      <charset val="128"/>
      <family val="3"/>
      <color theme="1"/>
      <sz val="11"/>
    </font>
    <font>
      <name val="ＭＳ ゴシック"/>
      <charset val="128"/>
      <family val="3"/>
      <color theme="1"/>
      <sz val="20"/>
    </font>
    <font>
      <name val="ＭＳ ゴシック"/>
      <charset val="128"/>
      <family val="3"/>
      <sz val="14"/>
    </font>
    <font>
      <name val="ＭＳ ゴシック"/>
      <charset val="128"/>
      <family val="3"/>
      <sz val="12"/>
    </font>
    <font>
      <name val="ＭＳ ゴシック"/>
      <charset val="128"/>
      <family val="3"/>
      <color theme="1"/>
      <sz val="14"/>
    </font>
    <font>
      <name val="ＭＳ ゴシック"/>
      <charset val="128"/>
      <family val="3"/>
      <b val="1"/>
      <sz val="14"/>
    </font>
    <font>
      <name val="ＭＳ ゴシック"/>
      <charset val="128"/>
      <family val="3"/>
      <b val="1"/>
      <sz val="11"/>
    </font>
    <font>
      <name val="ＭＳ ゴシック"/>
      <charset val="128"/>
      <family val="3"/>
      <b val="1"/>
      <sz val="12"/>
    </font>
    <font>
      <name val="ＭＳ ゴシック"/>
      <charset val="128"/>
      <family val="3"/>
      <color theme="1"/>
      <sz val="12"/>
    </font>
    <font>
      <name val="ＭＳ Ｐゴシック"/>
      <charset val="128"/>
      <family val="3"/>
      <b val="1"/>
      <color theme="1"/>
      <sz val="16"/>
      <scheme val="minor"/>
    </font>
    <font>
      <name val="ＭＳ Ｐゴシック"/>
      <charset val="128"/>
      <family val="3"/>
      <color theme="0"/>
      <sz val="12"/>
      <scheme val="minor"/>
    </font>
  </fonts>
  <fills count="8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7" tint="0.5999938962981048"/>
        <bgColor indexed="64"/>
      </patternFill>
    </fill>
  </fills>
  <borders count="4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auto="1"/>
      </bottom>
      <diagonal/>
    </border>
    <border>
      <left/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6">
    <xf numFmtId="0" fontId="0" fillId="0" borderId="0" applyAlignment="1">
      <alignment vertical="center"/>
    </xf>
    <xf numFmtId="0" fontId="8" fillId="0" borderId="0"/>
    <xf numFmtId="0" fontId="9" fillId="0" borderId="0"/>
    <xf numFmtId="6" fontId="9" fillId="0" borderId="0"/>
    <xf numFmtId="0" fontId="12" fillId="0" borderId="0" applyAlignment="1">
      <alignment vertical="center"/>
    </xf>
    <xf numFmtId="0" fontId="9" fillId="0" borderId="0"/>
  </cellStyleXfs>
  <cellXfs count="230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5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2" fillId="0" borderId="6" applyAlignment="1" pivotButton="0" quotePrefix="0" xfId="0">
      <alignment horizontal="center" vertical="center" shrinkToFit="1"/>
    </xf>
    <xf numFmtId="0" fontId="2" fillId="0" borderId="11" applyAlignment="1" pivotButton="0" quotePrefix="0" xfId="0">
      <alignment horizontal="center" vertical="center" shrinkToFit="1"/>
    </xf>
    <xf numFmtId="0" fontId="2" fillId="0" borderId="12" applyAlignment="1" pivotButton="0" quotePrefix="0" xfId="0">
      <alignment horizontal="center" vertical="center" shrinkToFit="1"/>
    </xf>
    <xf numFmtId="0" fontId="2" fillId="0" borderId="13" applyAlignment="1" pivotButton="0" quotePrefix="0" xfId="0">
      <alignment horizontal="center" vertical="center" shrinkToFit="1"/>
    </xf>
    <xf numFmtId="0" fontId="0" fillId="0" borderId="15" applyAlignment="1" pivotButton="0" quotePrefix="0" xfId="0">
      <alignment vertical="center"/>
    </xf>
    <xf numFmtId="0" fontId="0" fillId="0" borderId="18" applyAlignment="1" pivotButton="0" quotePrefix="0" xfId="0">
      <alignment vertical="center"/>
    </xf>
    <xf numFmtId="0" fontId="2" fillId="0" borderId="19" applyAlignment="1" pivotButton="0" quotePrefix="0" xfId="0">
      <alignment horizontal="center" vertical="center" shrinkToFit="1"/>
    </xf>
    <xf numFmtId="0" fontId="2" fillId="0" borderId="20" applyAlignment="1" pivotButton="0" quotePrefix="0" xfId="0">
      <alignment horizontal="center" vertical="center" shrinkToFit="1"/>
    </xf>
    <xf numFmtId="0" fontId="2" fillId="2" borderId="6" applyAlignment="1" pivotButton="0" quotePrefix="0" xfId="0">
      <alignment horizontal="center" vertical="center" shrinkToFit="1"/>
    </xf>
    <xf numFmtId="0" fontId="2" fillId="2" borderId="12" applyAlignment="1" pivotButton="0" quotePrefix="0" xfId="0">
      <alignment horizontal="center" vertical="center" shrinkToFit="1"/>
    </xf>
    <xf numFmtId="0" fontId="2" fillId="3" borderId="12" applyAlignment="1" pivotButton="0" quotePrefix="0" xfId="0">
      <alignment horizontal="center" vertical="center" shrinkToFit="1"/>
    </xf>
    <xf numFmtId="0" fontId="2" fillId="3" borderId="6" applyAlignment="1" pivotButton="0" quotePrefix="0" xfId="0">
      <alignment horizontal="center" vertical="center" shrinkToFit="1"/>
    </xf>
    <xf numFmtId="0" fontId="7" fillId="4" borderId="12" applyAlignment="1" pivotButton="0" quotePrefix="0" xfId="0">
      <alignment horizontal="center" vertical="center" shrinkToFit="1"/>
    </xf>
    <xf numFmtId="0" fontId="7" fillId="4" borderId="6" applyAlignment="1" pivotButton="0" quotePrefix="0" xfId="0">
      <alignment horizontal="center" vertical="center" shrinkToFit="1"/>
    </xf>
    <xf numFmtId="0" fontId="6" fillId="0" borderId="0" applyAlignment="1" pivotButton="0" quotePrefix="0" xfId="0">
      <alignment horizontal="center" vertical="center"/>
    </xf>
    <xf numFmtId="20" fontId="6" fillId="0" borderId="0" applyAlignment="1" pivotButton="0" quotePrefix="0" xfId="0">
      <alignment horizontal="center" vertical="center"/>
    </xf>
    <xf numFmtId="20" fontId="0" fillId="0" borderId="0" applyAlignment="1" pivotButton="0" quotePrefix="0" xfId="0">
      <alignment vertical="center"/>
    </xf>
    <xf numFmtId="46" fontId="0" fillId="0" borderId="0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28" applyAlignment="1" pivotButton="0" quotePrefix="0" xfId="0">
      <alignment horizontal="center" vertical="center"/>
    </xf>
    <xf numFmtId="0" fontId="7" fillId="4" borderId="19" applyAlignment="1" pivotButton="0" quotePrefix="0" xfId="0">
      <alignment horizontal="center" vertical="center" shrinkToFit="1"/>
    </xf>
    <xf numFmtId="0" fontId="10" fillId="6" borderId="31" applyAlignment="1" pivotButton="0" quotePrefix="0" xfId="0">
      <alignment horizontal="center" vertical="center"/>
    </xf>
    <xf numFmtId="0" fontId="2" fillId="5" borderId="0" pivotButton="0" quotePrefix="0" xfId="0"/>
    <xf numFmtId="0" fontId="2" fillId="5" borderId="0" applyAlignment="1" pivotButton="0" quotePrefix="0" xfId="0">
      <alignment vertical="center"/>
    </xf>
    <xf numFmtId="0" fontId="0" fillId="5" borderId="0" applyAlignment="1" pivotButton="0" quotePrefix="0" xfId="0">
      <alignment vertical="center"/>
    </xf>
    <xf numFmtId="0" fontId="0" fillId="0" borderId="14" applyAlignment="1" pivotButton="0" quotePrefix="0" xfId="0">
      <alignment horizontal="center" vertical="center"/>
    </xf>
    <xf numFmtId="0" fontId="0" fillId="0" borderId="22" applyAlignment="1" pivotButton="0" quotePrefix="0" xfId="0">
      <alignment vertical="center"/>
    </xf>
    <xf numFmtId="0" fontId="0" fillId="0" borderId="23" applyAlignment="1" pivotButton="0" quotePrefix="0" xfId="0">
      <alignment vertical="center"/>
    </xf>
    <xf numFmtId="0" fontId="0" fillId="0" borderId="0" pivotButton="0" quotePrefix="0" xfId="0"/>
    <xf numFmtId="164" fontId="0" fillId="0" borderId="8" applyAlignment="1" pivotButton="0" quotePrefix="0" xfId="0">
      <alignment vertical="center"/>
    </xf>
    <xf numFmtId="164" fontId="0" fillId="0" borderId="2" applyAlignment="1" pivotButton="0" quotePrefix="0" xfId="0">
      <alignment vertical="center"/>
    </xf>
    <xf numFmtId="165" fontId="0" fillId="0" borderId="22" applyAlignment="1" pivotButton="0" quotePrefix="0" xfId="0">
      <alignment vertical="center"/>
    </xf>
    <xf numFmtId="165" fontId="0" fillId="0" borderId="21" applyAlignment="1" pivotButton="0" quotePrefix="0" xfId="0">
      <alignment vertical="center"/>
    </xf>
    <xf numFmtId="165" fontId="0" fillId="0" borderId="24" applyAlignment="1" pivotButton="0" quotePrefix="0" xfId="0">
      <alignment vertical="center"/>
    </xf>
    <xf numFmtId="165" fontId="0" fillId="0" borderId="25" applyAlignment="1" pivotButton="0" quotePrefix="0" xfId="0">
      <alignment vertical="center"/>
    </xf>
    <xf numFmtId="164" fontId="0" fillId="0" borderId="27" applyAlignment="1" pivotButton="0" quotePrefix="0" xfId="0">
      <alignment vertical="center"/>
    </xf>
    <xf numFmtId="165" fontId="0" fillId="0" borderId="8" applyAlignment="1" pivotButton="0" quotePrefix="0" xfId="0">
      <alignment vertical="center"/>
    </xf>
    <xf numFmtId="165" fontId="5" fillId="0" borderId="3" applyAlignment="1" pivotButton="0" quotePrefix="0" xfId="0">
      <alignment horizontal="center" vertical="center"/>
    </xf>
    <xf numFmtId="165" fontId="0" fillId="0" borderId="10" applyAlignment="1" pivotButton="0" quotePrefix="0" xfId="0">
      <alignment vertical="center"/>
    </xf>
    <xf numFmtId="165" fontId="0" fillId="0" borderId="16" applyAlignment="1" pivotButton="0" quotePrefix="0" xfId="0">
      <alignment vertical="center"/>
    </xf>
    <xf numFmtId="165" fontId="0" fillId="0" borderId="9" applyAlignment="1" pivotButton="0" quotePrefix="0" xfId="0">
      <alignment vertical="center"/>
    </xf>
    <xf numFmtId="165" fontId="0" fillId="0" borderId="3" applyAlignment="1" pivotButton="0" quotePrefix="0" xfId="0">
      <alignment vertical="center"/>
    </xf>
    <xf numFmtId="165" fontId="0" fillId="0" borderId="2" applyAlignment="1" pivotButton="0" quotePrefix="0" xfId="0">
      <alignment vertical="center"/>
    </xf>
    <xf numFmtId="165" fontId="0" fillId="0" borderId="4" applyAlignment="1" pivotButton="0" quotePrefix="0" xfId="0">
      <alignment vertical="center"/>
    </xf>
    <xf numFmtId="165" fontId="0" fillId="0" borderId="17" applyAlignment="1" pivotButton="0" quotePrefix="0" xfId="0">
      <alignment vertical="center"/>
    </xf>
    <xf numFmtId="165" fontId="0" fillId="0" borderId="3" applyAlignment="1" pivotButton="0" quotePrefix="0" xfId="0">
      <alignment horizontal="right" vertical="center"/>
    </xf>
    <xf numFmtId="165" fontId="0" fillId="0" borderId="27" applyAlignment="1" pivotButton="0" quotePrefix="0" xfId="0">
      <alignment vertical="center"/>
    </xf>
    <xf numFmtId="165" fontId="5" fillId="0" borderId="29" applyAlignment="1" pivotButton="0" quotePrefix="0" xfId="0">
      <alignment horizontal="center" vertical="center"/>
    </xf>
    <xf numFmtId="165" fontId="0" fillId="0" borderId="26" applyAlignment="1" pivotButton="0" quotePrefix="0" xfId="0">
      <alignment vertical="center"/>
    </xf>
    <xf numFmtId="165" fontId="0" fillId="0" borderId="30" applyAlignment="1" pivotButton="0" quotePrefix="0" xfId="0">
      <alignment vertical="center"/>
    </xf>
    <xf numFmtId="165" fontId="0" fillId="0" borderId="29" applyAlignment="1" pivotButton="0" quotePrefix="0" xfId="0">
      <alignment vertical="center"/>
    </xf>
    <xf numFmtId="165" fontId="0" fillId="0" borderId="29" applyAlignment="1" pivotButton="0" quotePrefix="0" xfId="0">
      <alignment horizontal="right" vertical="center"/>
    </xf>
    <xf numFmtId="0" fontId="13" fillId="0" borderId="0" applyAlignment="1" pivotButton="0" quotePrefix="0" xfId="4">
      <alignment horizontal="center" vertical="center" shrinkToFit="1"/>
    </xf>
    <xf numFmtId="55" fontId="14" fillId="6" borderId="0" applyAlignment="1" pivotButton="0" quotePrefix="0" xfId="4">
      <alignment horizontal="center" vertical="center" shrinkToFit="1"/>
    </xf>
    <xf numFmtId="166" fontId="13" fillId="0" borderId="0" applyAlignment="1" pivotButton="0" quotePrefix="0" xfId="4">
      <alignment horizontal="left" vertical="center" shrinkToFit="1"/>
    </xf>
    <xf numFmtId="0" fontId="16" fillId="0" borderId="0" applyAlignment="1" pivotButton="0" quotePrefix="0" xfId="4">
      <alignment vertical="center"/>
    </xf>
    <xf numFmtId="0" fontId="13" fillId="5" borderId="0" applyAlignment="1" pivotButton="0" quotePrefix="0" xfId="4">
      <alignment horizontal="center" vertical="center" shrinkToFit="1"/>
    </xf>
    <xf numFmtId="0" fontId="13" fillId="0" borderId="3" applyAlignment="1" pivotButton="0" quotePrefix="0" xfId="4">
      <alignment horizontal="center" vertical="center" shrinkToFit="1"/>
    </xf>
    <xf numFmtId="0" fontId="18" fillId="0" borderId="3" applyAlignment="1" pivotButton="0" quotePrefix="0" xfId="4">
      <alignment horizontal="center" vertical="center" shrinkToFit="1"/>
    </xf>
    <xf numFmtId="167" fontId="13" fillId="0" borderId="3" applyAlignment="1" pivotButton="0" quotePrefix="0" xfId="5">
      <alignment horizontal="center" vertical="center" shrinkToFit="1"/>
    </xf>
    <xf numFmtId="166" fontId="13" fillId="0" borderId="3" applyAlignment="1" pivotButton="0" quotePrefix="0" xfId="4">
      <alignment horizontal="left" vertical="center" shrinkToFit="1"/>
    </xf>
    <xf numFmtId="167" fontId="13" fillId="0" borderId="17" applyAlignment="1" pivotButton="0" quotePrefix="0" xfId="5">
      <alignment horizontal="center" vertical="center" shrinkToFit="1"/>
    </xf>
    <xf numFmtId="0" fontId="13" fillId="0" borderId="29" applyAlignment="1" pivotButton="0" quotePrefix="0" xfId="4">
      <alignment horizontal="center" vertical="center" shrinkToFit="1"/>
    </xf>
    <xf numFmtId="0" fontId="18" fillId="0" borderId="29" applyAlignment="1" pivotButton="0" quotePrefix="0" xfId="4">
      <alignment horizontal="center" vertical="center" shrinkToFit="1"/>
    </xf>
    <xf numFmtId="167" fontId="13" fillId="0" borderId="29" applyAlignment="1" pivotButton="0" quotePrefix="0" xfId="5">
      <alignment horizontal="center" vertical="center" shrinkToFit="1"/>
    </xf>
    <xf numFmtId="166" fontId="13" fillId="0" borderId="29" applyAlignment="1" pivotButton="0" quotePrefix="0" xfId="4">
      <alignment horizontal="left" vertical="center" shrinkToFit="1"/>
    </xf>
    <xf numFmtId="167" fontId="13" fillId="0" borderId="30" applyAlignment="1" pivotButton="0" quotePrefix="0" xfId="5">
      <alignment horizontal="center" vertical="center" shrinkToFit="1"/>
    </xf>
    <xf numFmtId="167" fontId="13" fillId="5" borderId="29" applyAlignment="1" pivotButton="0" quotePrefix="0" xfId="5">
      <alignment horizontal="center" vertical="center" shrinkToFit="1"/>
    </xf>
    <xf numFmtId="168" fontId="13" fillId="0" borderId="9" applyAlignment="1" pivotButton="0" quotePrefix="0" xfId="4">
      <alignment horizontal="center" vertical="center" shrinkToFit="1"/>
    </xf>
    <xf numFmtId="169" fontId="18" fillId="0" borderId="9" applyAlignment="1" pivotButton="0" quotePrefix="0" xfId="4">
      <alignment horizontal="center" vertical="center" shrinkToFit="1"/>
    </xf>
    <xf numFmtId="165" fontId="19" fillId="0" borderId="9" applyAlignment="1" pivotButton="0" quotePrefix="0" xfId="4">
      <alignment horizontal="center" vertical="center" shrinkToFit="1"/>
    </xf>
    <xf numFmtId="20" fontId="19" fillId="0" borderId="33" applyAlignment="1" pivotButton="0" quotePrefix="0" xfId="5">
      <alignment horizontal="center" vertical="center" shrinkToFit="1"/>
    </xf>
    <xf numFmtId="166" fontId="13" fillId="0" borderId="9" applyAlignment="1" pivotButton="0" quotePrefix="0" xfId="4">
      <alignment horizontal="left" vertical="center" shrinkToFit="1"/>
    </xf>
    <xf numFmtId="165" fontId="19" fillId="0" borderId="3" applyAlignment="1" pivotButton="0" quotePrefix="0" xfId="4">
      <alignment horizontal="center" vertical="center" shrinkToFit="1"/>
    </xf>
    <xf numFmtId="0" fontId="16" fillId="5" borderId="34" applyAlignment="1" pivotButton="0" quotePrefix="0" xfId="4">
      <alignment vertical="center"/>
    </xf>
    <xf numFmtId="0" fontId="13" fillId="5" borderId="34" applyAlignment="1" pivotButton="0" quotePrefix="0" xfId="4">
      <alignment horizontal="center" vertical="center" shrinkToFit="1"/>
    </xf>
    <xf numFmtId="168" fontId="13" fillId="0" borderId="3" applyAlignment="1" pivotButton="0" quotePrefix="0" xfId="4">
      <alignment horizontal="center" vertical="center" shrinkToFit="1"/>
    </xf>
    <xf numFmtId="169" fontId="18" fillId="0" borderId="3" applyAlignment="1" pivotButton="0" quotePrefix="0" xfId="4">
      <alignment horizontal="center" vertical="center" shrinkToFit="1"/>
    </xf>
    <xf numFmtId="20" fontId="19" fillId="0" borderId="3" applyAlignment="1" pivotButton="0" quotePrefix="0" xfId="5">
      <alignment horizontal="center" vertical="center" shrinkToFit="1"/>
    </xf>
    <xf numFmtId="0" fontId="16" fillId="5" borderId="35" applyAlignment="1" pivotButton="0" quotePrefix="0" xfId="4">
      <alignment vertical="center"/>
    </xf>
    <xf numFmtId="0" fontId="13" fillId="5" borderId="35" applyAlignment="1" pivotButton="0" quotePrefix="0" xfId="4">
      <alignment horizontal="center" vertical="center" shrinkToFit="1"/>
    </xf>
    <xf numFmtId="20" fontId="19" fillId="0" borderId="3" applyAlignment="1" pivotButton="0" quotePrefix="0" xfId="4">
      <alignment horizontal="center" vertical="center" shrinkToFit="1"/>
    </xf>
    <xf numFmtId="0" fontId="16" fillId="0" borderId="35" applyAlignment="1" pivotButton="0" quotePrefix="0" xfId="4">
      <alignment vertical="center"/>
    </xf>
    <xf numFmtId="0" fontId="13" fillId="0" borderId="35" applyAlignment="1" pivotButton="0" quotePrefix="0" xfId="4">
      <alignment horizontal="center" vertical="center" shrinkToFit="1"/>
    </xf>
    <xf numFmtId="165" fontId="13" fillId="0" borderId="3" applyAlignment="1" pivotButton="0" quotePrefix="0" xfId="4">
      <alignment vertical="center" shrinkToFit="1"/>
    </xf>
    <xf numFmtId="0" fontId="16" fillId="0" borderId="3" applyAlignment="1" pivotButton="0" quotePrefix="0" xfId="4">
      <alignment horizontal="center" vertical="center"/>
    </xf>
    <xf numFmtId="169" fontId="20" fillId="0" borderId="3" applyAlignment="1" pivotButton="0" quotePrefix="0" xfId="4">
      <alignment horizontal="center" vertical="center" shrinkToFit="1"/>
    </xf>
    <xf numFmtId="0" fontId="13" fillId="0" borderId="3" applyAlignment="1" pivotButton="0" quotePrefix="0" xfId="4">
      <alignment horizontal="center" vertical="center"/>
    </xf>
    <xf numFmtId="0" fontId="21" fillId="0" borderId="3" applyAlignment="1" pivotButton="0" quotePrefix="0" xfId="4">
      <alignment horizontal="center" vertical="center" shrinkToFit="1"/>
    </xf>
    <xf numFmtId="0" fontId="22" fillId="0" borderId="3" applyAlignment="1" pivotButton="0" quotePrefix="0" xfId="4">
      <alignment horizontal="center" vertical="center" shrinkToFit="1"/>
    </xf>
    <xf numFmtId="0" fontId="22" fillId="2" borderId="3" applyAlignment="1" pivotButton="0" quotePrefix="0" xfId="4">
      <alignment horizontal="left" vertical="center" shrinkToFit="1"/>
    </xf>
    <xf numFmtId="165" fontId="23" fillId="0" borderId="3" applyAlignment="1" pivotButton="0" quotePrefix="0" xfId="4">
      <alignment horizontal="center" vertical="center" shrinkToFit="1"/>
    </xf>
    <xf numFmtId="165" fontId="22" fillId="2" borderId="3" applyAlignment="1" pivotButton="0" quotePrefix="0" xfId="4">
      <alignment horizontal="left" vertical="center" shrinkToFit="1"/>
    </xf>
    <xf numFmtId="0" fontId="24" fillId="0" borderId="3" applyAlignment="1" pivotButton="0" quotePrefix="0" xfId="4">
      <alignment horizontal="center" vertical="center"/>
    </xf>
    <xf numFmtId="0" fontId="16" fillId="0" borderId="3" applyAlignment="1" pivotButton="0" quotePrefix="0" xfId="4">
      <alignment vertical="center"/>
    </xf>
    <xf numFmtId="0" fontId="16" fillId="0" borderId="36" applyAlignment="1" pivotButton="0" quotePrefix="0" xfId="4">
      <alignment vertical="center"/>
    </xf>
    <xf numFmtId="0" fontId="18" fillId="0" borderId="0" applyAlignment="1" pivotButton="0" quotePrefix="0" xfId="4">
      <alignment horizontal="center" vertical="center" shrinkToFit="1"/>
    </xf>
    <xf numFmtId="0" fontId="12" fillId="0" borderId="0" applyAlignment="1" pivotButton="0" quotePrefix="0" xfId="4">
      <alignment vertical="center"/>
    </xf>
    <xf numFmtId="0" fontId="16" fillId="0" borderId="0" pivotButton="0" quotePrefix="0" xfId="4"/>
    <xf numFmtId="0" fontId="0" fillId="2" borderId="0" applyAlignment="1" pivotButton="0" quotePrefix="0" xfId="0">
      <alignment vertical="center"/>
    </xf>
    <xf numFmtId="0" fontId="25" fillId="0" borderId="0" applyAlignment="1" pivotButton="0" quotePrefix="1" xfId="0">
      <alignment horizontal="center" vertical="center"/>
    </xf>
    <xf numFmtId="170" fontId="4" fillId="0" borderId="0" applyAlignment="1" pivotButton="0" quotePrefix="0" xfId="0">
      <alignment horizontal="right" vertical="center"/>
    </xf>
    <xf numFmtId="0" fontId="7" fillId="4" borderId="0" applyAlignment="1" pivotButton="0" quotePrefix="0" xfId="0">
      <alignment horizontal="center" vertical="center" shrinkToFit="1"/>
    </xf>
    <xf numFmtId="0" fontId="2" fillId="0" borderId="29" applyAlignment="1" pivotButton="0" quotePrefix="0" xfId="0">
      <alignment horizontal="center" vertical="center" shrinkToFit="1"/>
    </xf>
    <xf numFmtId="0" fontId="2" fillId="2" borderId="29" applyAlignment="1" pivotButton="0" quotePrefix="0" xfId="0">
      <alignment horizontal="center" vertical="center" shrinkToFit="1"/>
    </xf>
    <xf numFmtId="0" fontId="2" fillId="3" borderId="29" applyAlignment="1" pivotButton="0" quotePrefix="0" xfId="0">
      <alignment horizontal="center" vertical="center" shrinkToFit="1"/>
    </xf>
    <xf numFmtId="0" fontId="7" fillId="4" borderId="29" applyAlignment="1" pivotButton="0" quotePrefix="0" xfId="0">
      <alignment horizontal="center" vertical="center" shrinkToFit="1"/>
    </xf>
    <xf numFmtId="0" fontId="10" fillId="6" borderId="29" applyAlignment="1" pivotButton="0" quotePrefix="0" xfId="0">
      <alignment horizontal="center" vertical="center"/>
    </xf>
    <xf numFmtId="164" fontId="0" fillId="0" borderId="9" applyAlignment="1" pivotButton="0" quotePrefix="0" xfId="0">
      <alignment vertical="center"/>
    </xf>
    <xf numFmtId="165" fontId="26" fillId="0" borderId="9" applyAlignment="1" pivotButton="0" quotePrefix="0" xfId="0">
      <alignment horizontal="center" vertical="center"/>
    </xf>
    <xf numFmtId="0" fontId="0" fillId="0" borderId="9" applyAlignment="1" pivotButton="0" quotePrefix="0" xfId="0">
      <alignment vertical="center"/>
    </xf>
    <xf numFmtId="164" fontId="0" fillId="0" borderId="3" applyAlignment="1" pivotButton="0" quotePrefix="0" xfId="0">
      <alignment vertical="center"/>
    </xf>
    <xf numFmtId="0" fontId="0" fillId="0" borderId="3" applyAlignment="1" pivotButton="0" quotePrefix="0" xfId="0">
      <alignment vertical="center"/>
    </xf>
    <xf numFmtId="164" fontId="0" fillId="0" borderId="29" applyAlignment="1" pivotButton="0" quotePrefix="0" xfId="0">
      <alignment vertical="center"/>
    </xf>
    <xf numFmtId="0" fontId="0" fillId="0" borderId="29" applyAlignment="1" pivotButton="0" quotePrefix="0" xfId="0">
      <alignment vertical="center"/>
    </xf>
    <xf numFmtId="0" fontId="2" fillId="2" borderId="9" applyAlignment="1" pivotButton="0" quotePrefix="0" xfId="0">
      <alignment horizontal="center" vertical="center" shrinkToFit="1"/>
    </xf>
    <xf numFmtId="0" fontId="2" fillId="3" borderId="9" applyAlignment="1" pivotButton="0" quotePrefix="0" xfId="0">
      <alignment horizontal="center" vertical="center" shrinkToFit="1"/>
    </xf>
    <xf numFmtId="0" fontId="7" fillId="4" borderId="9" applyAlignment="1" pivotButton="0" quotePrefix="0" xfId="0">
      <alignment horizontal="center" vertical="center" shrinkToFit="1"/>
    </xf>
    <xf numFmtId="0" fontId="11" fillId="6" borderId="9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2" fillId="0" borderId="3" applyAlignment="1" pivotButton="0" quotePrefix="0" xfId="0">
      <alignment horizontal="center" vertical="center" shrinkToFit="1"/>
    </xf>
    <xf numFmtId="165" fontId="2" fillId="0" borderId="3" applyAlignment="1" pivotButton="0" quotePrefix="0" xfId="0">
      <alignment vertical="center"/>
    </xf>
    <xf numFmtId="165" fontId="2" fillId="0" borderId="3" applyAlignment="1" pivotButton="0" quotePrefix="0" xfId="0">
      <alignment horizontal="center" vertical="center" shrinkToFit="1"/>
    </xf>
    <xf numFmtId="165" fontId="26" fillId="0" borderId="3" applyAlignment="1" pivotButton="0" quotePrefix="0" xfId="0">
      <alignment horizontal="center" vertical="center"/>
    </xf>
    <xf numFmtId="165" fontId="0" fillId="0" borderId="38" applyAlignment="1" pivotButton="0" quotePrefix="0" xfId="0">
      <alignment vertical="center"/>
    </xf>
    <xf numFmtId="0" fontId="2" fillId="0" borderId="28" applyAlignment="1" pivotButton="0" quotePrefix="0" xfId="0">
      <alignment horizontal="center" vertical="center" shrinkToFit="1"/>
    </xf>
    <xf numFmtId="0" fontId="0" fillId="0" borderId="32" applyAlignment="1" pivotButton="0" quotePrefix="0" xfId="0">
      <alignment horizontal="center" vertical="center"/>
    </xf>
    <xf numFmtId="0" fontId="2" fillId="0" borderId="30" applyAlignment="1" pivotButton="0" quotePrefix="0" xfId="0">
      <alignment horizontal="center" vertical="center" shrinkToFit="1"/>
    </xf>
    <xf numFmtId="165" fontId="0" fillId="0" borderId="5" applyAlignment="1" pivotButton="0" quotePrefix="0" xfId="0">
      <alignment vertical="center"/>
    </xf>
    <xf numFmtId="165" fontId="26" fillId="0" borderId="6" applyAlignment="1" pivotButton="0" quotePrefix="0" xfId="0">
      <alignment horizontal="center" vertical="center"/>
    </xf>
    <xf numFmtId="165" fontId="0" fillId="0" borderId="6" applyAlignment="1" pivotButton="0" quotePrefix="0" xfId="0">
      <alignment vertical="center"/>
    </xf>
    <xf numFmtId="165" fontId="0" fillId="0" borderId="7" applyAlignment="1" pivotButton="0" quotePrefix="0" xfId="0">
      <alignment vertical="center"/>
    </xf>
    <xf numFmtId="165" fontId="0" fillId="0" borderId="32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165" fontId="2" fillId="0" borderId="17" applyAlignment="1" pivotButton="0" quotePrefix="0" xfId="0">
      <alignment horizontal="center" vertical="center" shrinkToFit="1"/>
    </xf>
    <xf numFmtId="165" fontId="0" fillId="0" borderId="39" applyAlignment="1" pivotButton="0" quotePrefix="0" xfId="0">
      <alignment vertical="center"/>
    </xf>
    <xf numFmtId="165" fontId="0" fillId="0" borderId="40" applyAlignment="1" pivotButton="0" quotePrefix="0" xfId="0">
      <alignment vertical="center"/>
    </xf>
    <xf numFmtId="0" fontId="2" fillId="0" borderId="7" applyAlignment="1" pivotButton="0" quotePrefix="0" xfId="0">
      <alignment horizontal="left" vertical="center"/>
    </xf>
    <xf numFmtId="20" fontId="0" fillId="0" borderId="9" applyAlignment="1" pivotButton="0" quotePrefix="0" xfId="0">
      <alignment vertical="center"/>
    </xf>
    <xf numFmtId="20" fontId="0" fillId="0" borderId="3" applyAlignment="1" pivotButton="0" quotePrefix="0" xfId="0">
      <alignment vertical="center"/>
    </xf>
    <xf numFmtId="20" fontId="0" fillId="0" borderId="6" applyAlignment="1" pivotButton="0" quotePrefix="0" xfId="0">
      <alignment vertical="center"/>
    </xf>
    <xf numFmtId="0" fontId="16" fillId="7" borderId="3" applyAlignment="1" pivotButton="0" quotePrefix="0" xfId="4">
      <alignment horizontal="center" vertical="center"/>
    </xf>
    <xf numFmtId="0" fontId="0" fillId="0" borderId="43" pivotButton="0" quotePrefix="0" xfId="0"/>
    <xf numFmtId="0" fontId="0" fillId="0" borderId="17" pivotButton="0" quotePrefix="0" xfId="0"/>
    <xf numFmtId="165" fontId="19" fillId="0" borderId="3" applyAlignment="1" pivotButton="0" quotePrefix="0" xfId="4">
      <alignment horizontal="center" vertical="center" shrinkToFit="1"/>
    </xf>
    <xf numFmtId="0" fontId="13" fillId="0" borderId="3" applyAlignment="1" pivotButton="0" quotePrefix="0" xfId="4">
      <alignment horizontal="center" vertical="center" shrinkToFit="1"/>
    </xf>
    <xf numFmtId="0" fontId="0" fillId="0" borderId="42" pivotButton="0" quotePrefix="0" xfId="0"/>
    <xf numFmtId="0" fontId="0" fillId="0" borderId="32" pivotButton="0" quotePrefix="0" xfId="0"/>
    <xf numFmtId="0" fontId="0" fillId="0" borderId="16" pivotButton="0" quotePrefix="0" xfId="0"/>
    <xf numFmtId="0" fontId="13" fillId="0" borderId="17" applyAlignment="1" pivotButton="0" quotePrefix="0" xfId="4">
      <alignment horizontal="center" vertical="center" shrinkToFit="1"/>
    </xf>
    <xf numFmtId="165" fontId="19" fillId="2" borderId="17" applyAlignment="1" pivotButton="0" quotePrefix="0" xfId="4">
      <alignment horizontal="center" vertical="center" shrinkToFit="1"/>
    </xf>
    <xf numFmtId="171" fontId="19" fillId="2" borderId="17" applyAlignment="1" pivotButton="0" quotePrefix="0" xfId="4">
      <alignment horizontal="center" vertical="center" shrinkToFit="1"/>
    </xf>
    <xf numFmtId="0" fontId="16" fillId="2" borderId="33" applyAlignment="1" pivotButton="0" quotePrefix="0" xfId="4">
      <alignment horizontal="center" vertical="center"/>
    </xf>
    <xf numFmtId="0" fontId="16" fillId="0" borderId="0" applyAlignment="1" pivotButton="0" quotePrefix="0" xfId="4">
      <alignment vertical="center"/>
    </xf>
    <xf numFmtId="0" fontId="0" fillId="0" borderId="37" pivotButton="0" quotePrefix="0" xfId="0"/>
    <xf numFmtId="0" fontId="15" fillId="0" borderId="3" applyAlignment="1" pivotButton="0" quotePrefix="0" xfId="4">
      <alignment horizontal="center" vertical="center" shrinkToFit="1"/>
    </xf>
    <xf numFmtId="0" fontId="0" fillId="0" borderId="41" pivotButton="0" quotePrefix="0" xfId="0"/>
    <xf numFmtId="0" fontId="0" fillId="0" borderId="44" pivotButton="0" quotePrefix="0" xfId="0"/>
    <xf numFmtId="0" fontId="17" fillId="3" borderId="1" applyAlignment="1" pivotButton="0" quotePrefix="0" xfId="4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shrinkToFit="1"/>
    </xf>
    <xf numFmtId="166" fontId="13" fillId="0" borderId="0" applyAlignment="1" pivotButton="0" quotePrefix="0" xfId="4">
      <alignment horizontal="left" vertical="center" shrinkToFit="1"/>
    </xf>
    <xf numFmtId="167" fontId="13" fillId="0" borderId="3" applyAlignment="1" pivotButton="0" quotePrefix="0" xfId="5">
      <alignment horizontal="center" vertical="center" shrinkToFit="1"/>
    </xf>
    <xf numFmtId="166" fontId="13" fillId="0" borderId="3" applyAlignment="1" pivotButton="0" quotePrefix="0" xfId="4">
      <alignment horizontal="left" vertical="center" shrinkToFit="1"/>
    </xf>
    <xf numFmtId="167" fontId="13" fillId="0" borderId="17" applyAlignment="1" pivotButton="0" quotePrefix="0" xfId="5">
      <alignment horizontal="center" vertical="center" shrinkToFit="1"/>
    </xf>
    <xf numFmtId="167" fontId="13" fillId="0" borderId="29" applyAlignment="1" pivotButton="0" quotePrefix="0" xfId="5">
      <alignment horizontal="center" vertical="center" shrinkToFit="1"/>
    </xf>
    <xf numFmtId="166" fontId="13" fillId="0" borderId="29" applyAlignment="1" pivotButton="0" quotePrefix="0" xfId="4">
      <alignment horizontal="left" vertical="center" shrinkToFit="1"/>
    </xf>
    <xf numFmtId="167" fontId="13" fillId="0" borderId="30" applyAlignment="1" pivotButton="0" quotePrefix="0" xfId="5">
      <alignment horizontal="center" vertical="center" shrinkToFit="1"/>
    </xf>
    <xf numFmtId="167" fontId="13" fillId="5" borderId="29" applyAlignment="1" pivotButton="0" quotePrefix="0" xfId="5">
      <alignment horizontal="center" vertical="center" shrinkToFit="1"/>
    </xf>
    <xf numFmtId="168" fontId="13" fillId="0" borderId="9" applyAlignment="1" pivotButton="0" quotePrefix="0" xfId="4">
      <alignment horizontal="center" vertical="center" shrinkToFit="1"/>
    </xf>
    <xf numFmtId="169" fontId="18" fillId="0" borderId="9" applyAlignment="1" pivotButton="0" quotePrefix="0" xfId="4">
      <alignment horizontal="center" vertical="center" shrinkToFit="1"/>
    </xf>
    <xf numFmtId="165" fontId="19" fillId="0" borderId="9" applyAlignment="1" pivotButton="0" quotePrefix="0" xfId="4">
      <alignment horizontal="center" vertical="center" shrinkToFit="1"/>
    </xf>
    <xf numFmtId="166" fontId="13" fillId="0" borderId="9" applyAlignment="1" pivotButton="0" quotePrefix="0" xfId="4">
      <alignment horizontal="left" vertical="center" shrinkToFit="1"/>
    </xf>
    <xf numFmtId="165" fontId="19" fillId="0" borderId="3" applyAlignment="1" pivotButton="0" quotePrefix="0" xfId="4">
      <alignment horizontal="center" vertical="center" shrinkToFit="1"/>
    </xf>
    <xf numFmtId="168" fontId="13" fillId="0" borderId="3" applyAlignment="1" pivotButton="0" quotePrefix="0" xfId="4">
      <alignment horizontal="center" vertical="center" shrinkToFit="1"/>
    </xf>
    <xf numFmtId="169" fontId="18" fillId="0" borderId="3" applyAlignment="1" pivotButton="0" quotePrefix="0" xfId="4">
      <alignment horizontal="center" vertical="center" shrinkToFit="1"/>
    </xf>
    <xf numFmtId="165" fontId="13" fillId="0" borderId="3" applyAlignment="1" pivotButton="0" quotePrefix="0" xfId="4">
      <alignment vertical="center" shrinkToFit="1"/>
    </xf>
    <xf numFmtId="169" fontId="20" fillId="0" borderId="3" applyAlignment="1" pivotButton="0" quotePrefix="0" xfId="4">
      <alignment horizontal="center" vertical="center" shrinkToFit="1"/>
    </xf>
    <xf numFmtId="165" fontId="23" fillId="0" borderId="3" applyAlignment="1" pivotButton="0" quotePrefix="0" xfId="4">
      <alignment horizontal="center" vertical="center" shrinkToFit="1"/>
    </xf>
    <xf numFmtId="165" fontId="22" fillId="2" borderId="3" applyAlignment="1" pivotButton="0" quotePrefix="0" xfId="4">
      <alignment horizontal="left" vertical="center" shrinkToFit="1"/>
    </xf>
    <xf numFmtId="165" fontId="19" fillId="2" borderId="17" applyAlignment="1" pivotButton="0" quotePrefix="0" xfId="4">
      <alignment horizontal="center" vertical="center" shrinkToFit="1"/>
    </xf>
    <xf numFmtId="171" fontId="19" fillId="2" borderId="17" applyAlignment="1" pivotButton="0" quotePrefix="0" xfId="4">
      <alignment horizontal="center" vertical="center" shrinkToFit="1"/>
    </xf>
    <xf numFmtId="170" fontId="4" fillId="0" borderId="0" applyAlignment="1" pivotButton="0" quotePrefix="0" xfId="0">
      <alignment horizontal="right" vertical="center"/>
    </xf>
    <xf numFmtId="164" fontId="0" fillId="0" borderId="8" applyAlignment="1" pivotButton="0" quotePrefix="0" xfId="0">
      <alignment vertical="center"/>
    </xf>
    <xf numFmtId="165" fontId="0" fillId="0" borderId="8" applyAlignment="1" pivotButton="0" quotePrefix="0" xfId="0">
      <alignment vertical="center"/>
    </xf>
    <xf numFmtId="165" fontId="5" fillId="0" borderId="3" applyAlignment="1" pivotButton="0" quotePrefix="0" xfId="0">
      <alignment horizontal="center" vertical="center"/>
    </xf>
    <xf numFmtId="165" fontId="0" fillId="0" borderId="10" applyAlignment="1" pivotButton="0" quotePrefix="0" xfId="0">
      <alignment vertical="center"/>
    </xf>
    <xf numFmtId="165" fontId="0" fillId="0" borderId="16" applyAlignment="1" pivotButton="0" quotePrefix="0" xfId="0">
      <alignment vertical="center"/>
    </xf>
    <xf numFmtId="165" fontId="0" fillId="0" borderId="9" applyAlignment="1" pivotButton="0" quotePrefix="0" xfId="0">
      <alignment vertical="center"/>
    </xf>
    <xf numFmtId="165" fontId="0" fillId="0" borderId="3" applyAlignment="1" pivotButton="0" quotePrefix="0" xfId="0">
      <alignment vertical="center"/>
    </xf>
    <xf numFmtId="165" fontId="0" fillId="0" borderId="4" applyAlignment="1" pivotButton="0" quotePrefix="0" xfId="0">
      <alignment vertical="center"/>
    </xf>
    <xf numFmtId="164" fontId="0" fillId="0" borderId="2" applyAlignment="1" pivotButton="0" quotePrefix="0" xfId="0">
      <alignment vertical="center"/>
    </xf>
    <xf numFmtId="165" fontId="0" fillId="0" borderId="2" applyAlignment="1" pivotButton="0" quotePrefix="0" xfId="0">
      <alignment vertical="center"/>
    </xf>
    <xf numFmtId="165" fontId="0" fillId="0" borderId="17" applyAlignment="1" pivotButton="0" quotePrefix="0" xfId="0">
      <alignment vertical="center"/>
    </xf>
    <xf numFmtId="165" fontId="0" fillId="0" borderId="3" applyAlignment="1" pivotButton="0" quotePrefix="0" xfId="0">
      <alignment horizontal="right" vertical="center"/>
    </xf>
    <xf numFmtId="164" fontId="0" fillId="0" borderId="27" applyAlignment="1" pivotButton="0" quotePrefix="0" xfId="0">
      <alignment vertical="center"/>
    </xf>
    <xf numFmtId="165" fontId="0" fillId="0" borderId="27" applyAlignment="1" pivotButton="0" quotePrefix="0" xfId="0">
      <alignment vertical="center"/>
    </xf>
    <xf numFmtId="165" fontId="5" fillId="0" borderId="29" applyAlignment="1" pivotButton="0" quotePrefix="0" xfId="0">
      <alignment horizontal="center" vertical="center"/>
    </xf>
    <xf numFmtId="165" fontId="0" fillId="0" borderId="26" applyAlignment="1" pivotButton="0" quotePrefix="0" xfId="0">
      <alignment vertical="center"/>
    </xf>
    <xf numFmtId="165" fontId="0" fillId="0" borderId="30" applyAlignment="1" pivotButton="0" quotePrefix="0" xfId="0">
      <alignment vertical="center"/>
    </xf>
    <xf numFmtId="165" fontId="0" fillId="0" borderId="29" applyAlignment="1" pivotButton="0" quotePrefix="0" xfId="0">
      <alignment vertical="center"/>
    </xf>
    <xf numFmtId="165" fontId="0" fillId="0" borderId="29" applyAlignment="1" pivotButton="0" quotePrefix="0" xfId="0">
      <alignment horizontal="right" vertical="center"/>
    </xf>
    <xf numFmtId="165" fontId="0" fillId="0" borderId="22" applyAlignment="1" pivotButton="0" quotePrefix="0" xfId="0">
      <alignment vertical="center"/>
    </xf>
    <xf numFmtId="165" fontId="0" fillId="0" borderId="21" applyAlignment="1" pivotButton="0" quotePrefix="0" xfId="0">
      <alignment vertical="center"/>
    </xf>
    <xf numFmtId="165" fontId="0" fillId="0" borderId="24" applyAlignment="1" pivotButton="0" quotePrefix="0" xfId="0">
      <alignment vertical="center"/>
    </xf>
    <xf numFmtId="165" fontId="0" fillId="0" borderId="25" applyAlignment="1" pivotButton="0" quotePrefix="0" xfId="0">
      <alignment vertical="center"/>
    </xf>
    <xf numFmtId="164" fontId="0" fillId="0" borderId="9" applyAlignment="1" pivotButton="0" quotePrefix="0" xfId="0">
      <alignment vertical="center"/>
    </xf>
    <xf numFmtId="165" fontId="26" fillId="0" borderId="9" applyAlignment="1" pivotButton="0" quotePrefix="0" xfId="0">
      <alignment horizontal="center" vertical="center"/>
    </xf>
    <xf numFmtId="164" fontId="0" fillId="0" borderId="3" applyAlignment="1" pivotButton="0" quotePrefix="0" xfId="0">
      <alignment vertical="center"/>
    </xf>
    <xf numFmtId="165" fontId="26" fillId="0" borderId="3" applyAlignment="1" pivotButton="0" quotePrefix="0" xfId="0">
      <alignment horizontal="center" vertical="center"/>
    </xf>
    <xf numFmtId="164" fontId="0" fillId="0" borderId="29" applyAlignment="1" pivotButton="0" quotePrefix="0" xfId="0">
      <alignment vertical="center"/>
    </xf>
    <xf numFmtId="165" fontId="0" fillId="0" borderId="5" applyAlignment="1" pivotButton="0" quotePrefix="0" xfId="0">
      <alignment vertical="center"/>
    </xf>
    <xf numFmtId="165" fontId="26" fillId="0" borderId="6" applyAlignment="1" pivotButton="0" quotePrefix="0" xfId="0">
      <alignment horizontal="center" vertical="center"/>
    </xf>
    <xf numFmtId="165" fontId="0" fillId="0" borderId="6" applyAlignment="1" pivotButton="0" quotePrefix="0" xfId="0">
      <alignment vertical="center"/>
    </xf>
    <xf numFmtId="165" fontId="0" fillId="0" borderId="7" applyAlignment="1" pivotButton="0" quotePrefix="0" xfId="0">
      <alignment vertical="center"/>
    </xf>
    <xf numFmtId="165" fontId="0" fillId="0" borderId="38" applyAlignment="1" pivotButton="0" quotePrefix="0" xfId="0">
      <alignment vertical="center"/>
    </xf>
    <xf numFmtId="165" fontId="0" fillId="0" borderId="32" applyAlignment="1" pivotButton="0" quotePrefix="0" xfId="0">
      <alignment vertical="center"/>
    </xf>
    <xf numFmtId="165" fontId="0" fillId="0" borderId="39" applyAlignment="1" pivotButton="0" quotePrefix="0" xfId="0">
      <alignment vertical="center"/>
    </xf>
    <xf numFmtId="165" fontId="0" fillId="0" borderId="40" applyAlignment="1" pivotButton="0" quotePrefix="0" xfId="0">
      <alignment vertical="center"/>
    </xf>
    <xf numFmtId="165" fontId="2" fillId="0" borderId="17" applyAlignment="1" pivotButton="0" quotePrefix="0" xfId="0">
      <alignment horizontal="center" vertical="center" shrinkToFit="1"/>
    </xf>
    <xf numFmtId="165" fontId="2" fillId="0" borderId="3" applyAlignment="1" pivotButton="0" quotePrefix="0" xfId="0">
      <alignment vertical="center"/>
    </xf>
    <xf numFmtId="165" fontId="2" fillId="0" borderId="3" applyAlignment="1" pivotButton="0" quotePrefix="0" xfId="0">
      <alignment horizontal="center" vertical="center" shrinkToFit="1"/>
    </xf>
  </cellXfs>
  <cellStyles count="6">
    <cellStyle name="標準" xfId="0" builtinId="0"/>
    <cellStyle name="標準 2" xfId="1"/>
    <cellStyle name="標準 3" xfId="2"/>
    <cellStyle name="通貨 2" xfId="3"/>
    <cellStyle name="標準 4" xfId="4"/>
    <cellStyle name="標準_ﾀｲﾑﾃｰﾌﾞﾙ02.04.22" xfId="5"/>
  </cellStyles>
  <dxfs count="24">
    <dxf>
      <font>
        <b val="1"/>
        <color rgb="FFFF0000"/>
      </font>
    </dxf>
    <dxf>
      <font>
        <b val="1"/>
        <color rgb="FF0070C0"/>
      </font>
    </dxf>
    <dxf>
      <font>
        <b val="1"/>
        <color rgb="FFFF0000"/>
      </font>
    </dxf>
    <dxf>
      <font>
        <b val="1"/>
        <color rgb="FF0070C0"/>
      </font>
    </dxf>
    <dxf>
      <font>
        <b val="1"/>
        <color rgb="FFFF0000"/>
      </font>
    </dxf>
    <dxf>
      <font>
        <b val="1"/>
        <color rgb="FF0070C0"/>
      </font>
    </dxf>
    <dxf>
      <font>
        <b val="1"/>
        <color rgb="FFFF0000"/>
      </font>
    </dxf>
    <dxf>
      <font>
        <b val="1"/>
        <color rgb="FF0070C0"/>
      </font>
    </dxf>
    <dxf>
      <fill>
        <patternFill>
          <bgColor theme="4" tint="0.5999633777886288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5999633777886288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color indexed="12"/>
        <extend val="0"/>
      </font>
    </dxf>
    <dxf>
      <font>
        <condense val="0"/>
        <color indexed="10"/>
        <extend val="0"/>
      </font>
    </dxf>
    <dxf>
      <font>
        <condense val="0"/>
        <color indexed="12"/>
        <extend val="0"/>
      </font>
    </dxf>
    <dxf>
      <font>
        <condense val="0"/>
        <color indexed="10"/>
        <extend val="0"/>
      </font>
    </dxf>
    <dxf>
      <font>
        <condense val="0"/>
        <color indexed="12"/>
        <extend val="0"/>
      </font>
    </dxf>
    <dxf>
      <font>
        <condense val="0"/>
        <color indexed="10"/>
        <extend val="0"/>
      </font>
    </dxf>
    <dxf>
      <font>
        <condense val="0"/>
        <color indexed="12"/>
        <extend val="0"/>
      </font>
    </dxf>
    <dxf>
      <font>
        <condense val="0"/>
        <color indexed="10"/>
        <extend val="0"/>
      </font>
    </dxf>
    <dxf>
      <font>
        <color theme="0"/>
      </font>
      <fill>
        <patternFill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C000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externalLink" Target="/xl/externalLinks/externalLink1.xml" Id="rId55" /><Relationship Type="http://schemas.openxmlformats.org/officeDocument/2006/relationships/styles" Target="styles.xml" Id="rId56" /><Relationship Type="http://schemas.openxmlformats.org/officeDocument/2006/relationships/theme" Target="theme/theme1.xml" Id="rId57" /></Relationships>
</file>

<file path=xl/externalLinks/_rels/externalLink1.xml.rels><Relationships xmlns="http://schemas.openxmlformats.org/package/2006/relationships"><Relationship Type="http://schemas.microsoft.com/office/2006/relationships/xlExternalLinkPath/xlPathMissing" Target="&#22238;&#24489;&#12373;&#12428;&#12383;&#22806;&#37096;&#12522;&#12531;&#12463;1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0SHEET"/>
      <sheetName val="1日々計算"/>
      <sheetName val="2在籍者名簿Master"/>
      <sheetName val="0000 ニッセープロダクツ"/>
      <sheetName val="4834 Kｶﾄﾞｶ ｼﾞｬﾑﾅ"/>
      <sheetName val="4840 Kｶﾙｷ ｶﾏﾗ"/>
      <sheetName val="4887 Kｽﾚｽﾀ ﾋﾞﾅﾑﾗﾀ"/>
      <sheetName val="4963 Rﾁｮｳﾃﾞﾘ ﾃｨｰﾊﾟ"/>
      <sheetName val="5156 ｽｽﾞｷ ｻﾕﾘ"/>
      <sheetName val="5305 Rﾀﾊﾟ ﾏｶﾞﾙ ﾌﾟﾅﾑ"/>
      <sheetName val="5312 Rｼﾘｽ ﾃﾞｨﾊﾟ"/>
      <sheetName val="5490 Rﾁｬｳﾀﾞﾘ ｻﾊﾟﾅ"/>
      <sheetName val="5492 Rﾋﾞｽﾀ ｿｳﾞｧ"/>
      <sheetName val="5494 Kﾀﾊﾟ ｷﾞﾘ ﾗﾀﾞ"/>
      <sheetName val="5561 Rﾗﾏ ﾗｼﾞﾅ"/>
      <sheetName val="5563 Rｶﾄﾞｶ ｼｰﾏ"/>
      <sheetName val="5585 ｱﾗﾔ ｴﾐｰ ｶﾃﾞｨｴﾝﾃ"/>
      <sheetName val="5596 Rﾈｳﾊﾟﾈ ｺﾞﾊﾟﾙ"/>
      <sheetName val="5597 Rﾃｨﾜﾘ ﾌﾟﾗｶｼｭ"/>
      <sheetName val="5630 Kﾌﾞﾀﾞ ｼﾞｭﾝ ｸﾏﾘ"/>
      <sheetName val="5636 Kﾗｲ ｶﾘｽﾏ"/>
      <sheetName val="5761 Rﾃｨﾐﾙｾﾅ ﾗｸｼｭﾐ"/>
      <sheetName val="5762 Rﾀﾊﾟ ｼﾞｪﾆｼｬ"/>
      <sheetName val="5764 Rﾋﾞｹ ｱﾙｼﾞｭﾝ"/>
      <sheetName val="5765 Rﾗﾅ ﾌﾟﾙﾅ"/>
      <sheetName val="5768 Rﾋﾞｹ ﾛｻﾆ"/>
      <sheetName val="5770 Rﾀﾊﾟ ｱｻ"/>
      <sheetName val="5771 Rﾏﾙﾗ ﾌﾟﾚﾏ"/>
      <sheetName val="5772 Rｽﾚｽﾀ ﾆﾙﾀ"/>
      <sheetName val="5773 Rｱﾃﾞｨｶﾘ ﾛｸ ﾗｽﾞ"/>
      <sheetName val="5774 Rﾈﾊﾟｰﾙ ｱﾙｼﾞｭﾝ"/>
      <sheetName val="5830 Rﾋﾞｽﾀｰ ｷｿﾙ"/>
      <sheetName val="5972 Rｽﾚｽﾀ ﾆｻ"/>
      <sheetName val="6081 Rﾀﾊﾟ ｲｽﾐﾚﾃ"/>
      <sheetName val="6082 Rﾌﾟﾝ ﾍﾏ ｸﾏﾘ"/>
      <sheetName val="6083 Rﾏｶﾞﾙ ｼﾏ ﾏﾔ"/>
      <sheetName val="6084 Rﾔｶ ﾎﾑ ﾏﾔ"/>
      <sheetName val="6210 Rｸﾞﾙﾝ ｻﾋﾞﾅ"/>
      <sheetName val="6211 Rﾊﾞﾗﾙ ｻﾝﾃﾞｨｱ"/>
      <sheetName val="6426 Rﾊﾞｯﾀ ﾃﾞｨﾍﾟｼｭ"/>
      <sheetName val="6428 Rｱﾁｬﾚ ﾎﾟｳﾃﾞﾙ ｱｽﾐ"/>
      <sheetName val="6429 Rﾀﾊﾟ ｶﾝﾁｪ"/>
      <sheetName val="6438 Kﾈｳﾊﾟﾈ ﾌﾞﾜﾝ"/>
      <sheetName val="6456 Rｻﾋ ﾍﾐ ｻﾗ"/>
      <sheetName val="6457 Rｶﾄﾘ ｽﾚｽﾀ ｱﾐﾀ"/>
      <sheetName val="6469 Kﾀﾞｶﾙ ｱﾁｬﾘﾔ ﾏﾗﾃｨ"/>
      <sheetName val="6486 Rｸﾞﾙﾝ ﾛｼﾞﾅ"/>
      <sheetName val="6487 Rﾁｬﾝﾃﾞｭ ﾌﾟｻﾞ"/>
      <sheetName val="6527 Rﾗﾏ ﾐﾅ ｸﾏﾘ"/>
      <sheetName val="6528 Rｷﾞｼﾝ ｻﾝｻﾞﾅ"/>
      <sheetName val="6529 Rﾗﾐｼｬﾝ ｸﾞﾙﾝ ﾚﾘﾅ"/>
      <sheetName val="6530 Rｶﾄﾘ ﾊﾞｻﾝﾃｨ ｸﾏﾘ"/>
      <sheetName val="99999　ニッセープロダクツ"/>
    </sheetNames>
    <sheetDataSet>
      <sheetData sheetId="0">
        <row r="1">
          <cell r="D1">
            <v>45474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0" tint="-0.249977111117893"/>
    <outlinePr summaryBelow="1" summaryRight="1"/>
    <pageSetUpPr fitToPage="1"/>
  </sheetPr>
  <dimension ref="C1:BW158"/>
  <sheetViews>
    <sheetView showZeros="0" tabSelected="1" zoomScaleNormal="100" workbookViewId="0">
      <pane xSplit="4" ySplit="3" topLeftCell="E4" activePane="bottomRight" state="frozen"/>
      <selection activeCell="I9" sqref="I9"/>
      <selection pane="topRight" activeCell="I9" sqref="I9"/>
      <selection pane="bottomLeft" activeCell="I9" sqref="I9"/>
      <selection pane="bottomRight" activeCell="D10" sqref="D10"/>
    </sheetView>
  </sheetViews>
  <sheetFormatPr baseColWidth="8" defaultColWidth="3.6640625" defaultRowHeight="21.9" customHeight="1"/>
  <cols>
    <col hidden="1" width="3.6640625" customWidth="1" style="105" min="1" max="1"/>
    <col hidden="1" width="7.6640625" customWidth="1" style="105" min="2" max="2"/>
    <col width="10.33203125" customWidth="1" style="59" min="3" max="3"/>
    <col width="26.6640625" customWidth="1" style="103" min="4" max="4"/>
    <col width="5.88671875" customWidth="1" style="59" min="5" max="34"/>
    <col width="5.6640625" customWidth="1" style="59" min="35" max="35"/>
    <col width="9.21875" customWidth="1" style="169" min="36" max="36"/>
    <col width="8" customWidth="1" style="169" min="37" max="37"/>
    <col width="3.6640625" customWidth="1" style="59" min="38" max="38"/>
    <col width="4.88671875" customWidth="1" style="59" min="39" max="39"/>
    <col width="3.6640625" customWidth="1" style="59" min="40" max="41"/>
    <col width="3.6640625" customWidth="1" style="160" min="42" max="44"/>
    <col width="4.44140625" customWidth="1" style="160" min="45" max="51"/>
    <col width="4.44140625" customWidth="1" style="59" min="52" max="59"/>
    <col width="4.44140625" customWidth="1" style="63" min="60" max="60"/>
    <col width="4.44140625" customWidth="1" style="59" min="61" max="75"/>
    <col width="3.6640625" customWidth="1" style="59" min="76" max="397"/>
    <col width="3.6640625" customWidth="1" style="59" min="398" max="16384"/>
  </cols>
  <sheetData>
    <row r="1" ht="31.5" customHeight="1" s="35">
      <c r="D1" s="60" t="n">
        <v>45474</v>
      </c>
      <c r="E1" s="162" t="inlineStr">
        <is>
          <t>プライムデリカ様　第二工場　　 (左：実働時間　　右：食事詳細）</t>
        </is>
      </c>
      <c r="F1" s="149" t="n"/>
      <c r="G1" s="149" t="n"/>
      <c r="H1" s="149" t="n"/>
      <c r="I1" s="149" t="n"/>
      <c r="J1" s="149" t="n"/>
      <c r="K1" s="149" t="n"/>
      <c r="L1" s="149" t="n"/>
      <c r="M1" s="149" t="n"/>
      <c r="N1" s="149" t="n"/>
      <c r="O1" s="149" t="n"/>
      <c r="P1" s="149" t="n"/>
      <c r="Q1" s="149" t="n"/>
      <c r="R1" s="149" t="n"/>
      <c r="S1" s="149" t="n"/>
      <c r="T1" s="149" t="n"/>
      <c r="U1" s="149" t="n"/>
      <c r="V1" s="149" t="n"/>
      <c r="W1" s="149" t="n"/>
      <c r="X1" s="149" t="n"/>
      <c r="Y1" s="149" t="n"/>
      <c r="Z1" s="149" t="n"/>
      <c r="AA1" s="149" t="n"/>
      <c r="AB1" s="149" t="n"/>
      <c r="AC1" s="149" t="n"/>
      <c r="AD1" s="149" t="n"/>
      <c r="AE1" s="149" t="n"/>
      <c r="AF1" s="149" t="n"/>
      <c r="AG1" s="149" t="n"/>
      <c r="AH1" s="149" t="n"/>
      <c r="AI1" s="150" t="n"/>
      <c r="AS1" s="165" t="inlineStr">
        <is>
          <t>食事詳細</t>
        </is>
      </c>
      <c r="AT1" s="166" t="n"/>
      <c r="AU1" s="166" t="n"/>
      <c r="AV1" s="166" t="n"/>
      <c r="AW1" s="166" t="n"/>
      <c r="AX1" s="166" t="n"/>
      <c r="AY1" s="166" t="n"/>
      <c r="AZ1" s="166" t="n"/>
      <c r="BA1" s="166" t="n"/>
      <c r="BB1" s="166" t="n"/>
      <c r="BC1" s="166" t="n"/>
      <c r="BD1" s="166" t="n"/>
      <c r="BE1" s="166" t="n"/>
    </row>
    <row r="2" ht="21.9" customHeight="1" s="35">
      <c r="C2" s="152" t="inlineStr">
        <is>
          <t>ニッセープロダクツ</t>
        </is>
      </c>
      <c r="D2" s="65" t="inlineStr">
        <is>
          <t>日付</t>
        </is>
      </c>
      <c r="E2" s="170">
        <f>D1</f>
        <v/>
      </c>
      <c r="F2" s="170">
        <f>E2+1</f>
        <v/>
      </c>
      <c r="G2" s="170">
        <f>F2+1</f>
        <v/>
      </c>
      <c r="H2" s="170">
        <f>G2+1</f>
        <v/>
      </c>
      <c r="I2" s="170">
        <f>H2+1</f>
        <v/>
      </c>
      <c r="J2" s="170">
        <f>I2+1</f>
        <v/>
      </c>
      <c r="K2" s="170">
        <f>J2+1</f>
        <v/>
      </c>
      <c r="L2" s="170">
        <f>K2+1</f>
        <v/>
      </c>
      <c r="M2" s="170">
        <f>L2+1</f>
        <v/>
      </c>
      <c r="N2" s="170">
        <f>M2+1</f>
        <v/>
      </c>
      <c r="O2" s="170">
        <f>N2+1</f>
        <v/>
      </c>
      <c r="P2" s="170">
        <f>O2+1</f>
        <v/>
      </c>
      <c r="Q2" s="170">
        <f>P2+1</f>
        <v/>
      </c>
      <c r="R2" s="170">
        <f>Q2+1</f>
        <v/>
      </c>
      <c r="S2" s="170">
        <f>R2+1</f>
        <v/>
      </c>
      <c r="T2" s="170">
        <f>S2+1</f>
        <v/>
      </c>
      <c r="U2" s="170">
        <f>T2+1</f>
        <v/>
      </c>
      <c r="V2" s="170">
        <f>U2+1</f>
        <v/>
      </c>
      <c r="W2" s="170">
        <f>V2+1</f>
        <v/>
      </c>
      <c r="X2" s="170">
        <f>W2+1</f>
        <v/>
      </c>
      <c r="Y2" s="170">
        <f>X2+1</f>
        <v/>
      </c>
      <c r="Z2" s="170">
        <f>Y2+1</f>
        <v/>
      </c>
      <c r="AA2" s="170">
        <f>Z2+1</f>
        <v/>
      </c>
      <c r="AB2" s="170">
        <f>AA2+1</f>
        <v/>
      </c>
      <c r="AC2" s="170">
        <f>AB2+1</f>
        <v/>
      </c>
      <c r="AD2" s="170">
        <f>AC2+1</f>
        <v/>
      </c>
      <c r="AE2" s="170">
        <f>AD2+1</f>
        <v/>
      </c>
      <c r="AF2" s="170">
        <f>AE2+1</f>
        <v/>
      </c>
      <c r="AG2" s="170">
        <f>AF2+1</f>
        <v/>
      </c>
      <c r="AH2" s="170">
        <f>AG2+1</f>
        <v/>
      </c>
      <c r="AI2" s="170">
        <f>AH2+1</f>
        <v/>
      </c>
      <c r="AJ2" s="171" t="n"/>
      <c r="AK2" s="171" t="n"/>
      <c r="AL2" s="152" t="inlineStr">
        <is>
          <t>個人総時間</t>
        </is>
      </c>
      <c r="AM2" s="153" t="n"/>
      <c r="AN2" s="152" t="inlineStr">
        <is>
          <t>出勤日数</t>
        </is>
      </c>
      <c r="AO2" s="153" t="n"/>
      <c r="AP2" s="148" t="inlineStr">
        <is>
          <t>個人食事</t>
        </is>
      </c>
      <c r="AQ2" s="163" t="n"/>
      <c r="AR2" s="153" t="n"/>
      <c r="AS2" s="172">
        <f>E2</f>
        <v/>
      </c>
      <c r="AT2" s="172">
        <f>F2</f>
        <v/>
      </c>
      <c r="AU2" s="172">
        <f>G2</f>
        <v/>
      </c>
      <c r="AV2" s="172">
        <f>H2</f>
        <v/>
      </c>
      <c r="AW2" s="172">
        <f>I2</f>
        <v/>
      </c>
      <c r="AX2" s="172">
        <f>J2</f>
        <v/>
      </c>
      <c r="AY2" s="172">
        <f>K2</f>
        <v/>
      </c>
      <c r="AZ2" s="172">
        <f>L2</f>
        <v/>
      </c>
      <c r="BA2" s="172">
        <f>M2</f>
        <v/>
      </c>
      <c r="BB2" s="172">
        <f>N2</f>
        <v/>
      </c>
      <c r="BC2" s="172">
        <f>O2</f>
        <v/>
      </c>
      <c r="BD2" s="172">
        <f>P2</f>
        <v/>
      </c>
      <c r="BE2" s="172">
        <f>Q2</f>
        <v/>
      </c>
      <c r="BF2" s="172">
        <f>R2</f>
        <v/>
      </c>
      <c r="BG2" s="172">
        <f>S2</f>
        <v/>
      </c>
      <c r="BH2" s="172">
        <f>T2</f>
        <v/>
      </c>
      <c r="BI2" s="172">
        <f>U2</f>
        <v/>
      </c>
      <c r="BJ2" s="172">
        <f>V2</f>
        <v/>
      </c>
      <c r="BK2" s="172">
        <f>W2</f>
        <v/>
      </c>
      <c r="BL2" s="172">
        <f>X2</f>
        <v/>
      </c>
      <c r="BM2" s="172">
        <f>Y2</f>
        <v/>
      </c>
      <c r="BN2" s="172">
        <f>Z2</f>
        <v/>
      </c>
      <c r="BO2" s="172">
        <f>AA2</f>
        <v/>
      </c>
      <c r="BP2" s="172">
        <f>AB2</f>
        <v/>
      </c>
      <c r="BQ2" s="172">
        <f>AC2</f>
        <v/>
      </c>
      <c r="BR2" s="172">
        <f>AD2</f>
        <v/>
      </c>
      <c r="BS2" s="172">
        <f>AE2</f>
        <v/>
      </c>
      <c r="BT2" s="172">
        <f>AF2</f>
        <v/>
      </c>
      <c r="BU2" s="172">
        <f>AG2</f>
        <v/>
      </c>
      <c r="BV2" s="172">
        <f>AH2</f>
        <v/>
      </c>
      <c r="BW2" s="172">
        <f>AI2</f>
        <v/>
      </c>
    </row>
    <row r="3" ht="21.9" customHeight="1" s="35" thickBot="1">
      <c r="C3" s="69" t="inlineStr">
        <is>
          <t>番号</t>
        </is>
      </c>
      <c r="D3" s="70" t="inlineStr">
        <is>
          <t>氏名</t>
        </is>
      </c>
      <c r="E3" s="173">
        <f>TEXT(E2,"aaa")</f>
        <v/>
      </c>
      <c r="F3" s="173">
        <f>TEXT(F2,"aaa")</f>
        <v/>
      </c>
      <c r="G3" s="173">
        <f>TEXT(G2,"aaa")</f>
        <v/>
      </c>
      <c r="H3" s="173">
        <f>TEXT(H2,"aaa")</f>
        <v/>
      </c>
      <c r="I3" s="173">
        <f>TEXT(I2,"aaa")</f>
        <v/>
      </c>
      <c r="J3" s="173">
        <f>TEXT(J2,"aaa")</f>
        <v/>
      </c>
      <c r="K3" s="173">
        <f>TEXT(K2,"aaa")</f>
        <v/>
      </c>
      <c r="L3" s="173">
        <f>TEXT(L2,"aaa")</f>
        <v/>
      </c>
      <c r="M3" s="173">
        <f>TEXT(M2,"aaa")</f>
        <v/>
      </c>
      <c r="N3" s="173">
        <f>TEXT(N2,"aaa")</f>
        <v/>
      </c>
      <c r="O3" s="173">
        <f>TEXT(O2,"aaa")</f>
        <v/>
      </c>
      <c r="P3" s="173">
        <f>TEXT(P2,"aaa")</f>
        <v/>
      </c>
      <c r="Q3" s="173">
        <f>TEXT(Q2,"aaa")</f>
        <v/>
      </c>
      <c r="R3" s="173">
        <f>TEXT(R2,"aaa")</f>
        <v/>
      </c>
      <c r="S3" s="173">
        <f>TEXT(S2,"aaa")</f>
        <v/>
      </c>
      <c r="T3" s="173">
        <f>TEXT(T2,"aaa")</f>
        <v/>
      </c>
      <c r="U3" s="173">
        <f>TEXT(U2,"aaa")</f>
        <v/>
      </c>
      <c r="V3" s="173">
        <f>TEXT(V2,"aaa")</f>
        <v/>
      </c>
      <c r="W3" s="173">
        <f>TEXT(W2,"aaa")</f>
        <v/>
      </c>
      <c r="X3" s="173">
        <f>TEXT(X2,"aaa")</f>
        <v/>
      </c>
      <c r="Y3" s="173">
        <f>TEXT(Y2,"aaa")</f>
        <v/>
      </c>
      <c r="Z3" s="173">
        <f>TEXT(Z2,"aaa")</f>
        <v/>
      </c>
      <c r="AA3" s="173">
        <f>TEXT(AA2,"aaa")</f>
        <v/>
      </c>
      <c r="AB3" s="173">
        <f>TEXT(AB2,"aaa")</f>
        <v/>
      </c>
      <c r="AC3" s="173">
        <f>TEXT(AC2,"aaa")</f>
        <v/>
      </c>
      <c r="AD3" s="173">
        <f>TEXT(AD2,"aaa")</f>
        <v/>
      </c>
      <c r="AE3" s="173">
        <f>TEXT(AE2,"aaa")</f>
        <v/>
      </c>
      <c r="AF3" s="173">
        <f>TEXT(AF2,"aaa")</f>
        <v/>
      </c>
      <c r="AG3" s="173">
        <f>TEXT(AG2,"aaa")</f>
        <v/>
      </c>
      <c r="AH3" s="173">
        <f>TEXT(AH2,"aaa")</f>
        <v/>
      </c>
      <c r="AI3" s="173">
        <f>TEXT(AI2,"aaa")</f>
        <v/>
      </c>
      <c r="AJ3" s="174" t="n"/>
      <c r="AK3" s="174" t="n"/>
      <c r="AL3" s="154" t="n"/>
      <c r="AM3" s="155" t="n"/>
      <c r="AN3" s="154" t="n"/>
      <c r="AO3" s="155" t="n"/>
      <c r="AP3" s="154" t="n"/>
      <c r="AQ3" s="164" t="n"/>
      <c r="AR3" s="155" t="n"/>
      <c r="AS3" s="175">
        <f>E3</f>
        <v/>
      </c>
      <c r="AT3" s="173">
        <f>F3</f>
        <v/>
      </c>
      <c r="AU3" s="173">
        <f>G3</f>
        <v/>
      </c>
      <c r="AV3" s="173">
        <f>H3</f>
        <v/>
      </c>
      <c r="AW3" s="173">
        <f>I3</f>
        <v/>
      </c>
      <c r="AX3" s="173">
        <f>J3</f>
        <v/>
      </c>
      <c r="AY3" s="173">
        <f>K3</f>
        <v/>
      </c>
      <c r="AZ3" s="173">
        <f>L3</f>
        <v/>
      </c>
      <c r="BA3" s="173">
        <f>M3</f>
        <v/>
      </c>
      <c r="BB3" s="173">
        <f>N3</f>
        <v/>
      </c>
      <c r="BC3" s="173">
        <f>O3</f>
        <v/>
      </c>
      <c r="BD3" s="173">
        <f>P3</f>
        <v/>
      </c>
      <c r="BE3" s="173">
        <f>Q3</f>
        <v/>
      </c>
      <c r="BF3" s="173">
        <f>R3</f>
        <v/>
      </c>
      <c r="BG3" s="173">
        <f>S3</f>
        <v/>
      </c>
      <c r="BH3" s="176">
        <f>T3</f>
        <v/>
      </c>
      <c r="BI3" s="173">
        <f>U3</f>
        <v/>
      </c>
      <c r="BJ3" s="173">
        <f>V3</f>
        <v/>
      </c>
      <c r="BK3" s="173">
        <f>W3</f>
        <v/>
      </c>
      <c r="BL3" s="173">
        <f>X3</f>
        <v/>
      </c>
      <c r="BM3" s="173">
        <f>Y3</f>
        <v/>
      </c>
      <c r="BN3" s="173">
        <f>Z3</f>
        <v/>
      </c>
      <c r="BO3" s="173">
        <f>AA3</f>
        <v/>
      </c>
      <c r="BP3" s="173">
        <f>AB3</f>
        <v/>
      </c>
      <c r="BQ3" s="173">
        <f>AC3</f>
        <v/>
      </c>
      <c r="BR3" s="173">
        <f>AD3</f>
        <v/>
      </c>
      <c r="BS3" s="173">
        <f>AE3</f>
        <v/>
      </c>
      <c r="BT3" s="173">
        <f>AF3</f>
        <v/>
      </c>
      <c r="BU3" s="173">
        <f>AG3</f>
        <v/>
      </c>
      <c r="BV3" s="173">
        <f>AH3</f>
        <v/>
      </c>
      <c r="BW3" s="173">
        <f>AI3</f>
        <v/>
      </c>
    </row>
    <row r="4" ht="21.9" customHeight="1" s="35" thickTop="1">
      <c r="C4" s="177" t="n">
        <v>4834</v>
      </c>
      <c r="D4" s="178" t="inlineStr">
        <is>
          <t>Ｋカドカ　ジャムナ</t>
        </is>
      </c>
      <c r="E4" s="179" t="n"/>
      <c r="F4" s="179" t="n"/>
      <c r="G4" s="179" t="n"/>
      <c r="H4" s="179" t="n"/>
      <c r="I4" s="179" t="n"/>
      <c r="J4" s="179" t="n"/>
      <c r="K4" s="179" t="n">
        <v>0.4375</v>
      </c>
      <c r="L4" s="78" t="n"/>
      <c r="M4" s="179" t="n"/>
      <c r="N4" s="179" t="n"/>
      <c r="O4" s="179" t="n"/>
      <c r="P4" s="179" t="n"/>
      <c r="Q4" s="179" t="n"/>
      <c r="R4" s="179" t="n">
        <v>0.4381944444444444</v>
      </c>
      <c r="S4" s="179" t="n"/>
      <c r="T4" s="179" t="n"/>
      <c r="U4" s="179" t="n"/>
      <c r="V4" s="179" t="n"/>
      <c r="W4" s="179" t="n"/>
      <c r="X4" s="179" t="n"/>
      <c r="Y4" s="179" t="n"/>
      <c r="Z4" s="179" t="n"/>
      <c r="AA4" s="179" t="n"/>
      <c r="AB4" s="179" t="n"/>
      <c r="AC4" s="179" t="n"/>
      <c r="AD4" s="179" t="n"/>
      <c r="AE4" s="179" t="n"/>
      <c r="AF4" s="179" t="n"/>
      <c r="AG4" s="179" t="n"/>
      <c r="AH4" s="179" t="n"/>
      <c r="AI4" s="179" t="n"/>
      <c r="AJ4" s="180" t="n"/>
      <c r="AK4" s="180" t="n"/>
      <c r="AL4" s="181">
        <f>SUBTOTAL(9,E4:AI4)</f>
        <v/>
      </c>
      <c r="AM4" s="150" t="n"/>
      <c r="AN4" s="152">
        <f>COUNTIF(E4:AI4,"&gt;0")</f>
        <v/>
      </c>
      <c r="AO4" s="150" t="n"/>
      <c r="AP4" s="148">
        <f>SUM(AS4:BW4)</f>
        <v/>
      </c>
      <c r="AQ4" s="149" t="n"/>
      <c r="AR4" s="150" t="n"/>
      <c r="AS4" s="81" t="n"/>
      <c r="AT4" s="81" t="n"/>
      <c r="AU4" s="81" t="n"/>
      <c r="AV4" s="81" t="n"/>
      <c r="AW4" s="81" t="n"/>
      <c r="AX4" s="81" t="n"/>
      <c r="AY4" s="81" t="n"/>
      <c r="AZ4" s="82" t="n"/>
      <c r="BA4" s="82" t="n"/>
      <c r="BB4" s="82" t="n"/>
      <c r="BC4" s="82" t="n"/>
      <c r="BD4" s="82" t="n"/>
      <c r="BE4" s="82" t="n"/>
      <c r="BF4" s="82" t="n"/>
      <c r="BG4" s="82" t="n"/>
      <c r="BH4" s="82" t="n"/>
      <c r="BI4" s="82" t="n"/>
      <c r="BJ4" s="82" t="n"/>
      <c r="BK4" s="82" t="n"/>
      <c r="BL4" s="82" t="n"/>
      <c r="BM4" s="82" t="n"/>
      <c r="BN4" s="82" t="n"/>
      <c r="BO4" s="82" t="n"/>
      <c r="BP4" s="82" t="n"/>
      <c r="BQ4" s="82" t="n"/>
      <c r="BR4" s="82" t="n"/>
      <c r="BS4" s="82" t="n"/>
      <c r="BT4" s="82" t="n"/>
      <c r="BU4" s="82" t="n"/>
      <c r="BV4" s="82" t="n"/>
      <c r="BW4" s="82" t="n"/>
    </row>
    <row r="5" ht="21.9" customHeight="1" s="35">
      <c r="C5" s="182" t="n">
        <v>4840</v>
      </c>
      <c r="D5" s="183" t="inlineStr">
        <is>
          <t>Ｋカルキ　カマラ</t>
        </is>
      </c>
      <c r="E5" s="181" t="n">
        <v>0.39375</v>
      </c>
      <c r="F5" s="181" t="n"/>
      <c r="G5" s="181" t="n"/>
      <c r="H5" s="181" t="n"/>
      <c r="I5" s="181" t="n"/>
      <c r="J5" s="181" t="n"/>
      <c r="K5" s="181" t="n">
        <v>0.4784722222222222</v>
      </c>
      <c r="L5" s="181" t="n">
        <v>0.3923611111111111</v>
      </c>
      <c r="M5" s="181" t="n"/>
      <c r="N5" s="181" t="n"/>
      <c r="O5" s="181" t="n"/>
      <c r="P5" s="181" t="n"/>
      <c r="Q5" s="181" t="n"/>
      <c r="R5" s="181" t="n">
        <v>0.43125</v>
      </c>
      <c r="S5" s="181" t="n">
        <v>0.39375</v>
      </c>
      <c r="T5" s="181" t="n"/>
      <c r="U5" s="181" t="n"/>
      <c r="V5" s="181" t="n"/>
      <c r="W5" s="181" t="n"/>
      <c r="X5" s="181" t="n"/>
      <c r="Y5" s="85" t="n"/>
      <c r="Z5" s="181" t="n"/>
      <c r="AA5" s="181" t="n"/>
      <c r="AB5" s="181" t="n"/>
      <c r="AC5" s="181" t="n"/>
      <c r="AD5" s="181" t="n"/>
      <c r="AE5" s="181" t="n"/>
      <c r="AF5" s="181" t="n"/>
      <c r="AG5" s="181" t="n"/>
      <c r="AH5" s="181" t="n"/>
      <c r="AI5" s="181" t="n"/>
      <c r="AJ5" s="171" t="n"/>
      <c r="AK5" s="171" t="n"/>
      <c r="AL5" s="181">
        <f>SUBTOTAL(9,E5:AI5)</f>
        <v/>
      </c>
      <c r="AM5" s="150" t="n"/>
      <c r="AN5" s="152">
        <f>COUNTIF(E5:AI5,"&gt;0")</f>
        <v/>
      </c>
      <c r="AO5" s="150" t="n"/>
      <c r="AP5" s="148">
        <f>SUM(AS5:BW5)</f>
        <v/>
      </c>
      <c r="AQ5" s="149" t="n"/>
      <c r="AR5" s="150" t="n"/>
      <c r="AS5" s="86" t="n"/>
      <c r="AT5" s="86" t="n"/>
      <c r="AU5" s="86" t="n"/>
      <c r="AV5" s="86" t="n"/>
      <c r="AW5" s="86" t="n"/>
      <c r="AX5" s="86" t="n"/>
      <c r="AY5" s="86" t="n"/>
      <c r="AZ5" s="86" t="n"/>
      <c r="BA5" s="86" t="n"/>
      <c r="BB5" s="86" t="n"/>
      <c r="BC5" s="86" t="n"/>
      <c r="BD5" s="86" t="n"/>
      <c r="BE5" s="86" t="n"/>
      <c r="BF5" s="86" t="n"/>
      <c r="BG5" s="86" t="n"/>
      <c r="BH5" s="86" t="n"/>
      <c r="BI5" s="86" t="n"/>
      <c r="BJ5" s="86" t="n"/>
      <c r="BK5" s="86" t="n"/>
      <c r="BL5" s="86" t="n"/>
      <c r="BM5" s="87" t="n"/>
      <c r="BN5" s="86" t="n"/>
      <c r="BO5" s="86" t="n"/>
      <c r="BP5" s="86" t="n"/>
      <c r="BQ5" s="87" t="n"/>
      <c r="BR5" s="86" t="n"/>
      <c r="BS5" s="87" t="n"/>
      <c r="BT5" s="87" t="n"/>
      <c r="BU5" s="87" t="n"/>
      <c r="BV5" s="87" t="n"/>
      <c r="BW5" s="87" t="n"/>
    </row>
    <row r="6" ht="21.9" customHeight="1" s="35">
      <c r="C6" s="152" t="n">
        <v>4887</v>
      </c>
      <c r="D6" s="183" t="inlineStr">
        <is>
          <t>Ｋスレスタ　ビナムラタ</t>
        </is>
      </c>
      <c r="E6" s="181" t="n"/>
      <c r="F6" s="181" t="n"/>
      <c r="G6" s="181" t="n"/>
      <c r="H6" s="181" t="n">
        <v>0.34375</v>
      </c>
      <c r="I6" s="181" t="n">
        <v>0.3430555555555556</v>
      </c>
      <c r="J6" s="181" t="n"/>
      <c r="K6" s="181" t="n"/>
      <c r="L6" s="181" t="n"/>
      <c r="M6" s="181" t="n"/>
      <c r="N6" s="181" t="n"/>
      <c r="O6" s="181" t="n">
        <v>0.34375</v>
      </c>
      <c r="P6" s="181" t="n">
        <v>0.3430555555555556</v>
      </c>
      <c r="Q6" s="181" t="n"/>
      <c r="R6" s="181" t="n"/>
      <c r="S6" s="181" t="n"/>
      <c r="T6" s="181" t="n"/>
      <c r="U6" s="181" t="n"/>
      <c r="V6" s="181" t="n"/>
      <c r="W6" s="181" t="n"/>
      <c r="X6" s="181" t="n"/>
      <c r="Y6" s="85" t="n"/>
      <c r="Z6" s="181" t="n"/>
      <c r="AA6" s="181" t="n"/>
      <c r="AB6" s="181" t="n"/>
      <c r="AC6" s="181" t="n"/>
      <c r="AD6" s="181" t="n"/>
      <c r="AE6" s="181" t="n"/>
      <c r="AF6" s="181" t="n"/>
      <c r="AG6" s="181" t="n"/>
      <c r="AH6" s="181" t="n"/>
      <c r="AI6" s="181" t="n"/>
      <c r="AJ6" s="171" t="n"/>
      <c r="AK6" s="171" t="n"/>
      <c r="AL6" s="181">
        <f>SUBTOTAL(9,E6:AI6)</f>
        <v/>
      </c>
      <c r="AM6" s="150" t="n"/>
      <c r="AN6" s="152">
        <f>COUNTIF(E6:AI6,"&gt;0")</f>
        <v/>
      </c>
      <c r="AO6" s="150" t="n"/>
      <c r="AP6" s="148">
        <f>SUM(AS6:BW6)</f>
        <v/>
      </c>
      <c r="AQ6" s="149" t="n"/>
      <c r="AR6" s="150" t="n"/>
      <c r="AS6" s="86" t="n"/>
      <c r="AT6" s="86" t="n"/>
      <c r="AU6" s="86" t="n"/>
      <c r="AV6" s="86" t="n"/>
      <c r="AW6" s="86" t="n"/>
      <c r="AX6" s="86" t="n"/>
      <c r="AY6" s="86" t="n"/>
      <c r="AZ6" s="86" t="n"/>
      <c r="BA6" s="87" t="n"/>
      <c r="BB6" s="87" t="n"/>
      <c r="BC6" s="87" t="n"/>
      <c r="BD6" s="87" t="n"/>
      <c r="BE6" s="87" t="n"/>
      <c r="BF6" s="87" t="n"/>
      <c r="BG6" s="87" t="n"/>
      <c r="BH6" s="87" t="n"/>
      <c r="BI6" s="87" t="n"/>
      <c r="BJ6" s="86" t="n"/>
      <c r="BK6" s="87" t="n"/>
      <c r="BL6" s="87" t="n"/>
      <c r="BM6" s="87" t="n"/>
      <c r="BN6" s="87" t="n"/>
      <c r="BO6" s="86" t="n"/>
      <c r="BP6" s="87" t="n"/>
      <c r="BQ6" s="87" t="n"/>
      <c r="BR6" s="87" t="n"/>
      <c r="BS6" s="87" t="n"/>
      <c r="BT6" s="87" t="n"/>
      <c r="BU6" s="87" t="n"/>
      <c r="BV6" s="87" t="n"/>
      <c r="BW6" s="87" t="n"/>
    </row>
    <row r="7" ht="21.9" customHeight="1" s="35">
      <c r="C7" s="152" t="n">
        <v>4963</v>
      </c>
      <c r="D7" s="183" t="inlineStr">
        <is>
          <t>Ｒチョウデリ　ティーパ</t>
        </is>
      </c>
      <c r="E7" s="85" t="n"/>
      <c r="F7" s="85" t="n">
        <v>0.3909722222222222</v>
      </c>
      <c r="G7" s="85" t="n">
        <v>0.3916666666666667</v>
      </c>
      <c r="H7" s="85" t="n">
        <v>0.3486111111111111</v>
      </c>
      <c r="I7" s="85" t="n"/>
      <c r="J7" s="85" t="n"/>
      <c r="K7" s="85" t="n"/>
      <c r="L7" s="85" t="n"/>
      <c r="M7" s="85" t="n">
        <v>0.3909722222222222</v>
      </c>
      <c r="N7" s="85" t="n">
        <v>0.3916666666666667</v>
      </c>
      <c r="O7" s="85" t="n">
        <v>0.3486111111111111</v>
      </c>
      <c r="P7" s="85" t="n"/>
      <c r="Q7" s="85" t="n"/>
      <c r="R7" s="85" t="n"/>
      <c r="S7" s="85" t="n"/>
      <c r="T7" s="85" t="n"/>
      <c r="U7" s="85" t="n"/>
      <c r="V7" s="85" t="n"/>
      <c r="W7" s="85" t="n"/>
      <c r="X7" s="85" t="n"/>
      <c r="Y7" s="85" t="n"/>
      <c r="Z7" s="85" t="n"/>
      <c r="AA7" s="85" t="n"/>
      <c r="AB7" s="85" t="n"/>
      <c r="AC7" s="85" t="n"/>
      <c r="AD7" s="85" t="n"/>
      <c r="AE7" s="181" t="n"/>
      <c r="AF7" s="85" t="n"/>
      <c r="AG7" s="85" t="n"/>
      <c r="AH7" s="85" t="n"/>
      <c r="AI7" s="85" t="n"/>
      <c r="AJ7" s="171" t="n"/>
      <c r="AK7" s="171" t="n"/>
      <c r="AL7" s="181">
        <f>SUBTOTAL(9,E7:AI7)</f>
        <v/>
      </c>
      <c r="AM7" s="150" t="n"/>
      <c r="AN7" s="152">
        <f>COUNTIF(E7:AI7,"&gt;0")</f>
        <v/>
      </c>
      <c r="AO7" s="150" t="n"/>
      <c r="AP7" s="148">
        <f>SUM(AS7:BW7)</f>
        <v/>
      </c>
      <c r="AQ7" s="149" t="n"/>
      <c r="AR7" s="150" t="n"/>
      <c r="AS7" s="86" t="n"/>
      <c r="AT7" s="86" t="n"/>
      <c r="AU7" s="86" t="n"/>
      <c r="AV7" s="86" t="n"/>
      <c r="AW7" s="86" t="n"/>
      <c r="AX7" s="86" t="n"/>
      <c r="AY7" s="86" t="n"/>
      <c r="AZ7" s="87" t="n"/>
      <c r="BA7" s="87" t="n"/>
      <c r="BB7" s="87" t="n"/>
      <c r="BC7" s="87" t="n"/>
      <c r="BD7" s="87" t="n"/>
      <c r="BE7" s="87" t="n"/>
      <c r="BF7" s="87" t="n"/>
      <c r="BG7" s="87" t="n"/>
      <c r="BH7" s="87" t="n"/>
      <c r="BI7" s="87" t="n"/>
      <c r="BJ7" s="87" t="n"/>
      <c r="BK7" s="87" t="n"/>
      <c r="BL7" s="87" t="n"/>
      <c r="BM7" s="87" t="n"/>
      <c r="BN7" s="87" t="n"/>
      <c r="BO7" s="87" t="n"/>
      <c r="BP7" s="87" t="n"/>
      <c r="BQ7" s="87" t="n"/>
      <c r="BR7" s="87" t="n"/>
      <c r="BS7" s="86" t="n"/>
      <c r="BT7" s="86" t="n"/>
      <c r="BU7" s="87" t="n"/>
      <c r="BV7" s="87" t="n"/>
      <c r="BW7" s="87" t="n"/>
    </row>
    <row r="8" ht="21.9" customHeight="1" s="35">
      <c r="C8" s="182" t="n">
        <v>5156</v>
      </c>
      <c r="D8" s="183" t="inlineStr">
        <is>
          <t>スズキ　サユリ</t>
        </is>
      </c>
      <c r="E8" s="181" t="n">
        <v>0.2888888888888889</v>
      </c>
      <c r="F8" s="181" t="n">
        <v>0.4270833333333333</v>
      </c>
      <c r="G8" s="181" t="n">
        <v>0.3423611111111111</v>
      </c>
      <c r="H8" s="181" t="n">
        <v>0.3854166666666667</v>
      </c>
      <c r="I8" s="181" t="n">
        <v>0.3479166666666667</v>
      </c>
      <c r="J8" s="181" t="n">
        <v>0.3423611111111111</v>
      </c>
      <c r="K8" s="181" t="n">
        <v>0.4270833333333333</v>
      </c>
      <c r="L8" s="181" t="n">
        <v>0.3465277777777778</v>
      </c>
      <c r="M8" s="181" t="n">
        <v>0.4270833333333333</v>
      </c>
      <c r="N8" s="181" t="n">
        <v>0.3423611111111111</v>
      </c>
      <c r="O8" s="181" t="n">
        <v>0.3854166666666667</v>
      </c>
      <c r="P8" s="181" t="n">
        <v>0.3479166666666667</v>
      </c>
      <c r="Q8" s="181" t="n"/>
      <c r="R8" s="181" t="n"/>
      <c r="S8" s="181" t="n"/>
      <c r="T8" s="181" t="n"/>
      <c r="U8" s="181" t="n"/>
      <c r="V8" s="181" t="n"/>
      <c r="W8" s="181" t="n"/>
      <c r="X8" s="181" t="n"/>
      <c r="Y8" s="88" t="n"/>
      <c r="Z8" s="181" t="n"/>
      <c r="AA8" s="181" t="n"/>
      <c r="AB8" s="181" t="n"/>
      <c r="AC8" s="181" t="n"/>
      <c r="AD8" s="181" t="n"/>
      <c r="AE8" s="181" t="n"/>
      <c r="AF8" s="181" t="n"/>
      <c r="AG8" s="181" t="n"/>
      <c r="AH8" s="181" t="n"/>
      <c r="AI8" s="181" t="n"/>
      <c r="AJ8" s="171" t="n"/>
      <c r="AK8" s="171" t="n"/>
      <c r="AL8" s="181">
        <f>SUBTOTAL(9,E8:AI8)</f>
        <v/>
      </c>
      <c r="AM8" s="150" t="n"/>
      <c r="AN8" s="152">
        <f>COUNTIF(E8:AI8,"&gt;0")</f>
        <v/>
      </c>
      <c r="AO8" s="150" t="n"/>
      <c r="AP8" s="148">
        <f>SUM(AS8:BW8)</f>
        <v/>
      </c>
      <c r="AQ8" s="149" t="n"/>
      <c r="AR8" s="150" t="n"/>
      <c r="AS8" s="86" t="n"/>
      <c r="AT8" s="86" t="n"/>
      <c r="AU8" s="86" t="n"/>
      <c r="AV8" s="86" t="n"/>
      <c r="AW8" s="86" t="n"/>
      <c r="AX8" s="86" t="n"/>
      <c r="AY8" s="86" t="n"/>
      <c r="AZ8" s="86" t="n"/>
      <c r="BA8" s="86" t="n"/>
      <c r="BB8" s="86" t="n"/>
      <c r="BC8" s="86" t="n"/>
      <c r="BD8" s="86" t="n"/>
      <c r="BE8" s="86" t="n"/>
      <c r="BF8" s="86" t="n"/>
      <c r="BG8" s="86" t="n"/>
      <c r="BH8" s="86" t="n"/>
      <c r="BI8" s="86" t="n"/>
      <c r="BJ8" s="86" t="n"/>
      <c r="BK8" s="86" t="n"/>
      <c r="BL8" s="86" t="n"/>
      <c r="BM8" s="86" t="n"/>
      <c r="BN8" s="86" t="n"/>
      <c r="BO8" s="86" t="n"/>
      <c r="BP8" s="86" t="n"/>
      <c r="BQ8" s="86" t="n"/>
      <c r="BR8" s="86" t="n"/>
      <c r="BS8" s="86" t="n"/>
      <c r="BT8" s="86" t="n"/>
      <c r="BU8" s="86" t="n"/>
      <c r="BV8" s="86" t="n"/>
      <c r="BW8" s="86" t="n"/>
    </row>
    <row r="9" ht="21.9" customHeight="1" s="35">
      <c r="C9" s="182" t="n">
        <v>5305</v>
      </c>
      <c r="D9" s="183" t="inlineStr">
        <is>
          <t>Ｒタパ　マガル　プナム</t>
        </is>
      </c>
      <c r="E9" s="181" t="n">
        <v>0.2888888888888889</v>
      </c>
      <c r="F9" s="181" t="n"/>
      <c r="G9" s="181" t="n"/>
      <c r="H9" s="181" t="n"/>
      <c r="I9" s="181" t="n">
        <v>0.2902777777777778</v>
      </c>
      <c r="J9" s="181" t="n">
        <v>0.2895833333333334</v>
      </c>
      <c r="K9" s="181" t="n">
        <v>0.2604166666666667</v>
      </c>
      <c r="L9" s="88" t="n">
        <v>0.2881944444444444</v>
      </c>
      <c r="M9" s="88" t="n"/>
      <c r="N9" s="88" t="n"/>
      <c r="O9" s="88" t="n"/>
      <c r="P9" s="88" t="n">
        <v>0.2902777777777778</v>
      </c>
      <c r="Q9" s="88" t="n">
        <v>0.3284722222222222</v>
      </c>
      <c r="R9" s="88" t="n">
        <v>0.3284722222222222</v>
      </c>
      <c r="S9" s="88" t="n">
        <v>0.2895833333333334</v>
      </c>
      <c r="T9" s="88" t="n"/>
      <c r="U9" s="88" t="n"/>
      <c r="V9" s="88" t="n"/>
      <c r="W9" s="88" t="n"/>
      <c r="X9" s="88" t="n"/>
      <c r="Y9" s="88" t="n"/>
      <c r="Z9" s="88" t="n"/>
      <c r="AA9" s="88" t="n"/>
      <c r="AB9" s="88" t="n"/>
      <c r="AC9" s="88" t="n"/>
      <c r="AD9" s="88" t="n"/>
      <c r="AE9" s="88" t="n"/>
      <c r="AF9" s="88" t="n"/>
      <c r="AG9" s="88" t="n"/>
      <c r="AH9" s="88" t="n"/>
      <c r="AI9" s="88" t="n"/>
      <c r="AJ9" s="171" t="n"/>
      <c r="AK9" s="171" t="n"/>
      <c r="AL9" s="181">
        <f>SUBTOTAL(9,E9:AI9)</f>
        <v/>
      </c>
      <c r="AM9" s="150" t="n"/>
      <c r="AN9" s="152">
        <f>COUNTIF(E9:AI9,"&gt;0")</f>
        <v/>
      </c>
      <c r="AO9" s="150" t="n"/>
      <c r="AP9" s="148">
        <f>SUM(AS9:BW9)</f>
        <v/>
      </c>
      <c r="AQ9" s="149" t="n"/>
      <c r="AR9" s="150" t="n"/>
      <c r="AS9" s="86" t="n"/>
      <c r="AT9" s="86" t="n"/>
      <c r="AU9" s="86" t="n"/>
      <c r="AV9" s="86" t="n"/>
      <c r="AW9" s="86" t="n"/>
      <c r="AX9" s="86" t="n"/>
      <c r="AY9" s="86" t="n"/>
      <c r="AZ9" s="87" t="n"/>
      <c r="BA9" s="87" t="n"/>
      <c r="BB9" s="87" t="n"/>
      <c r="BC9" s="87" t="n"/>
      <c r="BD9" s="87" t="n"/>
      <c r="BE9" s="87" t="n"/>
      <c r="BF9" s="87" t="n"/>
      <c r="BG9" s="87" t="n"/>
      <c r="BH9" s="87" t="n"/>
      <c r="BI9" s="87" t="n"/>
      <c r="BJ9" s="87" t="n"/>
      <c r="BK9" s="87" t="n"/>
      <c r="BL9" s="87" t="n"/>
      <c r="BM9" s="87" t="n"/>
      <c r="BN9" s="87" t="n"/>
      <c r="BO9" s="87" t="n"/>
      <c r="BP9" s="87" t="n"/>
      <c r="BQ9" s="87" t="n"/>
      <c r="BR9" s="87" t="n"/>
      <c r="BS9" s="87" t="n"/>
      <c r="BT9" s="87" t="n"/>
      <c r="BU9" s="87" t="n"/>
      <c r="BV9" s="87" t="n"/>
      <c r="BW9" s="87" t="n"/>
    </row>
    <row r="10" ht="21.9" customHeight="1" s="35">
      <c r="C10" s="182" t="n">
        <v>5312</v>
      </c>
      <c r="D10" s="183" t="inlineStr">
        <is>
          <t>Ｒシリス　ディパ</t>
        </is>
      </c>
      <c r="E10" s="181" t="n">
        <v>0.2888888888888889</v>
      </c>
      <c r="F10" s="181" t="n"/>
      <c r="G10" s="181" t="n"/>
      <c r="H10" s="181" t="n"/>
      <c r="I10" s="181" t="n">
        <v>0.2902777777777778</v>
      </c>
      <c r="J10" s="181" t="n">
        <v>0.2895833333333334</v>
      </c>
      <c r="K10" s="181" t="n">
        <v>0.2597222222222222</v>
      </c>
      <c r="L10" s="181" t="n">
        <v>0.2895833333333334</v>
      </c>
      <c r="M10" s="181" t="n"/>
      <c r="N10" s="181" t="n"/>
      <c r="O10" s="181" t="n"/>
      <c r="P10" s="181" t="n">
        <v>0.2902777777777778</v>
      </c>
      <c r="Q10" s="181" t="n">
        <v>0.3284722222222222</v>
      </c>
      <c r="R10" s="181" t="n">
        <v>0.3284722222222222</v>
      </c>
      <c r="S10" s="181" t="n">
        <v>0.2861111111111111</v>
      </c>
      <c r="T10" s="181" t="n"/>
      <c r="U10" s="181" t="n"/>
      <c r="V10" s="181" t="n"/>
      <c r="W10" s="181" t="n"/>
      <c r="X10" s="181" t="n"/>
      <c r="Y10" s="181" t="n"/>
      <c r="Z10" s="181" t="n"/>
      <c r="AA10" s="181" t="n"/>
      <c r="AB10" s="181" t="n"/>
      <c r="AC10" s="181" t="n"/>
      <c r="AD10" s="181" t="n"/>
      <c r="AE10" s="181" t="n"/>
      <c r="AF10" s="181" t="n"/>
      <c r="AG10" s="181" t="n"/>
      <c r="AH10" s="181" t="n"/>
      <c r="AI10" s="181" t="n"/>
      <c r="AJ10" s="171" t="n"/>
      <c r="AK10" s="171" t="n"/>
      <c r="AL10" s="181">
        <f>SUBTOTAL(9,E10:AI10)</f>
        <v/>
      </c>
      <c r="AM10" s="150" t="n"/>
      <c r="AN10" s="152">
        <f>COUNTIF(E10:AI10,"&gt;0")</f>
        <v/>
      </c>
      <c r="AO10" s="150" t="n"/>
      <c r="AP10" s="148">
        <f>SUM(AS10:BW10)</f>
        <v/>
      </c>
      <c r="AQ10" s="149" t="n"/>
      <c r="AR10" s="150" t="n"/>
      <c r="AS10" s="86" t="n"/>
      <c r="AT10" s="86" t="n"/>
      <c r="AU10" s="86" t="n"/>
      <c r="AV10" s="86" t="n"/>
      <c r="AW10" s="86" t="n"/>
      <c r="AX10" s="86" t="n"/>
      <c r="AY10" s="86" t="n"/>
      <c r="AZ10" s="87" t="n"/>
      <c r="BA10" s="86" t="n"/>
      <c r="BB10" s="86" t="n"/>
      <c r="BC10" s="86" t="n"/>
      <c r="BD10" s="86" t="n"/>
      <c r="BE10" s="86" t="n"/>
      <c r="BF10" s="86" t="n"/>
      <c r="BG10" s="87" t="n"/>
      <c r="BH10" s="86" t="n"/>
      <c r="BI10" s="86" t="n"/>
      <c r="BJ10" s="86" t="n"/>
      <c r="BK10" s="86" t="n"/>
      <c r="BL10" s="86" t="n"/>
      <c r="BM10" s="86" t="n"/>
      <c r="BN10" s="87" t="n"/>
      <c r="BO10" s="86" t="n"/>
      <c r="BP10" s="86" t="n"/>
      <c r="BQ10" s="86" t="n"/>
      <c r="BR10" s="86" t="n"/>
      <c r="BS10" s="87" t="n"/>
      <c r="BT10" s="87" t="n"/>
      <c r="BU10" s="87" t="n"/>
      <c r="BV10" s="87" t="n"/>
      <c r="BW10" s="87" t="n"/>
    </row>
    <row r="11" ht="21.9" customHeight="1" s="35">
      <c r="C11" s="182" t="n">
        <v>5490</v>
      </c>
      <c r="D11" s="183" t="inlineStr">
        <is>
          <t>Ｒチャウダリ　サパナ</t>
        </is>
      </c>
      <c r="E11" s="181" t="n"/>
      <c r="F11" s="181" t="n"/>
      <c r="G11" s="181" t="n"/>
      <c r="H11" s="181" t="n">
        <v>0.2888888888888889</v>
      </c>
      <c r="I11" s="181" t="n">
        <v>0.2895833333333334</v>
      </c>
      <c r="J11" s="181" t="n"/>
      <c r="K11" s="181" t="n">
        <v>0.2895833333333334</v>
      </c>
      <c r="L11" s="181" t="n"/>
      <c r="M11" s="181" t="n"/>
      <c r="N11" s="181" t="n"/>
      <c r="O11" s="181" t="n">
        <v>0.2888888888888889</v>
      </c>
      <c r="P11" s="181" t="n">
        <v>0.2895833333333334</v>
      </c>
      <c r="Q11" s="181" t="n">
        <v>0.2888888888888889</v>
      </c>
      <c r="R11" s="181" t="n">
        <v>0.2895833333333334</v>
      </c>
      <c r="S11" s="181" t="n"/>
      <c r="T11" s="181" t="n"/>
      <c r="U11" s="181" t="n"/>
      <c r="V11" s="181" t="n"/>
      <c r="W11" s="181" t="n"/>
      <c r="X11" s="181" t="n"/>
      <c r="Y11" s="181" t="n"/>
      <c r="Z11" s="181" t="n"/>
      <c r="AA11" s="181" t="n"/>
      <c r="AB11" s="181" t="n"/>
      <c r="AC11" s="181" t="n"/>
      <c r="AD11" s="181" t="n"/>
      <c r="AE11" s="181" t="n"/>
      <c r="AF11" s="181" t="n"/>
      <c r="AG11" s="181" t="n"/>
      <c r="AH11" s="181" t="n"/>
      <c r="AI11" s="181" t="n"/>
      <c r="AJ11" s="171" t="n"/>
      <c r="AK11" s="171" t="n"/>
      <c r="AL11" s="181">
        <f>SUBTOTAL(9,E11:AI11)</f>
        <v/>
      </c>
      <c r="AM11" s="150" t="n"/>
      <c r="AN11" s="152">
        <f>COUNTIF(E11:AI11,"&gt;0")</f>
        <v/>
      </c>
      <c r="AO11" s="150" t="n"/>
      <c r="AP11" s="148">
        <f>SUM(AS11:BW11)</f>
        <v/>
      </c>
      <c r="AQ11" s="149" t="n"/>
      <c r="AR11" s="150" t="n"/>
      <c r="AS11" s="86" t="n"/>
      <c r="AT11" s="86" t="n"/>
      <c r="AU11" s="86" t="n"/>
      <c r="AV11" s="86" t="n"/>
      <c r="AW11" s="86" t="n"/>
      <c r="AX11" s="86" t="n"/>
      <c r="AY11" s="86" t="n"/>
      <c r="AZ11" s="87" t="n"/>
      <c r="BA11" s="87" t="n"/>
      <c r="BB11" s="87" t="n"/>
      <c r="BC11" s="87" t="n"/>
      <c r="BD11" s="87" t="n"/>
      <c r="BE11" s="87" t="n"/>
      <c r="BF11" s="87" t="n"/>
      <c r="BG11" s="87" t="n"/>
      <c r="BH11" s="87" t="n"/>
      <c r="BI11" s="87" t="n"/>
      <c r="BJ11" s="87" t="n"/>
      <c r="BK11" s="87" t="n"/>
      <c r="BL11" s="87" t="n"/>
      <c r="BM11" s="87" t="n"/>
      <c r="BN11" s="87" t="n"/>
      <c r="BO11" s="87" t="n"/>
      <c r="BP11" s="87" t="n"/>
      <c r="BQ11" s="87" t="n"/>
      <c r="BR11" s="87" t="n"/>
      <c r="BS11" s="87" t="n"/>
      <c r="BT11" s="87" t="n"/>
      <c r="BU11" s="87" t="n"/>
      <c r="BV11" s="87" t="n"/>
      <c r="BW11" s="87" t="n"/>
    </row>
    <row r="12" ht="21.9" customHeight="1" s="35">
      <c r="C12" s="182" t="n">
        <v>5492</v>
      </c>
      <c r="D12" s="183" t="inlineStr">
        <is>
          <t>Ｒビスタ　ソウ゛ァ</t>
        </is>
      </c>
      <c r="E12" s="181" t="n">
        <v>0.2888888888888889</v>
      </c>
      <c r="F12" s="181" t="n">
        <v>0.2895833333333334</v>
      </c>
      <c r="G12" s="181" t="n">
        <v>0.2895833333333334</v>
      </c>
      <c r="H12" s="181" t="n"/>
      <c r="I12" s="181" t="n"/>
      <c r="J12" s="181" t="n"/>
      <c r="K12" s="181" t="n">
        <v>0.2888888888888889</v>
      </c>
      <c r="L12" s="181" t="n">
        <v>0.2895833333333334</v>
      </c>
      <c r="M12" s="181" t="n">
        <v>0.2895833333333334</v>
      </c>
      <c r="N12" s="181" t="n">
        <v>0.2895833333333334</v>
      </c>
      <c r="O12" s="181" t="n"/>
      <c r="P12" s="181" t="n"/>
      <c r="Q12" s="181" t="n"/>
      <c r="R12" s="181" t="n">
        <v>0.2888888888888889</v>
      </c>
      <c r="S12" s="181" t="n">
        <v>0.2895833333333334</v>
      </c>
      <c r="T12" s="181" t="n"/>
      <c r="U12" s="181" t="n"/>
      <c r="V12" s="181" t="n"/>
      <c r="W12" s="181" t="n"/>
      <c r="X12" s="181" t="n"/>
      <c r="Y12" s="88" t="n"/>
      <c r="Z12" s="181" t="n"/>
      <c r="AA12" s="181" t="n"/>
      <c r="AB12" s="181" t="n"/>
      <c r="AC12" s="181" t="n"/>
      <c r="AD12" s="181" t="n"/>
      <c r="AE12" s="181" t="n"/>
      <c r="AF12" s="181" t="n"/>
      <c r="AG12" s="181" t="n"/>
      <c r="AH12" s="181" t="n"/>
      <c r="AI12" s="181" t="n"/>
      <c r="AJ12" s="171" t="n"/>
      <c r="AK12" s="171" t="n"/>
      <c r="AL12" s="181">
        <f>SUBTOTAL(9,E12:AI12)</f>
        <v/>
      </c>
      <c r="AM12" s="150" t="n"/>
      <c r="AN12" s="152">
        <f>COUNTIF(E12:AI12,"&gt;0")</f>
        <v/>
      </c>
      <c r="AO12" s="150" t="n"/>
      <c r="AP12" s="148">
        <f>SUM(AS12:BW12)</f>
        <v/>
      </c>
      <c r="AQ12" s="149" t="n"/>
      <c r="AR12" s="150" t="n"/>
      <c r="AS12" s="86" t="n"/>
      <c r="AT12" s="86" t="n"/>
      <c r="AU12" s="86" t="n"/>
      <c r="AV12" s="86" t="n"/>
      <c r="AW12" s="86" t="n"/>
      <c r="AX12" s="86" t="n"/>
      <c r="AY12" s="86" t="n"/>
      <c r="AZ12" s="86" t="n"/>
      <c r="BA12" s="86" t="n"/>
      <c r="BB12" s="86" t="n"/>
      <c r="BC12" s="86" t="n"/>
      <c r="BD12" s="86" t="n"/>
      <c r="BE12" s="86" t="n"/>
      <c r="BF12" s="86" t="n"/>
      <c r="BG12" s="86" t="n"/>
      <c r="BH12" s="86" t="n"/>
      <c r="BI12" s="86" t="n"/>
      <c r="BJ12" s="86" t="n"/>
      <c r="BK12" s="86" t="n"/>
      <c r="BL12" s="86" t="n"/>
      <c r="BM12" s="87" t="n"/>
      <c r="BN12" s="86" t="n"/>
      <c r="BO12" s="86" t="n"/>
      <c r="BP12" s="86" t="n"/>
      <c r="BQ12" s="86" t="n"/>
      <c r="BR12" s="86" t="n"/>
      <c r="BS12" s="86" t="n"/>
      <c r="BT12" s="86" t="n"/>
      <c r="BU12" s="86" t="n"/>
      <c r="BV12" s="87" t="n"/>
      <c r="BW12" s="86" t="n"/>
    </row>
    <row r="13" ht="21.9" customHeight="1" s="35">
      <c r="C13" s="182" t="n">
        <v>5494</v>
      </c>
      <c r="D13" s="183" t="inlineStr">
        <is>
          <t>Ｋタパ　ギリ　ラダ</t>
        </is>
      </c>
      <c r="E13" s="181" t="n">
        <v>0.2895833333333334</v>
      </c>
      <c r="F13" s="181" t="n">
        <v>0.2895833333333334</v>
      </c>
      <c r="G13" s="181" t="n">
        <v>0.2895833333333334</v>
      </c>
      <c r="H13" s="181" t="n">
        <v>0.2895833333333334</v>
      </c>
      <c r="I13" s="181" t="n"/>
      <c r="J13" s="181" t="n"/>
      <c r="K13" s="181" t="n"/>
      <c r="L13" s="181" t="n">
        <v>0.2895833333333334</v>
      </c>
      <c r="M13" s="181" t="n">
        <v>0.2895833333333334</v>
      </c>
      <c r="N13" s="181" t="n">
        <v>0.2895833333333334</v>
      </c>
      <c r="O13" s="181" t="n">
        <v>0.2895833333333334</v>
      </c>
      <c r="P13" s="181" t="n"/>
      <c r="Q13" s="181" t="n"/>
      <c r="R13" s="181" t="n"/>
      <c r="S13" s="181" t="n">
        <v>0.2895833333333334</v>
      </c>
      <c r="T13" s="181" t="n"/>
      <c r="U13" s="181" t="n"/>
      <c r="V13" s="181" t="n"/>
      <c r="W13" s="181" t="n"/>
      <c r="X13" s="181" t="n"/>
      <c r="Y13" s="181" t="n"/>
      <c r="Z13" s="181" t="n"/>
      <c r="AA13" s="181" t="n"/>
      <c r="AB13" s="181" t="n"/>
      <c r="AC13" s="181" t="n"/>
      <c r="AD13" s="181" t="n"/>
      <c r="AE13" s="181" t="n"/>
      <c r="AF13" s="181" t="n"/>
      <c r="AG13" s="181" t="n"/>
      <c r="AH13" s="181" t="n"/>
      <c r="AI13" s="181" t="n"/>
      <c r="AJ13" s="171" t="n"/>
      <c r="AK13" s="171" t="n"/>
      <c r="AL13" s="181">
        <f>SUBTOTAL(9,E13:AI13)</f>
        <v/>
      </c>
      <c r="AM13" s="150" t="n"/>
      <c r="AN13" s="152">
        <f>COUNTIF(E13:AI13,"&gt;0")</f>
        <v/>
      </c>
      <c r="AO13" s="150" t="n"/>
      <c r="AP13" s="148">
        <f>SUM(AS13:BW13)</f>
        <v/>
      </c>
      <c r="AQ13" s="149" t="n"/>
      <c r="AR13" s="150" t="n"/>
      <c r="AS13" s="86" t="n"/>
      <c r="AT13" s="86" t="n"/>
      <c r="AU13" s="86" t="n"/>
      <c r="AV13" s="86" t="n"/>
      <c r="AW13" s="86" t="n"/>
      <c r="AX13" s="86" t="n"/>
      <c r="AY13" s="86" t="n"/>
      <c r="AZ13" s="86" t="n"/>
      <c r="BA13" s="87" t="n"/>
      <c r="BB13" s="87" t="n"/>
      <c r="BC13" s="87" t="n"/>
      <c r="BD13" s="87" t="n"/>
      <c r="BE13" s="86" t="n"/>
      <c r="BF13" s="87" t="n"/>
      <c r="BG13" s="86" t="n"/>
      <c r="BH13" s="86" t="n"/>
      <c r="BI13" s="87" t="n"/>
      <c r="BJ13" s="87" t="n"/>
      <c r="BK13" s="87" t="n"/>
      <c r="BL13" s="86" t="n"/>
      <c r="BM13" s="87" t="n"/>
      <c r="BN13" s="86" t="n"/>
      <c r="BO13" s="86" t="n"/>
      <c r="BP13" s="86" t="n"/>
      <c r="BQ13" s="87" t="n"/>
      <c r="BR13" s="86" t="n"/>
      <c r="BS13" s="86" t="n"/>
      <c r="BT13" s="86" t="n"/>
      <c r="BU13" s="86" t="n"/>
      <c r="BV13" s="86" t="n"/>
      <c r="BW13" s="87" t="n"/>
    </row>
    <row r="14" ht="21.9" customHeight="1" s="35">
      <c r="C14" s="182" t="n">
        <v>5561</v>
      </c>
      <c r="D14" s="183" t="inlineStr">
        <is>
          <t>Ｒラマ　ラジナ</t>
        </is>
      </c>
      <c r="E14" s="181" t="n">
        <v>0.2895833333333334</v>
      </c>
      <c r="F14" s="181" t="n">
        <v>0.2888888888888889</v>
      </c>
      <c r="G14" s="181" t="n">
        <v>0.2895833333333334</v>
      </c>
      <c r="H14" s="181" t="n">
        <v>0.2895833333333334</v>
      </c>
      <c r="I14" s="181" t="n"/>
      <c r="J14" s="181" t="n"/>
      <c r="K14" s="181" t="n"/>
      <c r="L14" s="181" t="n">
        <v>0.2895833333333334</v>
      </c>
      <c r="M14" s="181" t="n">
        <v>0.2888888888888889</v>
      </c>
      <c r="N14" s="181" t="n">
        <v>0.2895833333333334</v>
      </c>
      <c r="O14" s="181" t="n">
        <v>0.2895833333333334</v>
      </c>
      <c r="P14" s="181" t="n"/>
      <c r="Q14" s="181" t="n"/>
      <c r="R14" s="181" t="n"/>
      <c r="S14" s="181" t="n">
        <v>0.2902777777777778</v>
      </c>
      <c r="T14" s="181" t="n"/>
      <c r="U14" s="181" t="n"/>
      <c r="V14" s="181" t="n"/>
      <c r="W14" s="181" t="n"/>
      <c r="X14" s="181" t="n"/>
      <c r="Y14" s="88" t="n"/>
      <c r="Z14" s="181" t="n"/>
      <c r="AA14" s="181" t="n"/>
      <c r="AB14" s="181" t="n"/>
      <c r="AC14" s="181" t="n"/>
      <c r="AD14" s="181" t="n"/>
      <c r="AE14" s="181" t="n"/>
      <c r="AF14" s="181" t="n"/>
      <c r="AG14" s="181" t="n"/>
      <c r="AH14" s="181" t="n"/>
      <c r="AI14" s="181" t="n"/>
      <c r="AJ14" s="171" t="n"/>
      <c r="AK14" s="171" t="n"/>
      <c r="AL14" s="181">
        <f>SUBTOTAL(9,E14:AI14)</f>
        <v/>
      </c>
      <c r="AM14" s="150" t="n"/>
      <c r="AN14" s="152">
        <f>COUNTIF(E14:AI14,"&gt;0")</f>
        <v/>
      </c>
      <c r="AO14" s="150" t="n"/>
      <c r="AP14" s="148">
        <f>SUM(AS14:BW14)</f>
        <v/>
      </c>
      <c r="AQ14" s="149" t="n"/>
      <c r="AR14" s="150" t="n"/>
      <c r="AS14" s="89" t="n"/>
      <c r="AT14" s="89" t="n"/>
      <c r="AU14" s="89" t="n"/>
      <c r="AV14" s="89" t="n"/>
      <c r="AW14" s="89" t="n"/>
      <c r="AX14" s="89" t="n"/>
      <c r="AY14" s="89" t="n"/>
      <c r="AZ14" s="89" t="n"/>
      <c r="BA14" s="89" t="n"/>
      <c r="BB14" s="89" t="n"/>
      <c r="BC14" s="89" t="n"/>
      <c r="BD14" s="89" t="n"/>
      <c r="BE14" s="90" t="n"/>
      <c r="BF14" s="89" t="n"/>
      <c r="BG14" s="89" t="n"/>
      <c r="BH14" s="86" t="n"/>
      <c r="BI14" s="89" t="n"/>
      <c r="BJ14" s="89" t="n"/>
      <c r="BK14" s="89" t="n"/>
      <c r="BL14" s="89" t="n"/>
      <c r="BM14" s="89" t="n"/>
      <c r="BN14" s="89" t="n"/>
      <c r="BO14" s="89" t="n"/>
      <c r="BP14" s="89" t="n"/>
      <c r="BQ14" s="89" t="n"/>
      <c r="BR14" s="89" t="n"/>
      <c r="BS14" s="89" t="n"/>
      <c r="BT14" s="89" t="n"/>
      <c r="BU14" s="89" t="n"/>
      <c r="BV14" s="90" t="n"/>
      <c r="BW14" s="89" t="n"/>
    </row>
    <row r="15" ht="21.9" customHeight="1" s="35">
      <c r="C15" s="182" t="n">
        <v>5563</v>
      </c>
      <c r="D15" s="183" t="inlineStr">
        <is>
          <t>Ｒカドカ　シーマ</t>
        </is>
      </c>
      <c r="E15" s="181" t="n">
        <v>0.2895833333333334</v>
      </c>
      <c r="F15" s="181" t="n">
        <v>0.2888888888888889</v>
      </c>
      <c r="G15" s="181" t="n">
        <v>0.2895833333333334</v>
      </c>
      <c r="H15" s="181" t="n">
        <v>0.2895833333333334</v>
      </c>
      <c r="I15" s="181" t="n"/>
      <c r="J15" s="181" t="n"/>
      <c r="K15" s="181" t="n"/>
      <c r="L15" s="181" t="n">
        <v>0.2916666666666667</v>
      </c>
      <c r="M15" s="181" t="n">
        <v>0.2888888888888889</v>
      </c>
      <c r="N15" s="181" t="n">
        <v>0.2895833333333334</v>
      </c>
      <c r="O15" s="181" t="n">
        <v>0.2895833333333334</v>
      </c>
      <c r="P15" s="181" t="n"/>
      <c r="Q15" s="181" t="n"/>
      <c r="R15" s="181" t="n"/>
      <c r="S15" s="181" t="n">
        <v>0.2909722222222222</v>
      </c>
      <c r="T15" s="181" t="n"/>
      <c r="U15" s="181" t="n"/>
      <c r="V15" s="181" t="n"/>
      <c r="W15" s="181" t="n"/>
      <c r="X15" s="181" t="n"/>
      <c r="Y15" s="181" t="n"/>
      <c r="Z15" s="181" t="n"/>
      <c r="AA15" s="181" t="n"/>
      <c r="AB15" s="181" t="n"/>
      <c r="AC15" s="181" t="n"/>
      <c r="AD15" s="181" t="n"/>
      <c r="AE15" s="181" t="n"/>
      <c r="AF15" s="181" t="n"/>
      <c r="AG15" s="181" t="n"/>
      <c r="AH15" s="181" t="n"/>
      <c r="AI15" s="181" t="n"/>
      <c r="AJ15" s="171" t="n"/>
      <c r="AK15" s="171" t="n"/>
      <c r="AL15" s="181">
        <f>SUBTOTAL(9,E15:AI15)</f>
        <v/>
      </c>
      <c r="AM15" s="150" t="n"/>
      <c r="AN15" s="152">
        <f>COUNTIF(E15:AI15,"&gt;0")</f>
        <v/>
      </c>
      <c r="AO15" s="150" t="n"/>
      <c r="AP15" s="148">
        <f>SUM(AS15:BW15)</f>
        <v/>
      </c>
      <c r="AQ15" s="149" t="n"/>
      <c r="AR15" s="150" t="n"/>
      <c r="AS15" s="89" t="n"/>
      <c r="AT15" s="89" t="n"/>
      <c r="AU15" s="89" t="n"/>
      <c r="AV15" s="89" t="n"/>
      <c r="AW15" s="89" t="n"/>
      <c r="AX15" s="89" t="n"/>
      <c r="AY15" s="89" t="n"/>
      <c r="AZ15" s="89" t="n"/>
      <c r="BA15" s="90" t="n"/>
      <c r="BB15" s="90" t="n"/>
      <c r="BC15" s="90" t="n"/>
      <c r="BD15" s="90" t="n"/>
      <c r="BE15" s="89" t="n"/>
      <c r="BF15" s="89" t="n"/>
      <c r="BG15" s="89" t="n"/>
      <c r="BH15" s="87" t="n"/>
      <c r="BI15" s="90" t="n"/>
      <c r="BJ15" s="90" t="n"/>
      <c r="BK15" s="89" t="n"/>
      <c r="BL15" s="89" t="n"/>
      <c r="BM15" s="89" t="n"/>
      <c r="BN15" s="89" t="n"/>
      <c r="BO15" s="90" t="n"/>
      <c r="BP15" s="89" t="n"/>
      <c r="BQ15" s="90" t="n"/>
      <c r="BR15" s="90" t="n"/>
      <c r="BS15" s="89" t="n"/>
      <c r="BT15" s="89" t="n"/>
      <c r="BU15" s="89" t="n"/>
      <c r="BV15" s="90" t="n"/>
      <c r="BW15" s="90" t="n"/>
    </row>
    <row r="16" ht="21.9" customHeight="1" s="35">
      <c r="C16" s="152" t="n">
        <v>5585</v>
      </c>
      <c r="D16" s="183" t="inlineStr">
        <is>
          <t>アラヤ　エミー　カディエンテ</t>
        </is>
      </c>
      <c r="E16" s="181" t="n"/>
      <c r="F16" s="181" t="n">
        <v>0.4298611111111111</v>
      </c>
      <c r="G16" s="181" t="n"/>
      <c r="H16" s="181" t="n"/>
      <c r="I16" s="181" t="n">
        <v>0.4069444444444444</v>
      </c>
      <c r="J16" s="181" t="n">
        <v>0.3444444444444444</v>
      </c>
      <c r="K16" s="181" t="n"/>
      <c r="L16" s="181" t="n"/>
      <c r="M16" s="181" t="n">
        <v>0.4298611111111111</v>
      </c>
      <c r="N16" s="181" t="n"/>
      <c r="O16" s="181" t="n"/>
      <c r="P16" s="181" t="n">
        <v>0.4069444444444444</v>
      </c>
      <c r="Q16" s="181" t="n"/>
      <c r="R16" s="181" t="n"/>
      <c r="S16" s="181" t="n"/>
      <c r="T16" s="181" t="n"/>
      <c r="U16" s="181" t="n"/>
      <c r="V16" s="181" t="n"/>
      <c r="W16" s="181" t="n"/>
      <c r="X16" s="181" t="n"/>
      <c r="Y16" s="181" t="n"/>
      <c r="Z16" s="181" t="n"/>
      <c r="AA16" s="181" t="n"/>
      <c r="AB16" s="181" t="n"/>
      <c r="AC16" s="181" t="n"/>
      <c r="AD16" s="181" t="n"/>
      <c r="AE16" s="181" t="n"/>
      <c r="AF16" s="181" t="n"/>
      <c r="AG16" s="181" t="n"/>
      <c r="AH16" s="181" t="n"/>
      <c r="AI16" s="181" t="n"/>
      <c r="AJ16" s="171" t="n"/>
      <c r="AK16" s="171" t="n"/>
      <c r="AL16" s="181">
        <f>SUBTOTAL(9,E16:AI16)</f>
        <v/>
      </c>
      <c r="AM16" s="150" t="n"/>
      <c r="AN16" s="152">
        <f>COUNTIF(E16:AI16,"&gt;0")</f>
        <v/>
      </c>
      <c r="AO16" s="150" t="n"/>
      <c r="AP16" s="148">
        <f>SUM(AS16:BW16)</f>
        <v/>
      </c>
      <c r="AQ16" s="149" t="n"/>
      <c r="AR16" s="150" t="n"/>
      <c r="AS16" s="89" t="n"/>
      <c r="AT16" s="89" t="n"/>
      <c r="AU16" s="89" t="n"/>
      <c r="AV16" s="89" t="n"/>
      <c r="AW16" s="89" t="n"/>
      <c r="AX16" s="89" t="n"/>
      <c r="AY16" s="89" t="n"/>
      <c r="AZ16" s="89" t="n"/>
      <c r="BA16" s="89" t="n"/>
      <c r="BB16" s="89" t="n"/>
      <c r="BC16" s="89" t="n"/>
      <c r="BD16" s="89" t="n"/>
      <c r="BE16" s="89" t="n"/>
      <c r="BF16" s="90" t="n"/>
      <c r="BG16" s="89" t="n"/>
      <c r="BH16" s="86" t="n"/>
      <c r="BI16" s="89" t="n"/>
      <c r="BJ16" s="89" t="n"/>
      <c r="BK16" s="89" t="n"/>
      <c r="BL16" s="89" t="n"/>
      <c r="BM16" s="89" t="n"/>
      <c r="BN16" s="89" t="n"/>
      <c r="BO16" s="89" t="n"/>
      <c r="BP16" s="89" t="n"/>
      <c r="BQ16" s="89" t="n"/>
      <c r="BR16" s="89" t="n"/>
      <c r="BS16" s="89" t="n"/>
      <c r="BT16" s="89" t="n"/>
      <c r="BU16" s="89" t="n"/>
      <c r="BV16" s="89" t="n"/>
      <c r="BW16" s="89" t="n"/>
    </row>
    <row r="17" ht="21.9" customHeight="1" s="35">
      <c r="C17" s="182" t="n">
        <v>5596</v>
      </c>
      <c r="D17" s="183" t="inlineStr">
        <is>
          <t>Ｒネウパネ　ゴパル</t>
        </is>
      </c>
      <c r="E17" s="181" t="n"/>
      <c r="F17" s="181" t="n"/>
      <c r="G17" s="181" t="n"/>
      <c r="H17" s="181" t="n">
        <v>0.3854166666666667</v>
      </c>
      <c r="I17" s="181" t="n">
        <v>0.3861111111111111</v>
      </c>
      <c r="J17" s="181" t="n"/>
      <c r="K17" s="181" t="n"/>
      <c r="L17" s="181" t="n"/>
      <c r="M17" s="181" t="n"/>
      <c r="N17" s="181" t="n"/>
      <c r="O17" s="181" t="n">
        <v>0.3854166666666667</v>
      </c>
      <c r="P17" s="181" t="n">
        <v>0.3861111111111111</v>
      </c>
      <c r="Q17" s="181" t="n">
        <v>0.3493055555555555</v>
      </c>
      <c r="R17" s="181" t="n"/>
      <c r="S17" s="181" t="n"/>
      <c r="T17" s="181" t="n"/>
      <c r="U17" s="181" t="n"/>
      <c r="V17" s="181" t="n"/>
      <c r="W17" s="181" t="n"/>
      <c r="X17" s="181" t="n"/>
      <c r="Y17" s="88" t="n"/>
      <c r="Z17" s="181" t="n"/>
      <c r="AA17" s="181" t="n"/>
      <c r="AB17" s="181" t="n"/>
      <c r="AC17" s="181" t="n"/>
      <c r="AD17" s="181" t="n"/>
      <c r="AE17" s="181" t="n"/>
      <c r="AF17" s="181" t="n"/>
      <c r="AG17" s="181" t="n"/>
      <c r="AH17" s="181" t="n"/>
      <c r="AI17" s="181" t="n"/>
      <c r="AJ17" s="171" t="n"/>
      <c r="AK17" s="171" t="n"/>
      <c r="AL17" s="181">
        <f>SUBTOTAL(9,E17:AI17)</f>
        <v/>
      </c>
      <c r="AM17" s="150" t="n"/>
      <c r="AN17" s="152">
        <f>COUNTIF(E17:AI17,"&gt;0")</f>
        <v/>
      </c>
      <c r="AO17" s="150" t="n"/>
      <c r="AP17" s="148">
        <f>SUM(AS17:BW17)</f>
        <v/>
      </c>
      <c r="AQ17" s="149" t="n"/>
      <c r="AR17" s="150" t="n"/>
      <c r="AS17" s="89" t="n"/>
      <c r="AT17" s="89" t="n"/>
      <c r="AU17" s="89" t="n"/>
      <c r="AV17" s="89" t="n"/>
      <c r="AW17" s="89" t="n"/>
      <c r="AX17" s="89" t="n"/>
      <c r="AY17" s="89" t="n"/>
      <c r="AZ17" s="89" t="n"/>
      <c r="BA17" s="89" t="n"/>
      <c r="BB17" s="89" t="n"/>
      <c r="BC17" s="89" t="n"/>
      <c r="BD17" s="90" t="n"/>
      <c r="BE17" s="90" t="n"/>
      <c r="BF17" s="89" t="n"/>
      <c r="BG17" s="89" t="n"/>
      <c r="BH17" s="86" t="n"/>
      <c r="BI17" s="89" t="n"/>
      <c r="BJ17" s="89" t="n"/>
      <c r="BK17" s="89" t="n"/>
      <c r="BL17" s="89" t="n"/>
      <c r="BM17" s="89" t="n"/>
      <c r="BN17" s="89" t="n"/>
      <c r="BO17" s="89" t="n"/>
      <c r="BP17" s="90" t="n"/>
      <c r="BQ17" s="90" t="n"/>
      <c r="BR17" s="90" t="n"/>
      <c r="BS17" s="89" t="n"/>
      <c r="BT17" s="89" t="n"/>
      <c r="BU17" s="89" t="n"/>
      <c r="BV17" s="89" t="n"/>
      <c r="BW17" s="89" t="n"/>
    </row>
    <row r="18" ht="21.9" customHeight="1" s="35">
      <c r="C18" s="182" t="n">
        <v>5597</v>
      </c>
      <c r="D18" s="183" t="inlineStr">
        <is>
          <t>Ｒティワリ　プラカシュ</t>
        </is>
      </c>
      <c r="E18" s="181" t="n"/>
      <c r="F18" s="181" t="n"/>
      <c r="G18" s="181" t="n"/>
      <c r="H18" s="181" t="n"/>
      <c r="I18" s="181" t="n">
        <v>0.3909722222222222</v>
      </c>
      <c r="J18" s="181" t="n">
        <v>0.3909722222222222</v>
      </c>
      <c r="K18" s="181" t="n"/>
      <c r="L18" s="181" t="n"/>
      <c r="M18" s="181" t="n"/>
      <c r="N18" s="181" t="n"/>
      <c r="O18" s="181" t="n"/>
      <c r="P18" s="181" t="n">
        <v>0.3909722222222222</v>
      </c>
      <c r="Q18" s="181" t="n">
        <v>0.3493055555555555</v>
      </c>
      <c r="R18" s="181" t="n">
        <v>0.3909722222222222</v>
      </c>
      <c r="S18" s="181" t="n"/>
      <c r="T18" s="181" t="n"/>
      <c r="U18" s="181" t="n"/>
      <c r="V18" s="181" t="n"/>
      <c r="W18" s="181" t="n"/>
      <c r="X18" s="181" t="n"/>
      <c r="Y18" s="88" t="n"/>
      <c r="Z18" s="181" t="n"/>
      <c r="AA18" s="181" t="n"/>
      <c r="AB18" s="181" t="n"/>
      <c r="AC18" s="181" t="n"/>
      <c r="AD18" s="181" t="n"/>
      <c r="AE18" s="181" t="n"/>
      <c r="AF18" s="181" t="n"/>
      <c r="AG18" s="181" t="n"/>
      <c r="AH18" s="181" t="n"/>
      <c r="AI18" s="181" t="n"/>
      <c r="AJ18" s="171" t="n"/>
      <c r="AK18" s="171" t="n"/>
      <c r="AL18" s="181">
        <f>SUBTOTAL(9,E18:AI18)</f>
        <v/>
      </c>
      <c r="AM18" s="150" t="n"/>
      <c r="AN18" s="152">
        <f>COUNTIF(E18:AI18,"&gt;0")</f>
        <v/>
      </c>
      <c r="AO18" s="150" t="n"/>
      <c r="AP18" s="148">
        <f>SUM(AS18:BW18)</f>
        <v/>
      </c>
      <c r="AQ18" s="149" t="n"/>
      <c r="AR18" s="150" t="n"/>
      <c r="AS18" s="89" t="n"/>
      <c r="AT18" s="89" t="n"/>
      <c r="AU18" s="89" t="n"/>
      <c r="AV18" s="89" t="n"/>
      <c r="AW18" s="89" t="n"/>
      <c r="AX18" s="89" t="n"/>
      <c r="AY18" s="89" t="n"/>
      <c r="AZ18" s="89" t="n"/>
      <c r="BA18" s="89" t="n"/>
      <c r="BB18" s="89" t="n"/>
      <c r="BC18" s="89" t="n"/>
      <c r="BD18" s="89" t="n"/>
      <c r="BE18" s="89" t="n"/>
      <c r="BF18" s="89" t="n"/>
      <c r="BG18" s="89" t="n"/>
      <c r="BH18" s="86" t="n"/>
      <c r="BI18" s="89" t="n"/>
      <c r="BJ18" s="89" t="n"/>
      <c r="BK18" s="89" t="n"/>
      <c r="BL18" s="89" t="n"/>
      <c r="BM18" s="89" t="n"/>
      <c r="BN18" s="89" t="n"/>
      <c r="BO18" s="89" t="n"/>
      <c r="BP18" s="89" t="n"/>
      <c r="BQ18" s="89" t="n"/>
      <c r="BR18" s="89" t="n"/>
      <c r="BS18" s="89" t="n"/>
      <c r="BT18" s="89" t="n"/>
      <c r="BU18" s="89" t="n"/>
      <c r="BV18" s="89" t="n"/>
      <c r="BW18" s="89" t="n"/>
    </row>
    <row r="19" ht="21.9" customHeight="1" s="35">
      <c r="C19" s="182" t="n">
        <v>5630</v>
      </c>
      <c r="D19" s="183" t="inlineStr">
        <is>
          <t>Ｋブダ　ジュン　クマリ</t>
        </is>
      </c>
      <c r="E19" s="181" t="n">
        <v>0.4583333333333333</v>
      </c>
      <c r="F19" s="181" t="n"/>
      <c r="G19" s="181" t="n"/>
      <c r="H19" s="181" t="n"/>
      <c r="I19" s="181" t="n"/>
      <c r="J19" s="181" t="n"/>
      <c r="K19" s="181" t="n">
        <v>0.3958333333333333</v>
      </c>
      <c r="L19" s="181" t="n">
        <v>0.3958333333333333</v>
      </c>
      <c r="M19" s="181" t="n"/>
      <c r="N19" s="181" t="n"/>
      <c r="O19" s="181" t="n"/>
      <c r="P19" s="181" t="n"/>
      <c r="Q19" s="181" t="n"/>
      <c r="R19" s="181" t="n">
        <v>0.3541666666666667</v>
      </c>
      <c r="S19" s="181" t="n">
        <v>0.3541666666666667</v>
      </c>
      <c r="T19" s="181" t="n"/>
      <c r="U19" s="181" t="n"/>
      <c r="V19" s="181" t="n"/>
      <c r="W19" s="181" t="n"/>
      <c r="X19" s="181" t="n"/>
      <c r="Y19" s="181" t="n"/>
      <c r="Z19" s="181" t="n"/>
      <c r="AA19" s="181" t="n"/>
      <c r="AB19" s="181" t="n"/>
      <c r="AC19" s="181" t="n"/>
      <c r="AD19" s="181" t="n"/>
      <c r="AE19" s="181" t="n"/>
      <c r="AF19" s="181" t="n"/>
      <c r="AG19" s="181" t="n"/>
      <c r="AH19" s="181" t="n"/>
      <c r="AI19" s="181" t="n"/>
      <c r="AJ19" s="171" t="n"/>
      <c r="AK19" s="171" t="n"/>
      <c r="AL19" s="181">
        <f>SUBTOTAL(9,E19:AI19)</f>
        <v/>
      </c>
      <c r="AM19" s="150" t="n"/>
      <c r="AN19" s="152">
        <f>COUNTIF(E19:AI19,"&gt;0")</f>
        <v/>
      </c>
      <c r="AO19" s="150" t="n"/>
      <c r="AP19" s="148">
        <f>SUM(AS19:BW19)</f>
        <v/>
      </c>
      <c r="AQ19" s="149" t="n"/>
      <c r="AR19" s="150" t="n"/>
      <c r="AS19" s="89" t="n"/>
      <c r="AT19" s="89" t="n"/>
      <c r="AU19" s="89" t="n"/>
      <c r="AV19" s="89" t="n"/>
      <c r="AW19" s="89" t="n"/>
      <c r="AX19" s="89" t="n"/>
      <c r="AY19" s="89" t="n"/>
      <c r="AZ19" s="89" t="n"/>
      <c r="BA19" s="89" t="n"/>
      <c r="BB19" s="90" t="n"/>
      <c r="BC19" s="89" t="n"/>
      <c r="BD19" s="89" t="n"/>
      <c r="BE19" s="90" t="n"/>
      <c r="BF19" s="89" t="n"/>
      <c r="BG19" s="90" t="n"/>
      <c r="BH19" s="86" t="n"/>
      <c r="BI19" s="89" t="n"/>
      <c r="BJ19" s="89" t="n"/>
      <c r="BK19" s="89" t="n"/>
      <c r="BL19" s="89" t="n"/>
      <c r="BM19" s="89" t="n"/>
      <c r="BN19" s="89" t="n"/>
      <c r="BO19" s="90" t="n"/>
      <c r="BP19" s="89" t="n"/>
      <c r="BQ19" s="89" t="n"/>
      <c r="BR19" s="89" t="n"/>
      <c r="BS19" s="89" t="n"/>
      <c r="BT19" s="89" t="n"/>
      <c r="BU19" s="90" t="n"/>
      <c r="BV19" s="90" t="n"/>
      <c r="BW19" s="89" t="n"/>
    </row>
    <row r="20" ht="21.9" customHeight="1" s="35">
      <c r="C20" s="182" t="n">
        <v>5636</v>
      </c>
      <c r="D20" s="183" t="inlineStr">
        <is>
          <t>Ｋライ　カリスマ</t>
        </is>
      </c>
      <c r="E20" s="181" t="n">
        <v>0.4333333333333333</v>
      </c>
      <c r="F20" s="181" t="n">
        <v>0.4333333333333333</v>
      </c>
      <c r="G20" s="181" t="n"/>
      <c r="H20" s="181" t="n"/>
      <c r="I20" s="181" t="n"/>
      <c r="J20" s="181" t="n"/>
      <c r="K20" s="181" t="n"/>
      <c r="L20" s="181" t="n">
        <v>0.3923611111111111</v>
      </c>
      <c r="M20" s="181" t="n">
        <v>0.4333333333333333</v>
      </c>
      <c r="N20" s="181" t="n"/>
      <c r="O20" s="181" t="n"/>
      <c r="P20" s="181" t="n"/>
      <c r="Q20" s="181" t="n"/>
      <c r="R20" s="181" t="n"/>
      <c r="S20" s="181" t="n">
        <v>0.3479166666666667</v>
      </c>
      <c r="T20" s="181" t="n"/>
      <c r="U20" s="181" t="n"/>
      <c r="V20" s="181" t="n"/>
      <c r="W20" s="181" t="n"/>
      <c r="X20" s="181" t="n"/>
      <c r="Y20" s="88" t="n"/>
      <c r="Z20" s="181" t="n"/>
      <c r="AA20" s="181" t="n"/>
      <c r="AB20" s="181" t="n"/>
      <c r="AC20" s="181" t="n"/>
      <c r="AD20" s="181" t="n"/>
      <c r="AE20" s="181" t="n"/>
      <c r="AF20" s="181" t="n"/>
      <c r="AG20" s="181" t="n"/>
      <c r="AH20" s="181" t="n"/>
      <c r="AI20" s="181" t="n"/>
      <c r="AJ20" s="171" t="n"/>
      <c r="AK20" s="171" t="n"/>
      <c r="AL20" s="181">
        <f>SUBTOTAL(9,E20:AI20)</f>
        <v/>
      </c>
      <c r="AM20" s="150" t="n"/>
      <c r="AN20" s="152">
        <f>COUNTIF(E20:AI20,"&gt;0")</f>
        <v/>
      </c>
      <c r="AO20" s="150" t="n"/>
      <c r="AP20" s="148">
        <f>SUM(AS20:BW20)</f>
        <v/>
      </c>
      <c r="AQ20" s="149" t="n"/>
      <c r="AR20" s="150" t="n"/>
      <c r="AS20" s="89" t="n"/>
      <c r="AT20" s="89" t="n"/>
      <c r="AU20" s="89" t="n"/>
      <c r="AV20" s="89" t="n"/>
      <c r="AW20" s="89" t="n"/>
      <c r="AX20" s="89" t="n"/>
      <c r="AY20" s="89" t="n"/>
      <c r="AZ20" s="90" t="n"/>
      <c r="BA20" s="90" t="n"/>
      <c r="BB20" s="89" t="n"/>
      <c r="BC20" s="90" t="n"/>
      <c r="BD20" s="90" t="n"/>
      <c r="BE20" s="90" t="n"/>
      <c r="BF20" s="90" t="n"/>
      <c r="BG20" s="90" t="n"/>
      <c r="BH20" s="87" t="n"/>
      <c r="BI20" s="90" t="n"/>
      <c r="BJ20" s="90" t="n"/>
      <c r="BK20" s="90" t="n"/>
      <c r="BL20" s="90" t="n"/>
      <c r="BM20" s="90" t="n"/>
      <c r="BN20" s="90" t="n"/>
      <c r="BO20" s="90" t="n"/>
      <c r="BP20" s="90" t="n"/>
      <c r="BQ20" s="90" t="n"/>
      <c r="BR20" s="90" t="n"/>
      <c r="BS20" s="90" t="n"/>
      <c r="BT20" s="90" t="n"/>
      <c r="BU20" s="90" t="n"/>
      <c r="BV20" s="90" t="n"/>
      <c r="BW20" s="90" t="n"/>
    </row>
    <row r="21" ht="21.9" customHeight="1" s="35">
      <c r="C21" s="182" t="n">
        <v>5761</v>
      </c>
      <c r="D21" s="183" t="inlineStr">
        <is>
          <t>Ｒティミルセナ　ラクシュミ</t>
        </is>
      </c>
      <c r="E21" s="181" t="n">
        <v>0.3527777777777778</v>
      </c>
      <c r="F21" s="181" t="n"/>
      <c r="G21" s="181" t="n"/>
      <c r="H21" s="181" t="n"/>
      <c r="I21" s="181" t="n"/>
      <c r="J21" s="181" t="n"/>
      <c r="K21" s="181" t="n">
        <v>0.3444444444444444</v>
      </c>
      <c r="L21" s="181" t="n">
        <v>0.3430555555555556</v>
      </c>
      <c r="M21" s="181" t="n"/>
      <c r="N21" s="181" t="n"/>
      <c r="O21" s="181" t="n"/>
      <c r="P21" s="181" t="n"/>
      <c r="Q21" s="181" t="n">
        <v>0.3395833333333333</v>
      </c>
      <c r="R21" s="181" t="n">
        <v>0.3395833333333333</v>
      </c>
      <c r="S21" s="181" t="n">
        <v>0.3381944444444445</v>
      </c>
      <c r="T21" s="181" t="n"/>
      <c r="U21" s="181" t="n"/>
      <c r="V21" s="181" t="n"/>
      <c r="W21" s="181" t="n"/>
      <c r="X21" s="181" t="n"/>
      <c r="Y21" s="88" t="n"/>
      <c r="Z21" s="181" t="n"/>
      <c r="AA21" s="181" t="n"/>
      <c r="AB21" s="181" t="n"/>
      <c r="AC21" s="181" t="n"/>
      <c r="AD21" s="181" t="n"/>
      <c r="AE21" s="181" t="n"/>
      <c r="AF21" s="181" t="n"/>
      <c r="AG21" s="181" t="n"/>
      <c r="AH21" s="181" t="n"/>
      <c r="AI21" s="181" t="n"/>
      <c r="AJ21" s="171" t="n"/>
      <c r="AK21" s="171" t="n"/>
      <c r="AL21" s="181">
        <f>SUBTOTAL(9,E21:AI21)</f>
        <v/>
      </c>
      <c r="AM21" s="150" t="n"/>
      <c r="AN21" s="152">
        <f>COUNTIF(E21:AI21,"&gt;0")</f>
        <v/>
      </c>
      <c r="AO21" s="150" t="n"/>
      <c r="AP21" s="148">
        <f>SUM(AS21:BW21)</f>
        <v/>
      </c>
      <c r="AQ21" s="149" t="n"/>
      <c r="AR21" s="150" t="n"/>
      <c r="AS21" s="89" t="n"/>
      <c r="AT21" s="89" t="n"/>
      <c r="AU21" s="89" t="n"/>
      <c r="AV21" s="89" t="n"/>
      <c r="AW21" s="89" t="n"/>
      <c r="AX21" s="89" t="n"/>
      <c r="AY21" s="89" t="n"/>
      <c r="AZ21" s="89" t="n"/>
      <c r="BA21" s="90" t="n"/>
      <c r="BB21" s="90" t="n"/>
      <c r="BC21" s="90" t="n"/>
      <c r="BD21" s="90" t="n"/>
      <c r="BE21" s="90" t="n"/>
      <c r="BF21" s="89" t="n"/>
      <c r="BG21" s="89" t="n"/>
      <c r="BH21" s="87" t="n"/>
      <c r="BI21" s="90" t="n"/>
      <c r="BJ21" s="90" t="n"/>
      <c r="BK21" s="90" t="n"/>
      <c r="BL21" s="90" t="n"/>
      <c r="BM21" s="90" t="n"/>
      <c r="BN21" s="90" t="n"/>
      <c r="BO21" s="90" t="n"/>
      <c r="BP21" s="90" t="n"/>
      <c r="BQ21" s="90" t="n"/>
      <c r="BR21" s="90" t="n"/>
      <c r="BS21" s="90" t="n"/>
      <c r="BT21" s="90" t="n"/>
      <c r="BU21" s="90" t="n"/>
      <c r="BV21" s="90" t="n"/>
      <c r="BW21" s="90" t="n"/>
    </row>
    <row r="22" ht="21.9" customHeight="1" s="35">
      <c r="C22" s="182" t="n">
        <v>5762</v>
      </c>
      <c r="D22" s="183" t="inlineStr">
        <is>
          <t>Ｒタパ　ジェニシャ</t>
        </is>
      </c>
      <c r="E22" s="181" t="n">
        <v>0.3527777777777778</v>
      </c>
      <c r="F22" s="181" t="n"/>
      <c r="G22" s="181" t="n"/>
      <c r="H22" s="181" t="n"/>
      <c r="I22" s="181" t="n"/>
      <c r="J22" s="181" t="n"/>
      <c r="K22" s="181" t="n"/>
      <c r="L22" s="181" t="n">
        <v>0.3430555555555556</v>
      </c>
      <c r="M22" s="181" t="n"/>
      <c r="N22" s="181" t="n"/>
      <c r="O22" s="181" t="n"/>
      <c r="P22" s="181" t="n"/>
      <c r="Q22" s="181" t="n">
        <v>0.3395833333333333</v>
      </c>
      <c r="R22" s="181" t="n">
        <v>0.3395833333333333</v>
      </c>
      <c r="S22" s="181" t="n">
        <v>0.3381944444444445</v>
      </c>
      <c r="T22" s="181" t="n"/>
      <c r="U22" s="181" t="n"/>
      <c r="V22" s="181" t="n"/>
      <c r="W22" s="181" t="n"/>
      <c r="X22" s="181" t="n"/>
      <c r="Y22" s="88" t="n"/>
      <c r="Z22" s="181" t="n"/>
      <c r="AA22" s="181" t="n"/>
      <c r="AB22" s="181" t="n"/>
      <c r="AC22" s="181" t="n"/>
      <c r="AD22" s="181" t="n"/>
      <c r="AE22" s="181" t="n"/>
      <c r="AF22" s="181" t="n"/>
      <c r="AG22" s="181" t="n"/>
      <c r="AH22" s="181" t="n"/>
      <c r="AI22" s="181" t="n"/>
      <c r="AJ22" s="171" t="n"/>
      <c r="AK22" s="171" t="n"/>
      <c r="AL22" s="181">
        <f>SUBTOTAL(9,E22:AI22)</f>
        <v/>
      </c>
      <c r="AM22" s="150" t="n"/>
      <c r="AN22" s="152">
        <f>COUNTIF(E22:AI22,"&gt;0")</f>
        <v/>
      </c>
      <c r="AO22" s="150" t="n"/>
      <c r="AP22" s="148">
        <f>SUM(AS22:BW22)</f>
        <v/>
      </c>
      <c r="AQ22" s="149" t="n"/>
      <c r="AR22" s="150" t="n"/>
      <c r="AS22" s="89" t="n"/>
      <c r="AT22" s="89" t="n"/>
      <c r="AU22" s="89" t="n"/>
      <c r="AV22" s="89" t="n"/>
      <c r="AW22" s="89" t="n"/>
      <c r="AX22" s="89" t="n"/>
      <c r="AY22" s="89" t="n"/>
      <c r="AZ22" s="90" t="n"/>
      <c r="BA22" s="89" t="n"/>
      <c r="BB22" s="89" t="n"/>
      <c r="BC22" s="89" t="n"/>
      <c r="BD22" s="89" t="n"/>
      <c r="BE22" s="89" t="n"/>
      <c r="BF22" s="89" t="n"/>
      <c r="BG22" s="89" t="n"/>
      <c r="BH22" s="86" t="n"/>
      <c r="BI22" s="89" t="n"/>
      <c r="BJ22" s="89" t="n"/>
      <c r="BK22" s="89" t="n"/>
      <c r="BL22" s="89" t="n"/>
      <c r="BM22" s="89" t="n"/>
      <c r="BN22" s="90" t="n"/>
      <c r="BO22" s="89" t="n"/>
      <c r="BP22" s="89" t="n"/>
      <c r="BQ22" s="89" t="n"/>
      <c r="BR22" s="89" t="n"/>
      <c r="BS22" s="90" t="n"/>
      <c r="BT22" s="90" t="n"/>
      <c r="BU22" s="90" t="n"/>
      <c r="BV22" s="89" t="n"/>
      <c r="BW22" s="90" t="n"/>
    </row>
    <row r="23" ht="21.9" customHeight="1" s="35">
      <c r="C23" s="182" t="n">
        <v>5764</v>
      </c>
      <c r="D23" s="183" t="inlineStr">
        <is>
          <t>Ｒビケ　アルジュン</t>
        </is>
      </c>
      <c r="E23" s="184" t="n">
        <v>0.2895833333333334</v>
      </c>
      <c r="F23" s="184" t="n">
        <v>0.2895833333333334</v>
      </c>
      <c r="G23" s="184" t="n">
        <v>0.2895833333333334</v>
      </c>
      <c r="H23" s="184" t="n"/>
      <c r="I23" s="184" t="n"/>
      <c r="J23" s="184" t="n"/>
      <c r="K23" s="184" t="n">
        <v>0.2555555555555555</v>
      </c>
      <c r="L23" s="184" t="n">
        <v>0.2895833333333334</v>
      </c>
      <c r="M23" s="184" t="n">
        <v>0.2895833333333334</v>
      </c>
      <c r="N23" s="184" t="n">
        <v>0.2895833333333334</v>
      </c>
      <c r="O23" s="184" t="n"/>
      <c r="P23" s="184" t="n"/>
      <c r="Q23" s="181" t="n"/>
      <c r="R23" s="184" t="n">
        <v>0.2895833333333334</v>
      </c>
      <c r="S23" s="184" t="n">
        <v>0.2895833333333334</v>
      </c>
      <c r="T23" s="184" t="n"/>
      <c r="U23" s="184" t="n"/>
      <c r="V23" s="184" t="n"/>
      <c r="W23" s="184" t="n"/>
      <c r="X23" s="184" t="n"/>
      <c r="Y23" s="184" t="n"/>
      <c r="Z23" s="184" t="n"/>
      <c r="AA23" s="184" t="n"/>
      <c r="AB23" s="184" t="n"/>
      <c r="AC23" s="184" t="n"/>
      <c r="AD23" s="184" t="n"/>
      <c r="AE23" s="181" t="n"/>
      <c r="AF23" s="184" t="n"/>
      <c r="AG23" s="184" t="n"/>
      <c r="AH23" s="184" t="n"/>
      <c r="AI23" s="184" t="n"/>
      <c r="AJ23" s="171" t="n"/>
      <c r="AK23" s="171" t="n"/>
      <c r="AL23" s="181">
        <f>SUBTOTAL(9,E23:AI23)</f>
        <v/>
      </c>
      <c r="AM23" s="150" t="n"/>
      <c r="AN23" s="152">
        <f>COUNTIF(E23:AI23,"&gt;0")</f>
        <v/>
      </c>
      <c r="AO23" s="150" t="n"/>
      <c r="AP23" s="148">
        <f>SUM(AS23:BW23)</f>
        <v/>
      </c>
      <c r="AQ23" s="149" t="n"/>
      <c r="AR23" s="150" t="n"/>
      <c r="AS23" s="89" t="n"/>
      <c r="AT23" s="89" t="n"/>
      <c r="AU23" s="89" t="n"/>
      <c r="AV23" s="89" t="n"/>
      <c r="AW23" s="89" t="n"/>
      <c r="AX23" s="89" t="n"/>
      <c r="AY23" s="89" t="n"/>
      <c r="AZ23" s="89" t="n"/>
      <c r="BA23" s="89" t="n"/>
      <c r="BB23" s="89" t="n"/>
      <c r="BC23" s="89" t="n"/>
      <c r="BD23" s="89" t="n"/>
      <c r="BE23" s="89" t="n"/>
      <c r="BF23" s="89" t="n"/>
      <c r="BG23" s="89" t="n"/>
      <c r="BH23" s="87" t="n"/>
      <c r="BI23" s="89" t="n"/>
      <c r="BJ23" s="89" t="n"/>
      <c r="BK23" s="89" t="n"/>
      <c r="BL23" s="90" t="n"/>
      <c r="BM23" s="90" t="n"/>
      <c r="BN23" s="89" t="n"/>
      <c r="BO23" s="89" t="n"/>
      <c r="BP23" s="89" t="n"/>
      <c r="BQ23" s="89" t="n"/>
      <c r="BR23" s="89" t="n"/>
      <c r="BS23" s="89" t="n"/>
      <c r="BT23" s="89" t="n"/>
      <c r="BU23" s="89" t="n"/>
      <c r="BV23" s="89" t="n"/>
      <c r="BW23" s="90" t="n"/>
    </row>
    <row r="24" ht="21.9" customHeight="1" s="35">
      <c r="C24" s="182" t="n">
        <v>5765</v>
      </c>
      <c r="D24" s="183" t="inlineStr">
        <is>
          <t>Ｒラナ　プルナ</t>
        </is>
      </c>
      <c r="E24" s="184" t="n">
        <v>0.3361111111111111</v>
      </c>
      <c r="F24" s="184" t="n">
        <v>0.3361111111111111</v>
      </c>
      <c r="G24" s="184" t="n">
        <v>0.3486111111111111</v>
      </c>
      <c r="H24" s="184" t="n"/>
      <c r="I24" s="184" t="n"/>
      <c r="J24" s="184" t="n"/>
      <c r="K24" s="184" t="n"/>
      <c r="L24" s="184" t="n">
        <v>0.3520833333333334</v>
      </c>
      <c r="M24" s="184" t="n">
        <v>0.3361111111111111</v>
      </c>
      <c r="N24" s="184" t="n">
        <v>0.3486111111111111</v>
      </c>
      <c r="O24" s="184" t="n"/>
      <c r="P24" s="184" t="n"/>
      <c r="Q24" s="184" t="n"/>
      <c r="R24" s="184" t="n"/>
      <c r="S24" s="184" t="n">
        <v>0.3319444444444444</v>
      </c>
      <c r="T24" s="184" t="n"/>
      <c r="U24" s="184" t="n"/>
      <c r="V24" s="184" t="n"/>
      <c r="W24" s="184" t="n"/>
      <c r="X24" s="184" t="n"/>
      <c r="Y24" s="184" t="n"/>
      <c r="Z24" s="184" t="n"/>
      <c r="AA24" s="184" t="n"/>
      <c r="AB24" s="184" t="n"/>
      <c r="AC24" s="184" t="n"/>
      <c r="AD24" s="184" t="n"/>
      <c r="AE24" s="184" t="n"/>
      <c r="AF24" s="184" t="n"/>
      <c r="AG24" s="184" t="n"/>
      <c r="AH24" s="184" t="n"/>
      <c r="AI24" s="184" t="n"/>
      <c r="AJ24" s="171" t="n"/>
      <c r="AK24" s="171" t="n"/>
      <c r="AL24" s="181">
        <f>SUBTOTAL(9,E24:AI24)</f>
        <v/>
      </c>
      <c r="AM24" s="150" t="n"/>
      <c r="AN24" s="152">
        <f>COUNTIF(E24:AI24,"&gt;0")</f>
        <v/>
      </c>
      <c r="AO24" s="150" t="n"/>
      <c r="AP24" s="148">
        <f>SUM(AS24:BW24)</f>
        <v/>
      </c>
      <c r="AQ24" s="149" t="n"/>
      <c r="AR24" s="150" t="n"/>
      <c r="AS24" s="89" t="n"/>
      <c r="AT24" s="89" t="n"/>
      <c r="AU24" s="89" t="n"/>
      <c r="AV24" s="89" t="n"/>
      <c r="AW24" s="89" t="n"/>
      <c r="AX24" s="89" t="n"/>
      <c r="AY24" s="89" t="n"/>
      <c r="AZ24" s="89" t="n"/>
      <c r="BA24" s="89" t="n"/>
      <c r="BB24" s="89" t="n"/>
      <c r="BC24" s="89" t="n"/>
      <c r="BD24" s="90" t="n"/>
      <c r="BE24" s="89" t="n"/>
      <c r="BF24" s="89" t="n"/>
      <c r="BG24" s="89" t="n"/>
      <c r="BH24" s="86" t="n"/>
      <c r="BI24" s="89" t="n"/>
      <c r="BJ24" s="89" t="n"/>
      <c r="BK24" s="90" t="n"/>
      <c r="BL24" s="89" t="n"/>
      <c r="BM24" s="89" t="n"/>
      <c r="BN24" s="90" t="n"/>
      <c r="BO24" s="89" t="n"/>
      <c r="BP24" s="89" t="n"/>
      <c r="BQ24" s="89" t="n"/>
      <c r="BR24" s="90" t="n"/>
      <c r="BS24" s="89" t="n"/>
      <c r="BT24" s="89" t="n"/>
      <c r="BU24" s="90" t="n"/>
      <c r="BV24" s="89" t="n"/>
      <c r="BW24" s="89" t="n"/>
    </row>
    <row r="25" ht="21.9" customHeight="1" s="35">
      <c r="C25" s="182" t="n">
        <v>5768</v>
      </c>
      <c r="D25" s="183" t="inlineStr">
        <is>
          <t>Ｒビケ　ロサニ</t>
        </is>
      </c>
      <c r="E25" s="184" t="n">
        <v>0.2895833333333334</v>
      </c>
      <c r="F25" s="184" t="n"/>
      <c r="G25" s="184" t="n">
        <v>0.2895833333333334</v>
      </c>
      <c r="H25" s="184" t="n"/>
      <c r="I25" s="184" t="n">
        <v>0.2895833333333334</v>
      </c>
      <c r="J25" s="184" t="n"/>
      <c r="K25" s="184" t="n">
        <v>0.2895833333333334</v>
      </c>
      <c r="L25" s="184" t="n">
        <v>0.2895833333333334</v>
      </c>
      <c r="M25" s="184" t="n"/>
      <c r="N25" s="184" t="n">
        <v>0.2895833333333334</v>
      </c>
      <c r="O25" s="184" t="n"/>
      <c r="P25" s="184" t="n">
        <v>0.2895833333333334</v>
      </c>
      <c r="Q25" s="184" t="n"/>
      <c r="R25" s="184" t="n">
        <v>0.2888888888888889</v>
      </c>
      <c r="S25" s="184" t="n">
        <v>0.2902777777777778</v>
      </c>
      <c r="T25" s="184" t="n"/>
      <c r="U25" s="184" t="n"/>
      <c r="V25" s="184" t="n"/>
      <c r="W25" s="184" t="n"/>
      <c r="X25" s="184" t="n"/>
      <c r="Y25" s="184" t="n"/>
      <c r="Z25" s="184" t="n"/>
      <c r="AA25" s="184" t="n"/>
      <c r="AB25" s="184" t="n"/>
      <c r="AC25" s="184" t="n"/>
      <c r="AD25" s="184" t="n"/>
      <c r="AE25" s="184" t="n"/>
      <c r="AF25" s="184" t="n"/>
      <c r="AG25" s="184" t="n"/>
      <c r="AH25" s="184" t="n"/>
      <c r="AI25" s="184" t="n"/>
      <c r="AJ25" s="171" t="n"/>
      <c r="AK25" s="171" t="n"/>
      <c r="AL25" s="181">
        <f>SUBTOTAL(9,E25:AI25)</f>
        <v/>
      </c>
      <c r="AM25" s="150" t="n"/>
      <c r="AN25" s="152">
        <f>COUNTIF(E25:AI25,"&gt;0")</f>
        <v/>
      </c>
      <c r="AO25" s="150" t="n"/>
      <c r="AP25" s="148">
        <f>SUM(AS25:BW25)</f>
        <v/>
      </c>
      <c r="AQ25" s="149" t="n"/>
      <c r="AR25" s="150" t="n"/>
      <c r="AS25" s="89" t="n"/>
      <c r="AT25" s="89" t="n"/>
      <c r="AU25" s="89" t="n"/>
      <c r="AV25" s="89" t="n"/>
      <c r="AW25" s="89" t="n"/>
      <c r="AX25" s="89" t="n"/>
      <c r="AY25" s="89" t="n"/>
      <c r="AZ25" s="89" t="n"/>
      <c r="BA25" s="89" t="n"/>
      <c r="BB25" s="89" t="n"/>
      <c r="BC25" s="89" t="n"/>
      <c r="BD25" s="90" t="n"/>
      <c r="BE25" s="89" t="n"/>
      <c r="BF25" s="89" t="n"/>
      <c r="BG25" s="89" t="n"/>
      <c r="BH25" s="86" t="n"/>
      <c r="BI25" s="89" t="n"/>
      <c r="BJ25" s="89" t="n"/>
      <c r="BK25" s="90" t="n"/>
      <c r="BL25" s="89" t="n"/>
      <c r="BM25" s="89" t="n"/>
      <c r="BN25" s="89" t="n"/>
      <c r="BO25" s="89" t="n"/>
      <c r="BP25" s="89" t="n"/>
      <c r="BQ25" s="89" t="n"/>
      <c r="BR25" s="90" t="n"/>
      <c r="BS25" s="89" t="n"/>
      <c r="BT25" s="89" t="n"/>
      <c r="BU25" s="89" t="n"/>
      <c r="BV25" s="89" t="n"/>
      <c r="BW25" s="89" t="n"/>
    </row>
    <row r="26" ht="21.9" customHeight="1" s="35">
      <c r="C26" s="182" t="n">
        <v>5770</v>
      </c>
      <c r="D26" s="183" t="inlineStr">
        <is>
          <t>Ｒタパ　アサ</t>
        </is>
      </c>
      <c r="E26" s="184" t="n">
        <v>0.2881944444444444</v>
      </c>
      <c r="F26" s="184" t="n">
        <v>0.2895833333333334</v>
      </c>
      <c r="G26" s="184" t="n">
        <v>0.2895833333333334</v>
      </c>
      <c r="H26" s="184" t="n">
        <v>0.2895833333333334</v>
      </c>
      <c r="I26" s="184" t="n"/>
      <c r="J26" s="184" t="n"/>
      <c r="K26" s="184" t="n"/>
      <c r="L26" s="184" t="n">
        <v>0.2902777777777778</v>
      </c>
      <c r="M26" s="184" t="n">
        <v>0.2895833333333334</v>
      </c>
      <c r="N26" s="184" t="n">
        <v>0.2895833333333334</v>
      </c>
      <c r="O26" s="184" t="n">
        <v>0.2895833333333334</v>
      </c>
      <c r="P26" s="184" t="n"/>
      <c r="Q26" s="184" t="n"/>
      <c r="R26" s="184" t="n"/>
      <c r="S26" s="184" t="n">
        <v>0.2895833333333334</v>
      </c>
      <c r="T26" s="184" t="n"/>
      <c r="U26" s="184" t="n"/>
      <c r="V26" s="184" t="n"/>
      <c r="W26" s="184" t="n"/>
      <c r="X26" s="184" t="n"/>
      <c r="Y26" s="184" t="n"/>
      <c r="Z26" s="184" t="n"/>
      <c r="AA26" s="184" t="n"/>
      <c r="AB26" s="184" t="n"/>
      <c r="AC26" s="184" t="n"/>
      <c r="AD26" s="184" t="n"/>
      <c r="AE26" s="184" t="n"/>
      <c r="AF26" s="184" t="n"/>
      <c r="AG26" s="184" t="n"/>
      <c r="AH26" s="184" t="n"/>
      <c r="AI26" s="184" t="n"/>
      <c r="AJ26" s="171" t="n"/>
      <c r="AK26" s="171" t="n"/>
      <c r="AL26" s="181">
        <f>SUBTOTAL(9,E26:AI26)</f>
        <v/>
      </c>
      <c r="AM26" s="150" t="n"/>
      <c r="AN26" s="152">
        <f>COUNTIF(E26:AI26,"&gt;0")</f>
        <v/>
      </c>
      <c r="AO26" s="150" t="n"/>
      <c r="AP26" s="148">
        <f>SUM(AS26:BW26)</f>
        <v/>
      </c>
      <c r="AQ26" s="149" t="n"/>
      <c r="AR26" s="150" t="n"/>
      <c r="AS26" s="89" t="n"/>
      <c r="AT26" s="89" t="n"/>
      <c r="AU26" s="89" t="n"/>
      <c r="AV26" s="89" t="n"/>
      <c r="AW26" s="89" t="n"/>
      <c r="AX26" s="89" t="n"/>
      <c r="AY26" s="89" t="n"/>
      <c r="AZ26" s="89" t="n"/>
      <c r="BA26" s="89" t="n"/>
      <c r="BB26" s="90" t="n"/>
      <c r="BC26" s="89" t="n"/>
      <c r="BD26" s="90" t="n"/>
      <c r="BE26" s="90" t="n"/>
      <c r="BF26" s="90" t="n"/>
      <c r="BG26" s="89" t="n"/>
      <c r="BH26" s="89" t="n"/>
      <c r="BI26" s="90" t="n"/>
      <c r="BJ26" s="90" t="n"/>
      <c r="BK26" s="90" t="n"/>
      <c r="BL26" s="90" t="n"/>
      <c r="BM26" s="90" t="n"/>
      <c r="BN26" s="89" t="n"/>
      <c r="BO26" s="89" t="n"/>
      <c r="BP26" s="90" t="n"/>
      <c r="BQ26" s="89" t="n"/>
      <c r="BR26" s="90" t="n"/>
      <c r="BS26" s="90" t="n"/>
      <c r="BT26" s="90" t="n"/>
      <c r="BU26" s="89" t="n"/>
      <c r="BV26" s="89" t="n"/>
      <c r="BW26" s="90" t="n"/>
    </row>
    <row r="27" ht="21.9" customHeight="1" s="35">
      <c r="C27" s="182" t="n">
        <v>5771</v>
      </c>
      <c r="D27" s="183" t="inlineStr">
        <is>
          <t>Ｒマルラ　プレマ</t>
        </is>
      </c>
      <c r="E27" s="184" t="n">
        <v>0.2895833333333334</v>
      </c>
      <c r="F27" s="184" t="n">
        <v>0.2895833333333334</v>
      </c>
      <c r="G27" s="184" t="n"/>
      <c r="H27" s="184" t="n">
        <v>0.2965277777777778</v>
      </c>
      <c r="I27" s="184" t="n"/>
      <c r="J27" s="184" t="n"/>
      <c r="K27" s="184" t="n">
        <v>0.2902777777777778</v>
      </c>
      <c r="L27" s="184" t="n">
        <v>0.2895833333333334</v>
      </c>
      <c r="M27" s="184" t="n">
        <v>0.2895833333333334</v>
      </c>
      <c r="N27" s="184" t="n"/>
      <c r="O27" s="184" t="n">
        <v>0.2965277777777778</v>
      </c>
      <c r="P27" s="181" t="n"/>
      <c r="Q27" s="184" t="n"/>
      <c r="R27" s="184" t="n">
        <v>0.2888888888888889</v>
      </c>
      <c r="S27" s="184" t="n">
        <v>0.2895833333333334</v>
      </c>
      <c r="T27" s="184" t="n"/>
      <c r="U27" s="184" t="n"/>
      <c r="V27" s="184" t="n"/>
      <c r="W27" s="184" t="n"/>
      <c r="X27" s="184" t="n"/>
      <c r="Y27" s="184" t="n"/>
      <c r="Z27" s="184" t="n"/>
      <c r="AA27" s="184" t="n"/>
      <c r="AB27" s="184" t="n"/>
      <c r="AC27" s="184" t="n"/>
      <c r="AD27" s="184" t="n"/>
      <c r="AE27" s="184" t="n"/>
      <c r="AF27" s="184" t="n"/>
      <c r="AG27" s="184" t="n"/>
      <c r="AH27" s="184" t="n"/>
      <c r="AI27" s="184" t="n"/>
      <c r="AJ27" s="171" t="n"/>
      <c r="AK27" s="171" t="n"/>
      <c r="AL27" s="181">
        <f>SUBTOTAL(9,E27:AI27)</f>
        <v/>
      </c>
      <c r="AM27" s="150" t="n"/>
      <c r="AN27" s="152">
        <f>COUNTIF(E27:AI27,"&gt;0")</f>
        <v/>
      </c>
      <c r="AO27" s="150" t="n"/>
      <c r="AP27" s="148">
        <f>SUM(AS27:BW27)</f>
        <v/>
      </c>
      <c r="AQ27" s="149" t="n"/>
      <c r="AR27" s="150" t="n"/>
      <c r="AS27" s="89" t="n"/>
      <c r="AT27" s="89" t="n"/>
      <c r="AU27" s="89" t="n"/>
      <c r="AV27" s="89" t="n"/>
      <c r="AW27" s="89" t="n"/>
      <c r="AX27" s="89" t="n"/>
      <c r="AY27" s="89" t="n"/>
      <c r="AZ27" s="89" t="n"/>
      <c r="BA27" s="89" t="n"/>
      <c r="BB27" s="90" t="n"/>
      <c r="BC27" s="89" t="n"/>
      <c r="BD27" s="89" t="n"/>
      <c r="BE27" s="89" t="n"/>
      <c r="BF27" s="89" t="n"/>
      <c r="BG27" s="89" t="n"/>
      <c r="BH27" s="86" t="n"/>
      <c r="BI27" s="89" t="n"/>
      <c r="BJ27" s="89" t="n"/>
      <c r="BK27" s="89" t="n"/>
      <c r="BL27" s="89" t="n"/>
      <c r="BM27" s="89" t="n"/>
      <c r="BN27" s="89" t="n"/>
      <c r="BO27" s="89" t="n"/>
      <c r="BP27" s="89" t="n"/>
      <c r="BQ27" s="89" t="n"/>
      <c r="BR27" s="89" t="n"/>
      <c r="BS27" s="89" t="n"/>
      <c r="BT27" s="89" t="n"/>
      <c r="BU27" s="89" t="n"/>
      <c r="BV27" s="89" t="n"/>
      <c r="BW27" s="90" t="n"/>
    </row>
    <row r="28" ht="21.9" customHeight="1" s="35">
      <c r="C28" s="182" t="n">
        <v>5772</v>
      </c>
      <c r="D28" s="183" t="inlineStr">
        <is>
          <t>Ｒスレスタ　ニルタ</t>
        </is>
      </c>
      <c r="E28" s="184" t="n">
        <v>0.3534722222222222</v>
      </c>
      <c r="F28" s="184" t="n"/>
      <c r="G28" s="184" t="n"/>
      <c r="H28" s="184" t="n"/>
      <c r="I28" s="184" t="n"/>
      <c r="J28" s="184" t="n"/>
      <c r="K28" s="184" t="n">
        <v>0.3444444444444444</v>
      </c>
      <c r="L28" s="184" t="n">
        <v>0.3430555555555556</v>
      </c>
      <c r="M28" s="184" t="n"/>
      <c r="N28" s="184" t="n"/>
      <c r="O28" s="184" t="n"/>
      <c r="P28" s="181" t="n"/>
      <c r="Q28" s="184" t="n">
        <v>0.3395833333333333</v>
      </c>
      <c r="R28" s="184" t="n">
        <v>0.3395833333333333</v>
      </c>
      <c r="S28" s="184" t="n">
        <v>0.3375</v>
      </c>
      <c r="T28" s="184" t="n"/>
      <c r="U28" s="184" t="n"/>
      <c r="V28" s="184" t="n"/>
      <c r="W28" s="184" t="n"/>
      <c r="X28" s="184" t="n"/>
      <c r="Y28" s="184" t="n"/>
      <c r="Z28" s="184" t="n"/>
      <c r="AA28" s="184" t="n"/>
      <c r="AB28" s="184" t="n"/>
      <c r="AC28" s="184" t="n"/>
      <c r="AD28" s="184" t="n"/>
      <c r="AE28" s="184" t="n"/>
      <c r="AF28" s="184" t="n"/>
      <c r="AG28" s="184" t="n"/>
      <c r="AH28" s="184" t="n"/>
      <c r="AI28" s="184" t="n"/>
      <c r="AJ28" s="171" t="n"/>
      <c r="AK28" s="171" t="n"/>
      <c r="AL28" s="181">
        <f>SUBTOTAL(9,E28:AI28)</f>
        <v/>
      </c>
      <c r="AM28" s="150" t="n"/>
      <c r="AN28" s="152">
        <f>COUNTIF(E28:AI28,"&gt;0")</f>
        <v/>
      </c>
      <c r="AO28" s="150" t="n"/>
      <c r="AP28" s="148">
        <f>SUM(AS28:BW28)</f>
        <v/>
      </c>
      <c r="AQ28" s="149" t="n"/>
      <c r="AR28" s="150" t="n"/>
      <c r="AS28" s="89" t="n"/>
      <c r="AT28" s="89" t="n"/>
      <c r="AU28" s="89" t="n"/>
      <c r="AV28" s="89" t="n"/>
      <c r="AW28" s="89" t="n"/>
      <c r="AX28" s="89" t="n"/>
      <c r="AY28" s="89" t="n"/>
      <c r="AZ28" s="89" t="n"/>
      <c r="BA28" s="89" t="n"/>
      <c r="BB28" s="89" t="n"/>
      <c r="BC28" s="89" t="n"/>
      <c r="BD28" s="89" t="n"/>
      <c r="BE28" s="89" t="n"/>
      <c r="BF28" s="89" t="n"/>
      <c r="BG28" s="89" t="n"/>
      <c r="BH28" s="86" t="n"/>
      <c r="BI28" s="89" t="n"/>
      <c r="BJ28" s="89" t="n"/>
      <c r="BK28" s="89" t="n"/>
      <c r="BL28" s="89" t="n"/>
      <c r="BM28" s="89" t="n"/>
      <c r="BN28" s="89" t="n"/>
      <c r="BO28" s="89" t="n"/>
      <c r="BP28" s="89" t="n"/>
      <c r="BQ28" s="89" t="n"/>
      <c r="BR28" s="89" t="n"/>
      <c r="BS28" s="89" t="n"/>
      <c r="BT28" s="89" t="n"/>
      <c r="BU28" s="90" t="n"/>
      <c r="BV28" s="89" t="n"/>
      <c r="BW28" s="89" t="n"/>
    </row>
    <row r="29" ht="21.9" customHeight="1" s="35">
      <c r="C29" s="182" t="n">
        <v>5773</v>
      </c>
      <c r="D29" s="183" t="inlineStr">
        <is>
          <t>Ｒアディカリ　ロク　ラズ</t>
        </is>
      </c>
      <c r="E29" s="184" t="n"/>
      <c r="F29" s="184" t="n">
        <v>0.3368055555555556</v>
      </c>
      <c r="G29" s="184" t="n">
        <v>0.3333333333333333</v>
      </c>
      <c r="H29" s="184" t="n"/>
      <c r="I29" s="184" t="n"/>
      <c r="J29" s="184" t="n"/>
      <c r="K29" s="184" t="n">
        <v>0.3013888888888889</v>
      </c>
      <c r="L29" s="184" t="n"/>
      <c r="M29" s="184" t="n">
        <v>0.3368055555555556</v>
      </c>
      <c r="N29" s="184" t="n">
        <v>0.3333333333333333</v>
      </c>
      <c r="O29" s="184" t="n"/>
      <c r="P29" s="184" t="n"/>
      <c r="Q29" s="184" t="n"/>
      <c r="R29" s="184" t="n">
        <v>0.34375</v>
      </c>
      <c r="S29" s="184" t="n"/>
      <c r="T29" s="184" t="n"/>
      <c r="U29" s="184" t="n"/>
      <c r="V29" s="184" t="n"/>
      <c r="W29" s="184" t="n"/>
      <c r="X29" s="184" t="n"/>
      <c r="Y29" s="184" t="n"/>
      <c r="Z29" s="184" t="n"/>
      <c r="AA29" s="184" t="n"/>
      <c r="AB29" s="184" t="n"/>
      <c r="AC29" s="184" t="n"/>
      <c r="AD29" s="184" t="n"/>
      <c r="AE29" s="184" t="n"/>
      <c r="AF29" s="184" t="n"/>
      <c r="AG29" s="184" t="n"/>
      <c r="AH29" s="184" t="n"/>
      <c r="AI29" s="184" t="n"/>
      <c r="AJ29" s="171" t="n"/>
      <c r="AK29" s="171" t="n"/>
      <c r="AL29" s="181">
        <f>SUBTOTAL(9,E29:AI29)</f>
        <v/>
      </c>
      <c r="AM29" s="150" t="n"/>
      <c r="AN29" s="152">
        <f>COUNTIF(E29:AI29,"&gt;0")</f>
        <v/>
      </c>
      <c r="AO29" s="150" t="n"/>
      <c r="AP29" s="148">
        <f>SUM(AS29:BW29)</f>
        <v/>
      </c>
      <c r="AQ29" s="149" t="n"/>
      <c r="AR29" s="150" t="n"/>
      <c r="AS29" s="89" t="n"/>
      <c r="AT29" s="89" t="n"/>
      <c r="AU29" s="89" t="n"/>
      <c r="AV29" s="89" t="n"/>
      <c r="AW29" s="89" t="n"/>
      <c r="AX29" s="89" t="n"/>
      <c r="AY29" s="89" t="n"/>
      <c r="AZ29" s="90" t="n"/>
      <c r="BA29" s="90" t="n"/>
      <c r="BB29" s="90" t="n"/>
      <c r="BC29" s="90" t="n"/>
      <c r="BD29" s="89" t="n"/>
      <c r="BE29" s="89" t="n"/>
      <c r="BF29" s="90" t="n"/>
      <c r="BG29" s="90" t="n"/>
      <c r="BH29" s="87" t="n"/>
      <c r="BI29" s="89" t="n"/>
      <c r="BJ29" s="90" t="n"/>
      <c r="BK29" s="89" t="n"/>
      <c r="BL29" s="89" t="n"/>
      <c r="BM29" s="90" t="n"/>
      <c r="BN29" s="90" t="n"/>
      <c r="BO29" s="90" t="n"/>
      <c r="BP29" s="90" t="n"/>
      <c r="BQ29" s="89" t="n"/>
      <c r="BR29" s="90" t="n"/>
      <c r="BS29" s="89" t="n"/>
      <c r="BT29" s="89" t="n"/>
      <c r="BU29" s="90" t="n"/>
      <c r="BV29" s="90" t="n"/>
      <c r="BW29" s="90" t="n"/>
    </row>
    <row r="30" ht="21.9" customHeight="1" s="35">
      <c r="C30" s="182" t="n">
        <v>5774</v>
      </c>
      <c r="D30" s="183" t="inlineStr">
        <is>
          <t>Ｒネパール　アルジュン</t>
        </is>
      </c>
      <c r="E30" s="184" t="n">
        <v>0.2895833333333334</v>
      </c>
      <c r="F30" s="184" t="n">
        <v>0.2895833333333334</v>
      </c>
      <c r="G30" s="184" t="n">
        <v>0.2895833333333334</v>
      </c>
      <c r="H30" s="184" t="n">
        <v>0.2888888888888889</v>
      </c>
      <c r="I30" s="184" t="n"/>
      <c r="J30" s="184" t="n"/>
      <c r="K30" s="184" t="n"/>
      <c r="L30" s="184" t="n">
        <v>0.2895833333333334</v>
      </c>
      <c r="M30" s="184" t="n">
        <v>0.2895833333333334</v>
      </c>
      <c r="N30" s="184" t="n">
        <v>0.2895833333333334</v>
      </c>
      <c r="O30" s="184" t="n">
        <v>0.2888888888888889</v>
      </c>
      <c r="P30" s="184" t="n"/>
      <c r="Q30" s="184" t="n"/>
      <c r="R30" s="184" t="n"/>
      <c r="S30" s="184" t="n">
        <v>0.2895833333333334</v>
      </c>
      <c r="T30" s="184" t="n"/>
      <c r="U30" s="184" t="n"/>
      <c r="V30" s="184" t="n"/>
      <c r="W30" s="184" t="n"/>
      <c r="X30" s="184" t="n"/>
      <c r="Y30" s="184" t="n"/>
      <c r="Z30" s="184" t="n"/>
      <c r="AA30" s="184" t="n"/>
      <c r="AB30" s="184" t="n"/>
      <c r="AC30" s="184" t="n"/>
      <c r="AD30" s="184" t="n"/>
      <c r="AE30" s="184" t="n"/>
      <c r="AF30" s="184" t="n"/>
      <c r="AG30" s="184" t="n"/>
      <c r="AH30" s="184" t="n"/>
      <c r="AI30" s="184" t="n"/>
      <c r="AJ30" s="171" t="n"/>
      <c r="AK30" s="171" t="n"/>
      <c r="AL30" s="181">
        <f>SUBTOTAL(9,E30:AI30)</f>
        <v/>
      </c>
      <c r="AM30" s="150" t="n"/>
      <c r="AN30" s="152">
        <f>COUNTIF(E30:AI30,"&gt;0")</f>
        <v/>
      </c>
      <c r="AO30" s="150" t="n"/>
      <c r="AP30" s="148">
        <f>SUM(AS30:BW30)</f>
        <v/>
      </c>
      <c r="AQ30" s="149" t="n"/>
      <c r="AR30" s="150" t="n"/>
      <c r="AS30" s="89" t="n"/>
      <c r="AT30" s="89" t="n"/>
      <c r="AU30" s="89" t="n"/>
      <c r="AV30" s="89" t="n"/>
      <c r="AW30" s="89" t="n"/>
      <c r="AX30" s="89" t="n"/>
      <c r="AY30" s="89" t="n"/>
      <c r="AZ30" s="89" t="n"/>
      <c r="BA30" s="89" t="n"/>
      <c r="BB30" s="89" t="n"/>
      <c r="BC30" s="89" t="n"/>
      <c r="BD30" s="89" t="n"/>
      <c r="BE30" s="89" t="n"/>
      <c r="BF30" s="89" t="n"/>
      <c r="BG30" s="89" t="n"/>
      <c r="BH30" s="86" t="n"/>
      <c r="BI30" s="89" t="n"/>
      <c r="BJ30" s="89" t="n"/>
      <c r="BK30" s="89" t="n"/>
      <c r="BL30" s="89" t="n"/>
      <c r="BM30" s="89" t="n"/>
      <c r="BN30" s="89" t="n"/>
      <c r="BO30" s="89" t="n"/>
      <c r="BP30" s="89" t="n"/>
      <c r="BQ30" s="89" t="n"/>
      <c r="BR30" s="89" t="n"/>
      <c r="BS30" s="89" t="n"/>
      <c r="BT30" s="89" t="n"/>
      <c r="BU30" s="90" t="n"/>
      <c r="BV30" s="89" t="n"/>
      <c r="BW30" s="89" t="n"/>
    </row>
    <row r="31" ht="21.9" customHeight="1" s="35">
      <c r="C31" s="182" t="n">
        <v>5830</v>
      </c>
      <c r="D31" s="183" t="inlineStr">
        <is>
          <t>Ｒビスター　キソル</t>
        </is>
      </c>
      <c r="E31" s="184" t="n">
        <v>0.2895833333333334</v>
      </c>
      <c r="F31" s="184" t="n"/>
      <c r="G31" s="184" t="n"/>
      <c r="H31" s="184" t="n">
        <v>0.2895833333333334</v>
      </c>
      <c r="I31" s="184" t="n"/>
      <c r="J31" s="184" t="n">
        <v>0.2902777777777778</v>
      </c>
      <c r="K31" s="184" t="n"/>
      <c r="L31" s="184" t="n">
        <v>0.2895833333333334</v>
      </c>
      <c r="M31" s="184" t="n"/>
      <c r="N31" s="184" t="n"/>
      <c r="O31" s="184" t="n">
        <v>0.2895833333333334</v>
      </c>
      <c r="P31" s="184" t="n"/>
      <c r="Q31" s="184" t="n">
        <v>0.2895833333333334</v>
      </c>
      <c r="R31" s="184" t="n">
        <v>0.2895833333333334</v>
      </c>
      <c r="S31" s="184" t="n">
        <v>0.2895833333333334</v>
      </c>
      <c r="T31" s="184" t="n"/>
      <c r="U31" s="184" t="n"/>
      <c r="V31" s="184" t="n"/>
      <c r="W31" s="184" t="n"/>
      <c r="X31" s="184" t="n"/>
      <c r="Y31" s="184" t="n"/>
      <c r="Z31" s="184" t="n"/>
      <c r="AA31" s="184" t="n"/>
      <c r="AB31" s="184" t="n"/>
      <c r="AC31" s="184" t="n"/>
      <c r="AD31" s="184" t="n"/>
      <c r="AE31" s="184" t="n"/>
      <c r="AF31" s="184" t="n"/>
      <c r="AG31" s="184" t="n"/>
      <c r="AH31" s="184" t="n"/>
      <c r="AI31" s="184" t="n"/>
      <c r="AJ31" s="171" t="n"/>
      <c r="AK31" s="171" t="n"/>
      <c r="AL31" s="181">
        <f>SUBTOTAL(9,E31:AI31)</f>
        <v/>
      </c>
      <c r="AM31" s="150" t="n"/>
      <c r="AN31" s="152">
        <f>COUNTIF(E31:AI31,"&gt;0")</f>
        <v/>
      </c>
      <c r="AO31" s="150" t="n"/>
      <c r="AP31" s="148">
        <f>SUM(AS31:BW31)</f>
        <v/>
      </c>
      <c r="AQ31" s="149" t="n"/>
      <c r="AR31" s="150" t="n"/>
      <c r="AS31" s="89" t="n"/>
      <c r="AT31" s="89" t="n"/>
      <c r="AU31" s="89" t="n"/>
      <c r="AV31" s="89" t="n"/>
      <c r="AW31" s="89" t="n"/>
      <c r="AX31" s="89" t="n"/>
      <c r="AY31" s="89" t="n"/>
      <c r="AZ31" s="89" t="n"/>
      <c r="BA31" s="89" t="n"/>
      <c r="BB31" s="89" t="n"/>
      <c r="BC31" s="89" t="n"/>
      <c r="BD31" s="90" t="n"/>
      <c r="BE31" s="89" t="n"/>
      <c r="BF31" s="89" t="n"/>
      <c r="BG31" s="89" t="n"/>
      <c r="BH31" s="86" t="n"/>
      <c r="BI31" s="89" t="n"/>
      <c r="BJ31" s="89" t="n"/>
      <c r="BK31" s="90" t="n"/>
      <c r="BL31" s="90" t="n"/>
      <c r="BM31" s="89" t="n"/>
      <c r="BN31" s="89" t="n"/>
      <c r="BO31" s="89" t="n"/>
      <c r="BP31" s="89" t="n"/>
      <c r="BQ31" s="89" t="n"/>
      <c r="BR31" s="90" t="n"/>
      <c r="BS31" s="89" t="n"/>
      <c r="BT31" s="89" t="n"/>
      <c r="BU31" s="90" t="n"/>
      <c r="BV31" s="89" t="n"/>
      <c r="BW31" s="90" t="n"/>
    </row>
    <row r="32" ht="21.9" customHeight="1" s="35">
      <c r="C32" s="182" t="n">
        <v>5972</v>
      </c>
      <c r="D32" s="183" t="inlineStr">
        <is>
          <t>Ｒスレスタ　ニサ</t>
        </is>
      </c>
      <c r="E32" s="184" t="n"/>
      <c r="F32" s="184" t="n">
        <v>0.2895833333333334</v>
      </c>
      <c r="G32" s="184" t="n">
        <v>0.2895833333333334</v>
      </c>
      <c r="H32" s="184" t="n">
        <v>0.2895833333333334</v>
      </c>
      <c r="I32" s="184" t="n">
        <v>0.3298611111111111</v>
      </c>
      <c r="J32" s="184" t="n"/>
      <c r="K32" s="184" t="n"/>
      <c r="L32" s="184" t="n"/>
      <c r="M32" s="184" t="n">
        <v>0.2895833333333334</v>
      </c>
      <c r="N32" s="184" t="n">
        <v>0.2895833333333334</v>
      </c>
      <c r="O32" s="184" t="n">
        <v>0.2895833333333334</v>
      </c>
      <c r="P32" s="184" t="n">
        <v>0.3298611111111111</v>
      </c>
      <c r="Q32" s="184" t="n"/>
      <c r="R32" s="184" t="n"/>
      <c r="S32" s="184" t="n"/>
      <c r="T32" s="184" t="n"/>
      <c r="U32" s="184" t="n"/>
      <c r="V32" s="184" t="n"/>
      <c r="W32" s="184" t="n"/>
      <c r="X32" s="184" t="n"/>
      <c r="Y32" s="184" t="n"/>
      <c r="Z32" s="184" t="n"/>
      <c r="AA32" s="184" t="n"/>
      <c r="AB32" s="184" t="n"/>
      <c r="AC32" s="184" t="n"/>
      <c r="AD32" s="184" t="n"/>
      <c r="AE32" s="184" t="n"/>
      <c r="AF32" s="184" t="n"/>
      <c r="AG32" s="184" t="n"/>
      <c r="AH32" s="184" t="n"/>
      <c r="AI32" s="184" t="n"/>
      <c r="AJ32" s="171" t="n"/>
      <c r="AK32" s="171" t="n"/>
      <c r="AL32" s="181">
        <f>SUBTOTAL(9,E32:AI32)</f>
        <v/>
      </c>
      <c r="AM32" s="150" t="n"/>
      <c r="AN32" s="152">
        <f>COUNTIF(E32:AI32,"&gt;0")</f>
        <v/>
      </c>
      <c r="AO32" s="150" t="n"/>
      <c r="AP32" s="148">
        <f>SUM(AS32:BW32)</f>
        <v/>
      </c>
      <c r="AQ32" s="149" t="n"/>
      <c r="AR32" s="150" t="n"/>
      <c r="AS32" s="89" t="n"/>
      <c r="AT32" s="89" t="n"/>
      <c r="AU32" s="89" t="n"/>
      <c r="AV32" s="89" t="n"/>
      <c r="AW32" s="89" t="n"/>
      <c r="AX32" s="89" t="n"/>
      <c r="AY32" s="89" t="n"/>
      <c r="AZ32" s="89" t="n"/>
      <c r="BA32" s="90" t="n"/>
      <c r="BB32" s="90" t="n"/>
      <c r="BC32" s="90" t="n"/>
      <c r="BD32" s="90" t="n"/>
      <c r="BE32" s="90" t="n"/>
      <c r="BF32" s="89" t="n"/>
      <c r="BG32" s="90" t="n"/>
      <c r="BH32" s="87" t="n"/>
      <c r="BI32" s="90" t="n"/>
      <c r="BJ32" s="90" t="n"/>
      <c r="BK32" s="90" t="n"/>
      <c r="BL32" s="90" t="n"/>
      <c r="BM32" s="89" t="n"/>
      <c r="BN32" s="89" t="n"/>
      <c r="BO32" s="90" t="n"/>
      <c r="BP32" s="90" t="n"/>
      <c r="BQ32" s="90" t="n"/>
      <c r="BR32" s="90" t="n"/>
      <c r="BS32" s="89" t="n"/>
      <c r="BT32" s="89" t="n"/>
      <c r="BU32" s="90" t="n"/>
      <c r="BV32" s="90" t="n"/>
      <c r="BW32" s="90" t="n"/>
    </row>
    <row r="33" ht="21.9" customHeight="1" s="35">
      <c r="C33" s="92" t="n">
        <v>6081</v>
      </c>
      <c r="D33" s="185" t="inlineStr">
        <is>
          <t>Ｒタパ　イスミレテ</t>
        </is>
      </c>
      <c r="E33" s="181" t="n">
        <v>0.2895833333333334</v>
      </c>
      <c r="F33" s="181" t="n"/>
      <c r="G33" s="181" t="n">
        <v>0.2895833333333334</v>
      </c>
      <c r="H33" s="181" t="n"/>
      <c r="I33" s="181" t="n"/>
      <c r="J33" s="181" t="n">
        <v>0.2652777777777778</v>
      </c>
      <c r="K33" s="181" t="n">
        <v>0.3055555555555556</v>
      </c>
      <c r="L33" s="181" t="n">
        <v>0.2902777777777778</v>
      </c>
      <c r="M33" s="181" t="n"/>
      <c r="N33" s="181" t="n">
        <v>0.2895833333333334</v>
      </c>
      <c r="O33" s="181" t="n"/>
      <c r="P33" s="181" t="n"/>
      <c r="Q33" s="181" t="n">
        <v>0.2895833333333334</v>
      </c>
      <c r="R33" s="181" t="n">
        <v>0.2909722222222222</v>
      </c>
      <c r="S33" s="181" t="n">
        <v>0.2902777777777778</v>
      </c>
      <c r="T33" s="181" t="n"/>
      <c r="U33" s="181" t="n"/>
      <c r="V33" s="181" t="n"/>
      <c r="W33" s="181" t="n"/>
      <c r="X33" s="181" t="n"/>
      <c r="Y33" s="184" t="n"/>
      <c r="Z33" s="181" t="n"/>
      <c r="AA33" s="181" t="n"/>
      <c r="AB33" s="181" t="n"/>
      <c r="AC33" s="181" t="n"/>
      <c r="AD33" s="181" t="n"/>
      <c r="AE33" s="181" t="n"/>
      <c r="AF33" s="181" t="n"/>
      <c r="AG33" s="181" t="n"/>
      <c r="AH33" s="181" t="n"/>
      <c r="AI33" s="181" t="n"/>
      <c r="AJ33" s="171" t="n"/>
      <c r="AK33" s="171" t="n"/>
      <c r="AL33" s="181">
        <f>SUBTOTAL(9,E33:AI33)</f>
        <v/>
      </c>
      <c r="AM33" s="150" t="n"/>
      <c r="AN33" s="152">
        <f>COUNTIF(E33:AI33,"&gt;0")</f>
        <v/>
      </c>
      <c r="AO33" s="150" t="n"/>
      <c r="AP33" s="148">
        <f>SUM(AS33:BW33)</f>
        <v/>
      </c>
      <c r="AQ33" s="149" t="n"/>
      <c r="AR33" s="150" t="n"/>
      <c r="AS33" s="89" t="n"/>
      <c r="AT33" s="89" t="n"/>
      <c r="AU33" s="89" t="n"/>
      <c r="AV33" s="89" t="n"/>
      <c r="AW33" s="89" t="n"/>
      <c r="AX33" s="89" t="n"/>
      <c r="AY33" s="89" t="n"/>
      <c r="AZ33" s="90" t="n"/>
      <c r="BA33" s="90" t="n"/>
      <c r="BB33" s="90" t="n"/>
      <c r="BC33" s="90" t="n"/>
      <c r="BD33" s="89" t="n"/>
      <c r="BE33" s="89" t="n"/>
      <c r="BF33" s="90" t="n"/>
      <c r="BG33" s="90" t="n"/>
      <c r="BH33" s="86" t="n"/>
      <c r="BI33" s="90" t="n"/>
      <c r="BJ33" s="90" t="n"/>
      <c r="BK33" s="89" t="n"/>
      <c r="BL33" s="90" t="n"/>
      <c r="BM33" s="90" t="n"/>
      <c r="BN33" s="90" t="n"/>
      <c r="BO33" s="90" t="n"/>
      <c r="BP33" s="90" t="n"/>
      <c r="BQ33" s="90" t="n"/>
      <c r="BR33" s="89" t="n"/>
      <c r="BS33" s="90" t="n"/>
      <c r="BT33" s="90" t="n"/>
      <c r="BU33" s="90" t="n"/>
      <c r="BV33" s="89" t="n"/>
      <c r="BW33" s="90" t="n"/>
    </row>
    <row r="34" ht="21.9" customHeight="1" s="35">
      <c r="C34" s="182" t="n">
        <v>6082</v>
      </c>
      <c r="D34" s="183" t="inlineStr">
        <is>
          <t>Ｒプン　ヘマ　クマリ</t>
        </is>
      </c>
      <c r="E34" s="184" t="n"/>
      <c r="F34" s="184" t="n"/>
      <c r="G34" s="184" t="n"/>
      <c r="H34" s="184" t="n">
        <v>0.2888888888888889</v>
      </c>
      <c r="I34" s="184" t="n">
        <v>0.2895833333333334</v>
      </c>
      <c r="J34" s="184" t="n"/>
      <c r="K34" s="184" t="n">
        <v>0.2895833333333334</v>
      </c>
      <c r="L34" s="184" t="n"/>
      <c r="M34" s="184" t="n"/>
      <c r="N34" s="184" t="n"/>
      <c r="O34" s="184" t="n">
        <v>0.2888888888888889</v>
      </c>
      <c r="P34" s="184" t="n">
        <v>0.2895833333333334</v>
      </c>
      <c r="Q34" s="184" t="n">
        <v>0.2895833333333334</v>
      </c>
      <c r="R34" s="184" t="n">
        <v>0.2895833333333334</v>
      </c>
      <c r="S34" s="184" t="n"/>
      <c r="T34" s="184" t="n"/>
      <c r="U34" s="184" t="n"/>
      <c r="V34" s="184" t="n"/>
      <c r="W34" s="184" t="n"/>
      <c r="X34" s="184" t="n"/>
      <c r="Y34" s="184" t="n"/>
      <c r="Z34" s="181" t="n"/>
      <c r="AA34" s="184" t="n"/>
      <c r="AB34" s="184" t="n"/>
      <c r="AC34" s="184" t="n"/>
      <c r="AD34" s="184" t="n"/>
      <c r="AE34" s="184" t="n"/>
      <c r="AF34" s="184" t="n"/>
      <c r="AG34" s="184" t="n"/>
      <c r="AH34" s="184" t="n"/>
      <c r="AI34" s="184" t="n"/>
      <c r="AJ34" s="171" t="n"/>
      <c r="AK34" s="171" t="n"/>
      <c r="AL34" s="181">
        <f>SUBTOTAL(9,E34:AI34)</f>
        <v/>
      </c>
      <c r="AM34" s="150" t="n"/>
      <c r="AN34" s="152">
        <f>COUNTIF(E34:AI34,"&gt;0")</f>
        <v/>
      </c>
      <c r="AO34" s="150" t="n"/>
      <c r="AP34" s="148">
        <f>SUM(AS34:BW34)</f>
        <v/>
      </c>
      <c r="AQ34" s="149" t="n"/>
      <c r="AR34" s="150" t="n"/>
      <c r="AS34" s="89" t="n"/>
      <c r="AT34" s="89" t="n"/>
      <c r="AU34" s="89" t="n"/>
      <c r="AV34" s="89" t="n"/>
      <c r="AW34" s="89" t="n"/>
      <c r="AX34" s="89" t="n"/>
      <c r="AY34" s="89" t="n"/>
      <c r="AZ34" s="90" t="n"/>
      <c r="BA34" s="89" t="n"/>
      <c r="BB34" s="90" t="n"/>
      <c r="BC34" s="89" t="n"/>
      <c r="BD34" s="89" t="n"/>
      <c r="BE34" s="90" t="n"/>
      <c r="BF34" s="90" t="n"/>
      <c r="BG34" s="90" t="n"/>
      <c r="BH34" s="87" t="n"/>
      <c r="BI34" s="90" t="n"/>
      <c r="BJ34" s="89" t="n"/>
      <c r="BK34" s="89" t="n"/>
      <c r="BL34" s="89" t="n"/>
      <c r="BM34" s="89" t="n"/>
      <c r="BN34" s="89" t="n"/>
      <c r="BO34" s="89" t="n"/>
      <c r="BP34" s="89" t="n"/>
      <c r="BQ34" s="89" t="n"/>
      <c r="BR34" s="89" t="n"/>
      <c r="BS34" s="90" t="n"/>
      <c r="BT34" s="90" t="n"/>
      <c r="BU34" s="89" t="n"/>
      <c r="BV34" s="90" t="n"/>
      <c r="BW34" s="90" t="n"/>
    </row>
    <row r="35" ht="21.9" customHeight="1" s="35">
      <c r="C35" s="182" t="n">
        <v>6083</v>
      </c>
      <c r="D35" s="183" t="inlineStr">
        <is>
          <t>Ｒマガル　シマ　マヤ</t>
        </is>
      </c>
      <c r="E35" s="184" t="n"/>
      <c r="F35" s="184" t="n"/>
      <c r="G35" s="184" t="n"/>
      <c r="H35" s="184" t="n">
        <v>0.2895833333333334</v>
      </c>
      <c r="I35" s="184" t="n">
        <v>0.2895833333333334</v>
      </c>
      <c r="J35" s="184" t="n"/>
      <c r="K35" s="184" t="n">
        <v>0.2895833333333334</v>
      </c>
      <c r="L35" s="184" t="n"/>
      <c r="M35" s="184" t="n"/>
      <c r="N35" s="184" t="n"/>
      <c r="O35" s="184" t="n">
        <v>0.2895833333333334</v>
      </c>
      <c r="P35" s="184" t="n">
        <v>0.2895833333333334</v>
      </c>
      <c r="Q35" s="184" t="n">
        <v>0.2895833333333334</v>
      </c>
      <c r="R35" s="184" t="n">
        <v>0.2895833333333334</v>
      </c>
      <c r="S35" s="184" t="n"/>
      <c r="T35" s="184" t="n"/>
      <c r="U35" s="184" t="n"/>
      <c r="V35" s="184" t="n"/>
      <c r="W35" s="184" t="n"/>
      <c r="X35" s="184" t="n"/>
      <c r="Y35" s="184" t="n"/>
      <c r="Z35" s="184" t="n"/>
      <c r="AA35" s="184" t="n"/>
      <c r="AB35" s="184" t="n"/>
      <c r="AC35" s="184" t="n"/>
      <c r="AD35" s="184" t="n"/>
      <c r="AE35" s="184" t="n"/>
      <c r="AF35" s="184" t="n"/>
      <c r="AG35" s="184" t="n"/>
      <c r="AH35" s="184" t="n"/>
      <c r="AI35" s="184" t="n"/>
      <c r="AJ35" s="171" t="n"/>
      <c r="AK35" s="171" t="n"/>
      <c r="AL35" s="181">
        <f>SUBTOTAL(9,E35:AI35)</f>
        <v/>
      </c>
      <c r="AM35" s="150" t="n"/>
      <c r="AN35" s="152">
        <f>COUNTIF(E35:AI35,"&gt;0")</f>
        <v/>
      </c>
      <c r="AO35" s="150" t="n"/>
      <c r="AP35" s="148">
        <f>SUM(AS35:BW35)</f>
        <v/>
      </c>
      <c r="AQ35" s="149" t="n"/>
      <c r="AR35" s="150" t="n"/>
      <c r="AS35" s="89" t="n"/>
      <c r="AT35" s="89" t="n"/>
      <c r="AU35" s="89" t="n"/>
      <c r="AV35" s="89" t="n"/>
      <c r="AW35" s="89" t="n"/>
      <c r="AX35" s="89" t="n"/>
      <c r="AY35" s="89" t="n"/>
      <c r="AZ35" s="90" t="n"/>
      <c r="BA35" s="90" t="n"/>
      <c r="BB35" s="90" t="n"/>
      <c r="BC35" s="90" t="n"/>
      <c r="BD35" s="89" t="n"/>
      <c r="BE35" s="90" t="n"/>
      <c r="BF35" s="90" t="n"/>
      <c r="BG35" s="89" t="n"/>
      <c r="BH35" s="87" t="n"/>
      <c r="BI35" s="90" t="n"/>
      <c r="BJ35" s="89" t="n"/>
      <c r="BK35" s="89" t="n"/>
      <c r="BL35" s="89" t="n"/>
      <c r="BM35" s="90" t="n"/>
      <c r="BN35" s="90" t="n"/>
      <c r="BO35" s="89" t="n"/>
      <c r="BP35" s="89" t="n"/>
      <c r="BQ35" s="90" t="n"/>
      <c r="BR35" s="89" t="n"/>
      <c r="BS35" s="90" t="n"/>
      <c r="BT35" s="90" t="n"/>
      <c r="BU35" s="89" t="n"/>
      <c r="BV35" s="89" t="n"/>
      <c r="BW35" s="90" t="n"/>
    </row>
    <row r="36" ht="21.9" customHeight="1" s="35">
      <c r="C36" s="94" t="n">
        <v>6084</v>
      </c>
      <c r="D36" s="183" t="inlineStr">
        <is>
          <t>Ｒヤカ　ホム　マヤ</t>
        </is>
      </c>
      <c r="E36" s="184" t="n"/>
      <c r="F36" s="184" t="n"/>
      <c r="G36" s="184" t="n"/>
      <c r="H36" s="184" t="n">
        <v>0.2888888888888889</v>
      </c>
      <c r="I36" s="184" t="n">
        <v>0.2895833333333334</v>
      </c>
      <c r="J36" s="184" t="n">
        <v>0.2902777777777778</v>
      </c>
      <c r="K36" s="184" t="n">
        <v>0.2895833333333334</v>
      </c>
      <c r="L36" s="184" t="n"/>
      <c r="M36" s="184" t="n"/>
      <c r="N36" s="184" t="n"/>
      <c r="O36" s="184" t="n">
        <v>0.2888888888888889</v>
      </c>
      <c r="P36" s="184" t="n">
        <v>0.2895833333333334</v>
      </c>
      <c r="Q36" s="184" t="n">
        <v>0.2895833333333334</v>
      </c>
      <c r="R36" s="184" t="n">
        <v>0.2895833333333334</v>
      </c>
      <c r="S36" s="184" t="n"/>
      <c r="T36" s="184" t="n"/>
      <c r="U36" s="184" t="n"/>
      <c r="V36" s="184" t="n"/>
      <c r="W36" s="184" t="n"/>
      <c r="X36" s="184" t="n"/>
      <c r="Y36" s="184" t="n"/>
      <c r="Z36" s="184" t="n"/>
      <c r="AA36" s="184" t="n"/>
      <c r="AB36" s="184" t="n"/>
      <c r="AC36" s="184" t="n"/>
      <c r="AD36" s="184" t="n"/>
      <c r="AE36" s="184" t="n"/>
      <c r="AF36" s="184" t="n"/>
      <c r="AG36" s="184" t="n"/>
      <c r="AH36" s="184" t="n"/>
      <c r="AI36" s="184" t="n"/>
      <c r="AJ36" s="171" t="n"/>
      <c r="AK36" s="171" t="n"/>
      <c r="AL36" s="181">
        <f>SUBTOTAL(9,E36:AI36)</f>
        <v/>
      </c>
      <c r="AM36" s="150" t="n"/>
      <c r="AN36" s="152">
        <f>COUNTIF(E36:AI36,"&gt;0")</f>
        <v/>
      </c>
      <c r="AO36" s="150" t="n"/>
      <c r="AP36" s="148">
        <f>SUM(AS36:BW36)</f>
        <v/>
      </c>
      <c r="AQ36" s="149" t="n"/>
      <c r="AR36" s="150" t="n"/>
      <c r="AS36" s="89" t="n"/>
      <c r="AT36" s="89" t="n"/>
      <c r="AU36" s="89" t="n"/>
      <c r="AV36" s="89" t="n"/>
      <c r="AW36" s="89" t="n"/>
      <c r="AX36" s="89" t="n"/>
      <c r="AY36" s="89" t="n"/>
      <c r="AZ36" s="90" t="n"/>
      <c r="BA36" s="90" t="n"/>
      <c r="BB36" s="89" t="n"/>
      <c r="BC36" s="90" t="n"/>
      <c r="BD36" s="89" t="n"/>
      <c r="BE36" s="89" t="n"/>
      <c r="BF36" s="90" t="n"/>
      <c r="BG36" s="90" t="n"/>
      <c r="BH36" s="86" t="n"/>
      <c r="BI36" s="89" t="n"/>
      <c r="BJ36" s="90" t="n"/>
      <c r="BK36" s="89" t="n"/>
      <c r="BL36" s="89" t="n"/>
      <c r="BM36" s="90" t="n"/>
      <c r="BN36" s="90" t="n"/>
      <c r="BO36" s="89" t="n"/>
      <c r="BP36" s="90" t="n"/>
      <c r="BQ36" s="90" t="n"/>
      <c r="BR36" s="89" t="n"/>
      <c r="BS36" s="90" t="n"/>
      <c r="BT36" s="90" t="n"/>
      <c r="BU36" s="90" t="n"/>
      <c r="BV36" s="90" t="n"/>
      <c r="BW36" s="90" t="n"/>
    </row>
    <row r="37" ht="21.9" customHeight="1" s="35">
      <c r="C37" s="94" t="n">
        <v>6210</v>
      </c>
      <c r="D37" s="183" t="inlineStr">
        <is>
          <t>Ｒグルン　サビナ</t>
        </is>
      </c>
      <c r="E37" s="184" t="n"/>
      <c r="F37" s="184" t="n"/>
      <c r="G37" s="184" t="n"/>
      <c r="H37" s="184" t="n">
        <v>0.3423611111111111</v>
      </c>
      <c r="I37" s="184" t="n"/>
      <c r="J37" s="184" t="n"/>
      <c r="K37" s="184" t="n">
        <v>0.3465277777777778</v>
      </c>
      <c r="L37" s="184" t="n"/>
      <c r="M37" s="184" t="n"/>
      <c r="N37" s="184" t="n"/>
      <c r="O37" s="184" t="n">
        <v>0.3423611111111111</v>
      </c>
      <c r="P37" s="184" t="n"/>
      <c r="Q37" s="184" t="n">
        <v>0.3472222222222222</v>
      </c>
      <c r="R37" s="184" t="n">
        <v>0.3902777777777778</v>
      </c>
      <c r="S37" s="184" t="n"/>
      <c r="T37" s="184" t="n"/>
      <c r="U37" s="184" t="n"/>
      <c r="V37" s="184" t="n"/>
      <c r="W37" s="184" t="n"/>
      <c r="X37" s="184" t="n"/>
      <c r="Y37" s="184" t="n"/>
      <c r="Z37" s="184" t="n"/>
      <c r="AA37" s="184" t="n"/>
      <c r="AB37" s="184" t="n"/>
      <c r="AC37" s="184" t="n"/>
      <c r="AD37" s="184" t="n"/>
      <c r="AE37" s="184" t="n"/>
      <c r="AF37" s="184" t="n"/>
      <c r="AG37" s="184" t="n"/>
      <c r="AH37" s="184" t="n"/>
      <c r="AI37" s="184" t="n"/>
      <c r="AJ37" s="171" t="n"/>
      <c r="AK37" s="171" t="n"/>
      <c r="AL37" s="181">
        <f>SUBTOTAL(9,E37:AI37)</f>
        <v/>
      </c>
      <c r="AM37" s="150" t="n"/>
      <c r="AN37" s="152">
        <f>COUNTIF(E37:AI37,"&gt;0")</f>
        <v/>
      </c>
      <c r="AO37" s="150" t="n"/>
      <c r="AP37" s="148">
        <f>SUM(AS37:BW37)</f>
        <v/>
      </c>
      <c r="AQ37" s="149" t="n"/>
      <c r="AR37" s="150" t="n"/>
      <c r="AS37" s="89" t="n"/>
      <c r="AT37" s="89" t="n"/>
      <c r="AU37" s="89" t="n"/>
      <c r="AV37" s="89" t="n"/>
      <c r="AW37" s="89" t="n"/>
      <c r="AX37" s="89" t="n"/>
      <c r="AY37" s="89" t="n"/>
      <c r="AZ37" s="89" t="n"/>
      <c r="BA37" s="89" t="n"/>
      <c r="BB37" s="90" t="n"/>
      <c r="BC37" s="89" t="n"/>
      <c r="BD37" s="89" t="n"/>
      <c r="BE37" s="89" t="n"/>
      <c r="BF37" s="89" t="n"/>
      <c r="BG37" s="89" t="n"/>
      <c r="BH37" s="87" t="n"/>
      <c r="BI37" s="90" t="n"/>
      <c r="BJ37" s="89" t="n"/>
      <c r="BK37" s="89" t="n"/>
      <c r="BL37" s="89" t="n"/>
      <c r="BM37" s="89" t="n"/>
      <c r="BN37" s="89" t="n"/>
      <c r="BO37" s="89" t="n"/>
      <c r="BP37" s="90" t="n"/>
      <c r="BQ37" s="89" t="n"/>
      <c r="BR37" s="89" t="n"/>
      <c r="BS37" s="89" t="n"/>
      <c r="BT37" s="89" t="n"/>
      <c r="BU37" s="89" t="n"/>
      <c r="BV37" s="89" t="n"/>
      <c r="BW37" s="89" t="n"/>
    </row>
    <row r="38" ht="21.9" customHeight="1" s="35">
      <c r="C38" s="182" t="n">
        <v>6211</v>
      </c>
      <c r="D38" s="183" t="inlineStr">
        <is>
          <t>Ｒバラル　サンディア</t>
        </is>
      </c>
      <c r="E38" s="184" t="n"/>
      <c r="F38" s="184" t="n"/>
      <c r="G38" s="184" t="n"/>
      <c r="H38" s="184" t="n">
        <v>0.3423611111111111</v>
      </c>
      <c r="I38" s="184" t="n"/>
      <c r="J38" s="184" t="n"/>
      <c r="K38" s="184" t="n">
        <v>0.3465277777777778</v>
      </c>
      <c r="L38" s="184" t="n"/>
      <c r="M38" s="184" t="n"/>
      <c r="N38" s="184" t="n"/>
      <c r="O38" s="184" t="n">
        <v>0.3423611111111111</v>
      </c>
      <c r="P38" s="184" t="n"/>
      <c r="Q38" s="184" t="n">
        <v>0.3472222222222222</v>
      </c>
      <c r="R38" s="184" t="n">
        <v>0.3902777777777778</v>
      </c>
      <c r="S38" s="184" t="n"/>
      <c r="T38" s="184" t="n"/>
      <c r="U38" s="184" t="n"/>
      <c r="V38" s="184" t="n"/>
      <c r="W38" s="184" t="n"/>
      <c r="X38" s="184" t="n"/>
      <c r="Y38" s="184" t="n"/>
      <c r="Z38" s="184" t="n"/>
      <c r="AA38" s="184" t="n"/>
      <c r="AB38" s="184" t="n"/>
      <c r="AC38" s="184" t="n"/>
      <c r="AD38" s="184" t="n"/>
      <c r="AE38" s="184" t="n"/>
      <c r="AF38" s="184" t="n"/>
      <c r="AG38" s="184" t="n"/>
      <c r="AH38" s="184" t="n"/>
      <c r="AI38" s="184" t="n"/>
      <c r="AJ38" s="171" t="n"/>
      <c r="AK38" s="171" t="n"/>
      <c r="AL38" s="181">
        <f>SUBTOTAL(9,E38:AI38)</f>
        <v/>
      </c>
      <c r="AM38" s="150" t="n"/>
      <c r="AN38" s="152">
        <f>COUNTIF(E38:AI38,"&gt;0")</f>
        <v/>
      </c>
      <c r="AO38" s="150" t="n"/>
      <c r="AP38" s="148">
        <f>SUM(AS38:BW38)</f>
        <v/>
      </c>
      <c r="AQ38" s="149" t="n"/>
      <c r="AR38" s="150" t="n"/>
      <c r="AS38" s="89" t="n"/>
      <c r="AT38" s="89" t="n"/>
      <c r="AU38" s="89" t="n"/>
      <c r="AV38" s="89" t="n"/>
      <c r="AW38" s="89" t="n"/>
      <c r="AX38" s="89" t="n"/>
      <c r="AY38" s="89" t="n"/>
      <c r="AZ38" s="89" t="n"/>
      <c r="BA38" s="89" t="n"/>
      <c r="BB38" s="89" t="n"/>
      <c r="BC38" s="89" t="n"/>
      <c r="BD38" s="89" t="n"/>
      <c r="BE38" s="89" t="n"/>
      <c r="BF38" s="89" t="n"/>
      <c r="BG38" s="89" t="n"/>
      <c r="BH38" s="86" t="n"/>
      <c r="BI38" s="89" t="n"/>
      <c r="BJ38" s="89" t="n"/>
      <c r="BK38" s="89" t="n"/>
      <c r="BL38" s="89" t="n"/>
      <c r="BM38" s="89" t="n"/>
      <c r="BN38" s="89" t="n"/>
      <c r="BO38" s="89" t="n"/>
      <c r="BP38" s="89" t="n"/>
      <c r="BQ38" s="89" t="n"/>
      <c r="BR38" s="89" t="n"/>
      <c r="BS38" s="89" t="n"/>
      <c r="BT38" s="89" t="n"/>
      <c r="BU38" s="89" t="n"/>
      <c r="BV38" s="89" t="n"/>
      <c r="BW38" s="90" t="n"/>
    </row>
    <row r="39" ht="21.9" customHeight="1" s="35">
      <c r="C39" s="182" t="n">
        <v>6426</v>
      </c>
      <c r="D39" s="183" t="inlineStr">
        <is>
          <t>Ｒバッタ　ディペシュ</t>
        </is>
      </c>
      <c r="E39" s="184" t="n"/>
      <c r="F39" s="184" t="n"/>
      <c r="G39" s="184" t="n"/>
      <c r="H39" s="184" t="n">
        <v>0.3430555555555556</v>
      </c>
      <c r="I39" s="184" t="n">
        <v>0.34375</v>
      </c>
      <c r="J39" s="184" t="n">
        <v>0.34375</v>
      </c>
      <c r="K39" s="184" t="n"/>
      <c r="L39" s="184" t="n"/>
      <c r="M39" s="184" t="n"/>
      <c r="N39" s="184" t="n"/>
      <c r="O39" s="184" t="n">
        <v>0.3430555555555556</v>
      </c>
      <c r="P39" s="184" t="n">
        <v>0.34375</v>
      </c>
      <c r="Q39" s="184" t="n">
        <v>0.3458333333333333</v>
      </c>
      <c r="R39" s="184" t="n"/>
      <c r="S39" s="184" t="n"/>
      <c r="T39" s="184" t="n"/>
      <c r="U39" s="184" t="n"/>
      <c r="V39" s="184" t="n"/>
      <c r="W39" s="184" t="n"/>
      <c r="X39" s="184" t="n"/>
      <c r="Y39" s="184" t="n"/>
      <c r="Z39" s="184" t="n"/>
      <c r="AA39" s="184" t="n"/>
      <c r="AB39" s="184" t="n"/>
      <c r="AC39" s="184" t="n"/>
      <c r="AD39" s="184" t="n"/>
      <c r="AE39" s="184" t="n"/>
      <c r="AF39" s="184" t="n"/>
      <c r="AG39" s="184" t="n"/>
      <c r="AH39" s="184" t="n"/>
      <c r="AI39" s="184" t="n"/>
      <c r="AJ39" s="171" t="n"/>
      <c r="AK39" s="171" t="n"/>
      <c r="AL39" s="181">
        <f>SUBTOTAL(9,E39:AI39)</f>
        <v/>
      </c>
      <c r="AM39" s="150" t="n"/>
      <c r="AN39" s="152">
        <f>COUNTIF(E39:AI39,"&gt;0")</f>
        <v/>
      </c>
      <c r="AO39" s="150" t="n"/>
      <c r="AP39" s="148">
        <f>SUM(AS39:BW39)</f>
        <v/>
      </c>
      <c r="AQ39" s="149" t="n"/>
      <c r="AR39" s="150" t="n"/>
      <c r="AS39" s="89" t="n"/>
      <c r="AT39" s="89" t="n"/>
      <c r="AU39" s="89" t="n"/>
      <c r="AV39" s="89" t="n"/>
      <c r="AW39" s="89" t="n"/>
      <c r="AX39" s="89" t="n"/>
      <c r="AY39" s="89" t="n"/>
      <c r="AZ39" s="89" t="n"/>
      <c r="BA39" s="89" t="n"/>
      <c r="BB39" s="89" t="n"/>
      <c r="BC39" s="89" t="n"/>
      <c r="BD39" s="89" t="n"/>
      <c r="BE39" s="89" t="n"/>
      <c r="BF39" s="89" t="n"/>
      <c r="BG39" s="89" t="n"/>
      <c r="BH39" s="86" t="n"/>
      <c r="BI39" s="89" t="n"/>
      <c r="BJ39" s="89" t="n"/>
      <c r="BK39" s="89" t="n"/>
      <c r="BL39" s="89" t="n"/>
      <c r="BM39" s="89" t="n"/>
      <c r="BN39" s="89" t="n"/>
      <c r="BO39" s="89" t="n"/>
      <c r="BP39" s="89" t="n"/>
      <c r="BQ39" s="89" t="n"/>
      <c r="BR39" s="89" t="n"/>
      <c r="BS39" s="89" t="n"/>
      <c r="BT39" s="89" t="n"/>
      <c r="BU39" s="89" t="n"/>
      <c r="BV39" s="90" t="n"/>
      <c r="BW39" s="90" t="n"/>
    </row>
    <row r="40" ht="21.9" customHeight="1" s="35">
      <c r="C40" s="94" t="n">
        <v>6428</v>
      </c>
      <c r="D40" s="183" t="inlineStr">
        <is>
          <t>Ｒアチャレ　ポウデル　アスミ</t>
        </is>
      </c>
      <c r="E40" s="184" t="n">
        <v>0.3861111111111111</v>
      </c>
      <c r="F40" s="184" t="n">
        <v>0.3479166666666667</v>
      </c>
      <c r="G40" s="184" t="n">
        <v>0.3861111111111111</v>
      </c>
      <c r="H40" s="184" t="n"/>
      <c r="I40" s="184" t="n"/>
      <c r="J40" s="184" t="n"/>
      <c r="K40" s="184" t="n"/>
      <c r="L40" s="184" t="n">
        <v>0.3479166666666667</v>
      </c>
      <c r="M40" s="184" t="n">
        <v>0.3479166666666667</v>
      </c>
      <c r="N40" s="184" t="n">
        <v>0.3861111111111111</v>
      </c>
      <c r="O40" s="184" t="n"/>
      <c r="P40" s="184" t="n"/>
      <c r="Q40" s="184" t="n"/>
      <c r="R40" s="184" t="n"/>
      <c r="S40" s="184" t="n">
        <v>0.3881944444444445</v>
      </c>
      <c r="T40" s="184" t="n"/>
      <c r="U40" s="184" t="n"/>
      <c r="V40" s="184" t="n"/>
      <c r="W40" s="184" t="n"/>
      <c r="X40" s="184" t="n"/>
      <c r="Y40" s="184" t="n"/>
      <c r="Z40" s="184" t="n"/>
      <c r="AA40" s="184" t="n"/>
      <c r="AB40" s="184" t="n"/>
      <c r="AC40" s="184" t="n"/>
      <c r="AD40" s="184" t="n"/>
      <c r="AE40" s="184" t="n"/>
      <c r="AF40" s="184" t="n"/>
      <c r="AG40" s="184" t="n"/>
      <c r="AH40" s="184" t="n"/>
      <c r="AI40" s="184" t="n"/>
      <c r="AJ40" s="171" t="n"/>
      <c r="AK40" s="171" t="n"/>
      <c r="AL40" s="181">
        <f>SUBTOTAL(9,E40:AI40)</f>
        <v/>
      </c>
      <c r="AM40" s="150" t="n"/>
      <c r="AN40" s="152">
        <f>COUNTIF(E40:AI40,"&gt;0")</f>
        <v/>
      </c>
      <c r="AO40" s="150" t="n"/>
      <c r="AP40" s="148">
        <f>SUM(AS40:BW40)</f>
        <v/>
      </c>
      <c r="AQ40" s="149" t="n"/>
      <c r="AR40" s="150" t="n"/>
      <c r="AS40" s="89" t="n"/>
      <c r="AT40" s="89" t="n"/>
      <c r="AU40" s="89" t="n"/>
      <c r="AV40" s="89" t="n"/>
      <c r="AW40" s="89" t="n"/>
      <c r="AX40" s="89" t="n"/>
      <c r="AY40" s="89" t="n"/>
      <c r="AZ40" s="90" t="n"/>
      <c r="BA40" s="89" t="n"/>
      <c r="BB40" s="90" t="n"/>
      <c r="BC40" s="89" t="n"/>
      <c r="BD40" s="90" t="n"/>
      <c r="BE40" s="90" t="n"/>
      <c r="BF40" s="90" t="n"/>
      <c r="BG40" s="90" t="n"/>
      <c r="BH40" s="89" t="n"/>
      <c r="BI40" s="89" t="n"/>
      <c r="BJ40" s="89" t="n"/>
      <c r="BK40" s="90" t="n"/>
      <c r="BL40" s="90" t="n"/>
      <c r="BM40" s="90" t="n"/>
      <c r="BN40" s="90" t="n"/>
      <c r="BO40" s="89" t="n"/>
      <c r="BP40" s="89" t="n"/>
      <c r="BQ40" s="89" t="n"/>
      <c r="BR40" s="90" t="n"/>
      <c r="BS40" s="90" t="n"/>
      <c r="BT40" s="90" t="n"/>
      <c r="BU40" s="90" t="n"/>
      <c r="BV40" s="89" t="n"/>
      <c r="BW40" s="89" t="n"/>
    </row>
    <row r="41" ht="21.9" customHeight="1" s="35">
      <c r="C41" s="94" t="n">
        <v>6429</v>
      </c>
      <c r="D41" s="183" t="inlineStr">
        <is>
          <t>Ｒタパ　カンチェ</t>
        </is>
      </c>
      <c r="E41" s="184" t="n">
        <v>0.3472222222222222</v>
      </c>
      <c r="F41" s="184" t="n">
        <v>0.3479166666666667</v>
      </c>
      <c r="G41" s="184" t="n"/>
      <c r="H41" s="184" t="n"/>
      <c r="I41" s="184" t="n"/>
      <c r="J41" s="184" t="n"/>
      <c r="K41" s="184" t="n">
        <v>0.3881944444444445</v>
      </c>
      <c r="L41" s="184" t="n">
        <v>0.3479166666666667</v>
      </c>
      <c r="M41" s="184" t="n">
        <v>0.3479166666666667</v>
      </c>
      <c r="N41" s="184" t="n"/>
      <c r="O41" s="184" t="n"/>
      <c r="P41" s="184" t="n"/>
      <c r="Q41" s="184" t="n"/>
      <c r="R41" s="184" t="n">
        <v>0.3458333333333333</v>
      </c>
      <c r="S41" s="184" t="n">
        <v>0.3472222222222222</v>
      </c>
      <c r="T41" s="184" t="n"/>
      <c r="U41" s="184" t="n"/>
      <c r="V41" s="184" t="n"/>
      <c r="W41" s="184" t="n"/>
      <c r="X41" s="184" t="n"/>
      <c r="Y41" s="184" t="n"/>
      <c r="Z41" s="184" t="n"/>
      <c r="AA41" s="184" t="n"/>
      <c r="AB41" s="184" t="n"/>
      <c r="AC41" s="184" t="n"/>
      <c r="AD41" s="184" t="n"/>
      <c r="AE41" s="184" t="n"/>
      <c r="AF41" s="184" t="n"/>
      <c r="AG41" s="184" t="n"/>
      <c r="AH41" s="184" t="n"/>
      <c r="AI41" s="184" t="n"/>
      <c r="AJ41" s="171" t="n"/>
      <c r="AK41" s="171" t="n"/>
      <c r="AL41" s="181">
        <f>SUBTOTAL(9,E41:AI41)</f>
        <v/>
      </c>
      <c r="AM41" s="150" t="n"/>
      <c r="AN41" s="152">
        <f>COUNTIF(E41:AI41,"&gt;0")</f>
        <v/>
      </c>
      <c r="AO41" s="150" t="n"/>
      <c r="AP41" s="148">
        <f>SUM(AS41:BW41)</f>
        <v/>
      </c>
      <c r="AQ41" s="149" t="n"/>
      <c r="AR41" s="150" t="n"/>
      <c r="AS41" s="89" t="n"/>
      <c r="AT41" s="89" t="n"/>
      <c r="AU41" s="89" t="n"/>
      <c r="AV41" s="89" t="n"/>
      <c r="AW41" s="89" t="n"/>
      <c r="AX41" s="89" t="n"/>
      <c r="AY41" s="89" t="n"/>
      <c r="AZ41" s="90" t="n"/>
      <c r="BA41" s="90" t="n"/>
      <c r="BB41" s="90" t="n"/>
      <c r="BC41" s="90" t="n"/>
      <c r="BD41" s="90" t="n"/>
      <c r="BE41" s="90" t="n"/>
      <c r="BF41" s="90" t="n"/>
      <c r="BG41" s="90" t="n"/>
      <c r="BH41" s="87" t="n"/>
      <c r="BI41" s="90" t="n"/>
      <c r="BJ41" s="90" t="n"/>
      <c r="BK41" s="90" t="n"/>
      <c r="BL41" s="90" t="n"/>
      <c r="BM41" s="90" t="n"/>
      <c r="BN41" s="90" t="n"/>
      <c r="BO41" s="90" t="n"/>
      <c r="BP41" s="90" t="n"/>
      <c r="BQ41" s="90" t="n"/>
      <c r="BR41" s="89" t="n"/>
      <c r="BS41" s="90" t="n"/>
      <c r="BT41" s="90" t="n"/>
      <c r="BU41" s="90" t="n"/>
      <c r="BV41" s="90" t="n"/>
      <c r="BW41" s="90" t="n"/>
    </row>
    <row r="42" ht="21.9" customHeight="1" s="35">
      <c r="C42" s="94" t="n">
        <v>6438</v>
      </c>
      <c r="D42" s="183" t="inlineStr">
        <is>
          <t>Ｋネウパネ　ブワン</t>
        </is>
      </c>
      <c r="E42" s="184" t="n"/>
      <c r="F42" s="184" t="n"/>
      <c r="G42" s="184" t="n"/>
      <c r="H42" s="184" t="n"/>
      <c r="I42" s="184" t="n"/>
      <c r="J42" s="184" t="n">
        <v>0.3930555555555555</v>
      </c>
      <c r="K42" s="184" t="n">
        <v>0.1270833333333333</v>
      </c>
      <c r="L42" s="184" t="n"/>
      <c r="M42" s="184" t="n"/>
      <c r="N42" s="184" t="n"/>
      <c r="O42" s="184" t="n"/>
      <c r="P42" s="184" t="n"/>
      <c r="Q42" s="184" t="n">
        <v>0.3930555555555555</v>
      </c>
      <c r="R42" s="184" t="n">
        <v>0.3902777777777778</v>
      </c>
      <c r="S42" s="184" t="n">
        <v>0.3930555555555555</v>
      </c>
      <c r="T42" s="184" t="n"/>
      <c r="U42" s="184" t="n"/>
      <c r="V42" s="184" t="n"/>
      <c r="W42" s="184" t="n"/>
      <c r="X42" s="184" t="n"/>
      <c r="Y42" s="184" t="n"/>
      <c r="Z42" s="184" t="n"/>
      <c r="AA42" s="184" t="n"/>
      <c r="AB42" s="184" t="n"/>
      <c r="AC42" s="184" t="n"/>
      <c r="AD42" s="184" t="n"/>
      <c r="AE42" s="184" t="n"/>
      <c r="AF42" s="184" t="n"/>
      <c r="AG42" s="184" t="n"/>
      <c r="AH42" s="184" t="n"/>
      <c r="AI42" s="184" t="n"/>
      <c r="AJ42" s="171" t="n"/>
      <c r="AK42" s="171" t="n"/>
      <c r="AL42" s="181">
        <f>SUBTOTAL(9,E42:AI42)</f>
        <v/>
      </c>
      <c r="AM42" s="150" t="n"/>
      <c r="AN42" s="152">
        <f>COUNTIF(E42:AI42,"&gt;0")</f>
        <v/>
      </c>
      <c r="AO42" s="150" t="n"/>
      <c r="AP42" s="148">
        <f>SUM(AS42:BW42)</f>
        <v/>
      </c>
      <c r="AQ42" s="149" t="n"/>
      <c r="AR42" s="150" t="n"/>
      <c r="AS42" s="89" t="n"/>
      <c r="AT42" s="89" t="n"/>
      <c r="AU42" s="89" t="n"/>
      <c r="AV42" s="89" t="n"/>
      <c r="AW42" s="89" t="n"/>
      <c r="AX42" s="89" t="n"/>
      <c r="AY42" s="89" t="n"/>
      <c r="AZ42" s="89" t="n"/>
      <c r="BA42" s="90" t="n"/>
      <c r="BB42" s="90" t="n"/>
      <c r="BC42" s="90" t="n"/>
      <c r="BD42" s="90" t="n"/>
      <c r="BE42" s="90" t="n"/>
      <c r="BF42" s="89" t="n"/>
      <c r="BG42" s="89" t="n"/>
      <c r="BH42" s="89" t="n"/>
      <c r="BI42" s="90" t="n"/>
      <c r="BJ42" s="90" t="n"/>
      <c r="BK42" s="90" t="n"/>
      <c r="BL42" s="90" t="n"/>
      <c r="BM42" s="89" t="n"/>
      <c r="BN42" s="89" t="n"/>
      <c r="BO42" s="89" t="n"/>
      <c r="BP42" s="90" t="n"/>
      <c r="BQ42" s="90" t="n"/>
      <c r="BR42" s="90" t="n"/>
      <c r="BS42" s="89" t="n"/>
      <c r="BT42" s="89" t="n"/>
      <c r="BU42" s="89" t="n"/>
      <c r="BV42" s="89" t="n"/>
      <c r="BW42" s="90" t="n"/>
    </row>
    <row r="43" ht="21.9" customHeight="1" s="35">
      <c r="C43" s="92" t="n">
        <v>6456</v>
      </c>
      <c r="D43" s="185" t="inlineStr">
        <is>
          <t>Ｒサヒ　ヘミ　サラ</t>
        </is>
      </c>
      <c r="E43" s="184" t="n"/>
      <c r="F43" s="184" t="n">
        <v>0.3347222222222222</v>
      </c>
      <c r="G43" s="184" t="n"/>
      <c r="H43" s="184" t="n"/>
      <c r="I43" s="184" t="n"/>
      <c r="J43" s="184" t="n"/>
      <c r="K43" s="184" t="n">
        <v>0.3319444444444444</v>
      </c>
      <c r="L43" s="184" t="n"/>
      <c r="M43" s="184" t="n">
        <v>0.3347222222222222</v>
      </c>
      <c r="N43" s="184" t="n"/>
      <c r="O43" s="184" t="n"/>
      <c r="P43" s="184" t="n"/>
      <c r="Q43" s="184" t="n">
        <v>0.3493055555555555</v>
      </c>
      <c r="R43" s="184" t="n">
        <v>0.3368055555555556</v>
      </c>
      <c r="S43" s="184" t="n"/>
      <c r="T43" s="184" t="n"/>
      <c r="U43" s="184" t="n"/>
      <c r="V43" s="184" t="n"/>
      <c r="W43" s="184" t="n"/>
      <c r="X43" s="184" t="n"/>
      <c r="Y43" s="184" t="n"/>
      <c r="Z43" s="184" t="n"/>
      <c r="AA43" s="184" t="n"/>
      <c r="AB43" s="184" t="n"/>
      <c r="AC43" s="184" t="n"/>
      <c r="AD43" s="184" t="n"/>
      <c r="AE43" s="184" t="n"/>
      <c r="AF43" s="184" t="n"/>
      <c r="AG43" s="184" t="n"/>
      <c r="AH43" s="184" t="n"/>
      <c r="AI43" s="184" t="n"/>
      <c r="AJ43" s="171" t="n"/>
      <c r="AK43" s="171" t="n"/>
      <c r="AL43" s="181">
        <f>SUBTOTAL(9,E43:AI43)</f>
        <v/>
      </c>
      <c r="AM43" s="150" t="n"/>
      <c r="AN43" s="152">
        <f>COUNTIF(E43:AI43,"&gt;0")</f>
        <v/>
      </c>
      <c r="AO43" s="150" t="n"/>
      <c r="AP43" s="148">
        <f>SUM(AS43:BW43)</f>
        <v/>
      </c>
      <c r="AQ43" s="149" t="n"/>
      <c r="AR43" s="150" t="n"/>
      <c r="AS43" s="89" t="n"/>
      <c r="AT43" s="89" t="n"/>
      <c r="AU43" s="89" t="n"/>
      <c r="AV43" s="89" t="n"/>
      <c r="AW43" s="89" t="n"/>
      <c r="AX43" s="89" t="n"/>
      <c r="AY43" s="89" t="n"/>
      <c r="AZ43" s="89" t="n"/>
      <c r="BA43" s="89" t="n"/>
      <c r="BB43" s="90" t="n"/>
      <c r="BC43" s="89" t="n"/>
      <c r="BD43" s="89" t="n"/>
      <c r="BE43" s="90" t="n"/>
      <c r="BF43" s="89" t="n"/>
      <c r="BG43" s="90" t="n"/>
      <c r="BH43" s="89" t="n"/>
      <c r="BI43" s="90" t="n"/>
      <c r="BJ43" s="89" t="n"/>
      <c r="BK43" s="89" t="n"/>
      <c r="BL43" s="90" t="n"/>
      <c r="BM43" s="89" t="n"/>
      <c r="BN43" s="89" t="n"/>
      <c r="BO43" s="90" t="n"/>
      <c r="BP43" s="89" t="n"/>
      <c r="BQ43" s="89" t="n"/>
      <c r="BR43" s="89" t="n"/>
      <c r="BS43" s="89" t="n"/>
      <c r="BT43" s="89" t="n"/>
      <c r="BU43" s="90" t="n"/>
      <c r="BV43" s="90" t="n"/>
      <c r="BW43" s="89" t="n"/>
    </row>
    <row r="44" ht="21.9" customHeight="1" s="35">
      <c r="C44" s="94" t="n">
        <v>6457</v>
      </c>
      <c r="D44" s="183" t="inlineStr">
        <is>
          <t>Ｒカトリ　スレスタ　アミタ</t>
        </is>
      </c>
      <c r="E44" s="184" t="n">
        <v>0.3375</v>
      </c>
      <c r="F44" s="184" t="n"/>
      <c r="G44" s="184" t="n"/>
      <c r="H44" s="184" t="n"/>
      <c r="I44" s="184" t="n"/>
      <c r="J44" s="184" t="n">
        <v>0.3333333333333333</v>
      </c>
      <c r="K44" s="184" t="n">
        <v>0.29375</v>
      </c>
      <c r="L44" s="184" t="n">
        <v>0.3493055555555555</v>
      </c>
      <c r="M44" s="184" t="n"/>
      <c r="N44" s="184" t="n"/>
      <c r="O44" s="184" t="n"/>
      <c r="P44" s="184" t="n"/>
      <c r="Q44" s="184" t="n">
        <v>0.3375</v>
      </c>
      <c r="R44" s="184" t="n">
        <v>0.3381944444444445</v>
      </c>
      <c r="S44" s="184" t="n">
        <v>0.3347222222222222</v>
      </c>
      <c r="T44" s="184" t="n"/>
      <c r="U44" s="184" t="n"/>
      <c r="V44" s="184" t="n"/>
      <c r="W44" s="184" t="n"/>
      <c r="X44" s="184" t="n"/>
      <c r="Y44" s="184" t="n"/>
      <c r="Z44" s="184" t="n"/>
      <c r="AA44" s="184" t="n"/>
      <c r="AB44" s="184" t="n"/>
      <c r="AC44" s="184" t="n"/>
      <c r="AD44" s="184" t="n"/>
      <c r="AE44" s="184" t="n"/>
      <c r="AF44" s="184" t="n"/>
      <c r="AG44" s="184" t="n"/>
      <c r="AH44" s="184" t="n"/>
      <c r="AI44" s="184" t="n"/>
      <c r="AJ44" s="171" t="n"/>
      <c r="AK44" s="171" t="n"/>
      <c r="AL44" s="181">
        <f>SUBTOTAL(9,E44:AI44)</f>
        <v/>
      </c>
      <c r="AM44" s="150" t="n"/>
      <c r="AN44" s="152">
        <f>COUNTIF(E44:AI44,"&gt;0")</f>
        <v/>
      </c>
      <c r="AO44" s="150" t="n"/>
      <c r="AP44" s="148">
        <f>SUM(AS44:BW44)</f>
        <v/>
      </c>
      <c r="AQ44" s="149" t="n"/>
      <c r="AR44" s="150" t="n"/>
      <c r="AS44" s="89" t="n"/>
      <c r="AT44" s="89" t="n"/>
      <c r="AU44" s="89" t="n"/>
      <c r="AV44" s="89" t="n"/>
      <c r="AW44" s="89" t="n"/>
      <c r="AX44" s="89" t="n"/>
      <c r="AY44" s="89" t="n"/>
      <c r="AZ44" s="89" t="n"/>
      <c r="BA44" s="89" t="n"/>
      <c r="BB44" s="89" t="n"/>
      <c r="BC44" s="89" t="n"/>
      <c r="BD44" s="89" t="n"/>
      <c r="BE44" s="89" t="n"/>
      <c r="BF44" s="89" t="n"/>
      <c r="BG44" s="89" t="n"/>
      <c r="BH44" s="86" t="n"/>
      <c r="BI44" s="89" t="n"/>
      <c r="BJ44" s="89" t="n"/>
      <c r="BK44" s="89" t="n"/>
      <c r="BL44" s="89" t="n"/>
      <c r="BM44" s="89" t="n"/>
      <c r="BN44" s="89" t="n"/>
      <c r="BO44" s="89" t="n"/>
      <c r="BP44" s="89" t="n"/>
      <c r="BQ44" s="89" t="n"/>
      <c r="BR44" s="89" t="n"/>
      <c r="BS44" s="89" t="n"/>
      <c r="BT44" s="89" t="n"/>
      <c r="BU44" s="89" t="n"/>
      <c r="BV44" s="89" t="n"/>
      <c r="BW44" s="89" t="n"/>
    </row>
    <row r="45" ht="21.9" customHeight="1" s="35">
      <c r="C45" s="94" t="n">
        <v>6469</v>
      </c>
      <c r="D45" s="183" t="inlineStr">
        <is>
          <t>Ｋダカル　アチャリヤ　マラティ</t>
        </is>
      </c>
      <c r="E45" s="184" t="n"/>
      <c r="F45" s="184" t="n">
        <v>0.3930555555555555</v>
      </c>
      <c r="G45" s="184" t="n"/>
      <c r="H45" s="184" t="n"/>
      <c r="I45" s="184" t="n">
        <v>0.39375</v>
      </c>
      <c r="J45" s="184" t="n"/>
      <c r="K45" s="184" t="n"/>
      <c r="L45" s="184" t="n"/>
      <c r="M45" s="184" t="n">
        <v>0.3930555555555555</v>
      </c>
      <c r="N45" s="184" t="n"/>
      <c r="O45" s="184" t="n"/>
      <c r="P45" s="184" t="n">
        <v>0.39375</v>
      </c>
      <c r="Q45" s="184" t="n"/>
      <c r="R45" s="184" t="n"/>
      <c r="S45" s="184" t="n"/>
      <c r="T45" s="184" t="n"/>
      <c r="U45" s="184" t="n"/>
      <c r="V45" s="184" t="n"/>
      <c r="W45" s="184" t="n"/>
      <c r="X45" s="184" t="n"/>
      <c r="Y45" s="184" t="n"/>
      <c r="Z45" s="184" t="n"/>
      <c r="AA45" s="184" t="n"/>
      <c r="AB45" s="184" t="n"/>
      <c r="AC45" s="184" t="n"/>
      <c r="AD45" s="184" t="n"/>
      <c r="AE45" s="184" t="n"/>
      <c r="AF45" s="184" t="n"/>
      <c r="AG45" s="184" t="n"/>
      <c r="AH45" s="184" t="n"/>
      <c r="AI45" s="184" t="n"/>
      <c r="AJ45" s="171" t="n"/>
      <c r="AK45" s="171" t="n"/>
      <c r="AL45" s="181">
        <f>SUBTOTAL(9,E45:AI45)</f>
        <v/>
      </c>
      <c r="AM45" s="150" t="n"/>
      <c r="AN45" s="152">
        <f>COUNTIF(E45:AI45,"&gt;0")</f>
        <v/>
      </c>
      <c r="AO45" s="150" t="n"/>
      <c r="AP45" s="148">
        <f>SUM(AS45:BW45)</f>
        <v/>
      </c>
      <c r="AQ45" s="149" t="n"/>
      <c r="AR45" s="150" t="n"/>
      <c r="AS45" s="89" t="n"/>
      <c r="AT45" s="89" t="n"/>
      <c r="AU45" s="89" t="n"/>
      <c r="AV45" s="89" t="n"/>
      <c r="AW45" s="89" t="n"/>
      <c r="AX45" s="89" t="n"/>
      <c r="AY45" s="89" t="n"/>
      <c r="AZ45" s="89" t="n"/>
      <c r="BA45" s="89" t="n"/>
      <c r="BB45" s="89" t="n"/>
      <c r="BC45" s="89" t="n"/>
      <c r="BD45" s="89" t="n"/>
      <c r="BE45" s="89" t="n"/>
      <c r="BF45" s="89" t="n"/>
      <c r="BG45" s="89" t="n"/>
      <c r="BH45" s="86" t="n"/>
      <c r="BI45" s="89" t="n"/>
      <c r="BJ45" s="89" t="n"/>
      <c r="BK45" s="89" t="n"/>
      <c r="BL45" s="89" t="n"/>
      <c r="BM45" s="89" t="n"/>
      <c r="BN45" s="89" t="n"/>
      <c r="BO45" s="89" t="n"/>
      <c r="BP45" s="89" t="n"/>
      <c r="BQ45" s="89" t="n"/>
      <c r="BR45" s="89" t="n"/>
      <c r="BS45" s="90" t="n"/>
      <c r="BT45" s="90" t="n"/>
      <c r="BU45" s="89" t="n"/>
      <c r="BV45" s="89" t="n"/>
      <c r="BW45" s="89" t="n"/>
    </row>
    <row r="46" ht="21.9" customHeight="1" s="35">
      <c r="C46" s="94" t="n">
        <v>6486</v>
      </c>
      <c r="D46" s="183" t="inlineStr">
        <is>
          <t>Ｒグルン　ロジナ</t>
        </is>
      </c>
      <c r="E46" s="184" t="n"/>
      <c r="F46" s="184" t="n"/>
      <c r="G46" s="184" t="n">
        <v>0.3861111111111111</v>
      </c>
      <c r="H46" s="184" t="n">
        <v>0.3444444444444444</v>
      </c>
      <c r="I46" s="184" t="n">
        <v>0.3861111111111111</v>
      </c>
      <c r="J46" s="184" t="n"/>
      <c r="K46" s="184" t="n"/>
      <c r="L46" s="184" t="n"/>
      <c r="M46" s="184" t="n"/>
      <c r="N46" s="184" t="n">
        <v>0.3861111111111111</v>
      </c>
      <c r="O46" s="184" t="n">
        <v>0.3444444444444444</v>
      </c>
      <c r="P46" s="184" t="n">
        <v>0.3861111111111111</v>
      </c>
      <c r="Q46" s="184" t="n"/>
      <c r="R46" s="184" t="n"/>
      <c r="S46" s="184" t="n"/>
      <c r="T46" s="184" t="n"/>
      <c r="U46" s="184" t="n"/>
      <c r="V46" s="184" t="n"/>
      <c r="W46" s="184" t="n"/>
      <c r="X46" s="184" t="n"/>
      <c r="Y46" s="184" t="n"/>
      <c r="Z46" s="184" t="n"/>
      <c r="AA46" s="184" t="n"/>
      <c r="AB46" s="184" t="n"/>
      <c r="AC46" s="184" t="n"/>
      <c r="AD46" s="184" t="n"/>
      <c r="AE46" s="184" t="n"/>
      <c r="AF46" s="184" t="n"/>
      <c r="AG46" s="184" t="n"/>
      <c r="AH46" s="184" t="n"/>
      <c r="AI46" s="184" t="n"/>
      <c r="AJ46" s="171" t="n"/>
      <c r="AK46" s="171" t="n"/>
      <c r="AL46" s="181">
        <f>SUBTOTAL(9,E46:AI46)</f>
        <v/>
      </c>
      <c r="AM46" s="150" t="n"/>
      <c r="AN46" s="152">
        <f>COUNTIF(E46:AI46,"&gt;0")</f>
        <v/>
      </c>
      <c r="AO46" s="150" t="n"/>
      <c r="AP46" s="148">
        <f>SUM(AS46:BW46)</f>
        <v/>
      </c>
      <c r="AQ46" s="149" t="n"/>
      <c r="AR46" s="150" t="n"/>
      <c r="AS46" s="89" t="n"/>
      <c r="AT46" s="89" t="n"/>
      <c r="AU46" s="89" t="n"/>
      <c r="AV46" s="89" t="n"/>
      <c r="AW46" s="89" t="n"/>
      <c r="AX46" s="89" t="n"/>
      <c r="AY46" s="89" t="n"/>
      <c r="AZ46" s="89" t="n"/>
      <c r="BA46" s="89" t="n"/>
      <c r="BB46" s="90" t="n"/>
      <c r="BC46" s="89" t="n"/>
      <c r="BD46" s="89" t="n"/>
      <c r="BE46" s="90" t="n"/>
      <c r="BF46" s="89" t="n"/>
      <c r="BG46" s="89" t="n"/>
      <c r="BH46" s="87" t="n"/>
      <c r="BI46" s="90" t="n"/>
      <c r="BJ46" s="89" t="n"/>
      <c r="BK46" s="89" t="n"/>
      <c r="BL46" s="89" t="n"/>
      <c r="BM46" s="90" t="n"/>
      <c r="BN46" s="89" t="n"/>
      <c r="BO46" s="90" t="n"/>
      <c r="BP46" s="90" t="n"/>
      <c r="BQ46" s="89" t="n"/>
      <c r="BR46" s="89" t="n"/>
      <c r="BS46" s="89" t="n"/>
      <c r="BT46" s="89" t="n"/>
      <c r="BU46" s="89" t="n"/>
      <c r="BV46" s="90" t="n"/>
      <c r="BW46" s="90" t="n"/>
    </row>
    <row r="47" ht="21.9" customHeight="1" s="35">
      <c r="C47" s="182" t="n">
        <v>6487</v>
      </c>
      <c r="D47" s="183" t="inlineStr">
        <is>
          <t>Ｒチャンデュ　プザ</t>
        </is>
      </c>
      <c r="E47" s="184" t="n"/>
      <c r="F47" s="184" t="n"/>
      <c r="G47" s="184" t="n"/>
      <c r="H47" s="184" t="n">
        <v>0.3888888888888889</v>
      </c>
      <c r="I47" s="184" t="n">
        <v>0.3909722222222222</v>
      </c>
      <c r="J47" s="184" t="n"/>
      <c r="K47" s="184" t="n">
        <v>0.3493055555555555</v>
      </c>
      <c r="L47" s="184" t="n"/>
      <c r="M47" s="184" t="n"/>
      <c r="N47" s="184" t="n"/>
      <c r="O47" s="184" t="n">
        <v>0.3888888888888889</v>
      </c>
      <c r="P47" s="184" t="n">
        <v>0.3909722222222222</v>
      </c>
      <c r="Q47" s="184" t="n">
        <v>0.3479166666666667</v>
      </c>
      <c r="R47" s="184" t="n"/>
      <c r="S47" s="184" t="n"/>
      <c r="T47" s="184" t="n"/>
      <c r="U47" s="184" t="n"/>
      <c r="V47" s="184" t="n"/>
      <c r="W47" s="184" t="n"/>
      <c r="X47" s="184" t="n"/>
      <c r="Y47" s="184" t="n"/>
      <c r="Z47" s="184" t="n"/>
      <c r="AA47" s="184" t="n"/>
      <c r="AB47" s="184" t="n"/>
      <c r="AC47" s="184" t="n"/>
      <c r="AD47" s="184" t="n"/>
      <c r="AE47" s="184" t="n"/>
      <c r="AF47" s="184" t="n"/>
      <c r="AG47" s="184" t="n"/>
      <c r="AH47" s="184" t="n"/>
      <c r="AI47" s="184" t="n"/>
      <c r="AJ47" s="171" t="n"/>
      <c r="AK47" s="171" t="n"/>
      <c r="AL47" s="181">
        <f>SUBTOTAL(9,E47:AI47)</f>
        <v/>
      </c>
      <c r="AM47" s="150" t="n"/>
      <c r="AN47" s="152">
        <f>COUNTIF(E47:AI47,"&gt;0")</f>
        <v/>
      </c>
      <c r="AO47" s="150" t="n"/>
      <c r="AP47" s="148">
        <f>SUM(AS47:BW47)</f>
        <v/>
      </c>
      <c r="AQ47" s="149" t="n"/>
      <c r="AR47" s="150" t="n"/>
      <c r="AS47" s="89" t="n"/>
      <c r="AT47" s="89" t="n"/>
      <c r="AU47" s="89" t="n"/>
      <c r="AV47" s="89" t="n"/>
      <c r="AW47" s="89" t="n"/>
      <c r="AX47" s="89" t="n"/>
      <c r="AY47" s="89" t="n"/>
      <c r="AZ47" s="89" t="n"/>
      <c r="BA47" s="89" t="n"/>
      <c r="BB47" s="89" t="n"/>
      <c r="BC47" s="89" t="n"/>
      <c r="BD47" s="90" t="n"/>
      <c r="BE47" s="89" t="n"/>
      <c r="BF47" s="89" t="n"/>
      <c r="BG47" s="89" t="n"/>
      <c r="BH47" s="86" t="n"/>
      <c r="BI47" s="89" t="n"/>
      <c r="BJ47" s="89" t="n"/>
      <c r="BK47" s="89" t="n"/>
      <c r="BL47" s="89" t="n"/>
      <c r="BM47" s="89" t="n"/>
      <c r="BN47" s="89" t="n"/>
      <c r="BO47" s="89" t="n"/>
      <c r="BP47" s="89" t="n"/>
      <c r="BQ47" s="90" t="n"/>
      <c r="BR47" s="89" t="n"/>
      <c r="BS47" s="89" t="n"/>
      <c r="BT47" s="89" t="n"/>
      <c r="BU47" s="89" t="n"/>
      <c r="BV47" s="89" t="n"/>
      <c r="BW47" s="89" t="n"/>
    </row>
    <row r="48" ht="21.9" customHeight="1" s="35">
      <c r="C48" s="182" t="n">
        <v>6527</v>
      </c>
      <c r="D48" s="183" t="inlineStr">
        <is>
          <t>Ｒラマ　ミナ　クマリ</t>
        </is>
      </c>
      <c r="E48" s="184" t="n"/>
      <c r="F48" s="184" t="n">
        <v>0.3479166666666667</v>
      </c>
      <c r="G48" s="184" t="n">
        <v>0.3472222222222222</v>
      </c>
      <c r="H48" s="184" t="n"/>
      <c r="I48" s="184" t="n"/>
      <c r="J48" s="184" t="n"/>
      <c r="K48" s="184" t="n">
        <v>0.3486111111111111</v>
      </c>
      <c r="L48" s="184" t="n"/>
      <c r="M48" s="184" t="n">
        <v>0.3479166666666667</v>
      </c>
      <c r="N48" s="184" t="n">
        <v>0.3472222222222222</v>
      </c>
      <c r="O48" s="184" t="n"/>
      <c r="P48" s="184" t="n"/>
      <c r="Q48" s="184" t="n"/>
      <c r="R48" s="184" t="n">
        <v>0.3458333333333333</v>
      </c>
      <c r="S48" s="184" t="n"/>
      <c r="T48" s="184" t="n"/>
      <c r="U48" s="184" t="n"/>
      <c r="V48" s="184" t="n"/>
      <c r="W48" s="184" t="n"/>
      <c r="X48" s="184" t="n"/>
      <c r="Y48" s="184" t="n"/>
      <c r="Z48" s="184" t="n"/>
      <c r="AA48" s="184" t="n"/>
      <c r="AB48" s="184" t="n"/>
      <c r="AC48" s="184" t="n"/>
      <c r="AD48" s="184" t="n"/>
      <c r="AE48" s="184" t="n"/>
      <c r="AF48" s="184" t="n"/>
      <c r="AG48" s="184" t="n"/>
      <c r="AH48" s="184" t="n"/>
      <c r="AI48" s="184" t="n"/>
      <c r="AJ48" s="171" t="n"/>
      <c r="AK48" s="171" t="n"/>
      <c r="AL48" s="181">
        <f>SUBTOTAL(9,E48:AI48)</f>
        <v/>
      </c>
      <c r="AM48" s="150" t="n"/>
      <c r="AN48" s="152">
        <f>COUNTIF(E48:AI48,"&gt;0")</f>
        <v/>
      </c>
      <c r="AO48" s="150" t="n"/>
      <c r="AP48" s="148">
        <f>SUM(AS48:BW48)</f>
        <v/>
      </c>
      <c r="AQ48" s="149" t="n"/>
      <c r="AR48" s="150" t="n"/>
      <c r="AS48" s="89" t="n"/>
      <c r="AT48" s="89" t="n"/>
      <c r="AU48" s="89" t="n"/>
      <c r="AV48" s="89" t="n"/>
      <c r="AW48" s="89" t="n"/>
      <c r="AX48" s="89" t="n"/>
      <c r="AY48" s="89" t="n"/>
      <c r="AZ48" s="89" t="n"/>
      <c r="BA48" s="90" t="n"/>
      <c r="BB48" s="89" t="n"/>
      <c r="BC48" s="90" t="n"/>
      <c r="BD48" s="89" t="n"/>
      <c r="BE48" s="90" t="n"/>
      <c r="BF48" s="90" t="n"/>
      <c r="BG48" s="89" t="n"/>
      <c r="BH48" s="89" t="n"/>
      <c r="BI48" s="89" t="n"/>
      <c r="BJ48" s="90" t="n"/>
      <c r="BK48" s="89" t="n"/>
      <c r="BL48" s="90" t="n"/>
      <c r="BM48" s="89" t="n"/>
      <c r="BN48" s="90" t="n"/>
      <c r="BO48" s="89" t="n"/>
      <c r="BP48" s="89" t="n"/>
      <c r="BQ48" s="89" t="n"/>
      <c r="BR48" s="89" t="n"/>
      <c r="BS48" s="90" t="n"/>
      <c r="BT48" s="90" t="n"/>
      <c r="BU48" s="90" t="n"/>
      <c r="BV48" s="89" t="n"/>
      <c r="BW48" s="89" t="n"/>
    </row>
    <row r="49" ht="21.9" customHeight="1" s="35">
      <c r="C49" s="94" t="n">
        <v>6528</v>
      </c>
      <c r="D49" s="183" t="inlineStr">
        <is>
          <t>Ｒギシン　サンザナ</t>
        </is>
      </c>
      <c r="E49" s="184" t="n"/>
      <c r="F49" s="184" t="n"/>
      <c r="G49" s="184" t="n"/>
      <c r="H49" s="184" t="n"/>
      <c r="I49" s="184" t="n">
        <v>0.35</v>
      </c>
      <c r="J49" s="184" t="n">
        <v>0.3333333333333333</v>
      </c>
      <c r="K49" s="184" t="n"/>
      <c r="L49" s="184" t="n"/>
      <c r="M49" s="184" t="n"/>
      <c r="N49" s="184" t="n"/>
      <c r="O49" s="184" t="n"/>
      <c r="P49" s="184" t="n">
        <v>0.35</v>
      </c>
      <c r="Q49" s="184" t="n">
        <v>0.3375</v>
      </c>
      <c r="R49" s="184" t="n">
        <v>0.3375</v>
      </c>
      <c r="S49" s="184" t="n"/>
      <c r="T49" s="184" t="n"/>
      <c r="U49" s="184" t="n"/>
      <c r="V49" s="184" t="n"/>
      <c r="W49" s="184" t="n"/>
      <c r="X49" s="184" t="n"/>
      <c r="Y49" s="184" t="n"/>
      <c r="Z49" s="184" t="n"/>
      <c r="AA49" s="184" t="n"/>
      <c r="AB49" s="184" t="n"/>
      <c r="AC49" s="184" t="n"/>
      <c r="AD49" s="184" t="n"/>
      <c r="AE49" s="184" t="n"/>
      <c r="AF49" s="184" t="n"/>
      <c r="AG49" s="184" t="n"/>
      <c r="AH49" s="184" t="n"/>
      <c r="AI49" s="184" t="n"/>
      <c r="AJ49" s="171" t="n"/>
      <c r="AK49" s="171" t="n"/>
      <c r="AL49" s="181">
        <f>SUBTOTAL(9,E49:AI49)</f>
        <v/>
      </c>
      <c r="AM49" s="150" t="n"/>
      <c r="AN49" s="152">
        <f>COUNTIF(E49:AI49,"&gt;0")</f>
        <v/>
      </c>
      <c r="AO49" s="150" t="n"/>
      <c r="AP49" s="148">
        <f>SUM(AS49:BW49)</f>
        <v/>
      </c>
      <c r="AQ49" s="149" t="n"/>
      <c r="AR49" s="150" t="n"/>
      <c r="AS49" s="89" t="n"/>
      <c r="AT49" s="89" t="n"/>
      <c r="AU49" s="89" t="n"/>
      <c r="AV49" s="89" t="n"/>
      <c r="AW49" s="89" t="n"/>
      <c r="AX49" s="89" t="n"/>
      <c r="AY49" s="89" t="n"/>
      <c r="AZ49" s="89" t="n"/>
      <c r="BA49" s="89" t="n"/>
      <c r="BB49" s="90" t="n"/>
      <c r="BC49" s="89" t="n"/>
      <c r="BD49" s="90" t="n"/>
      <c r="BE49" s="90" t="n"/>
      <c r="BF49" s="90" t="n"/>
      <c r="BG49" s="89" t="n"/>
      <c r="BH49" s="87" t="n"/>
      <c r="BI49" s="90" t="n"/>
      <c r="BJ49" s="89" t="n"/>
      <c r="BK49" s="90" t="n"/>
      <c r="BL49" s="90" t="n"/>
      <c r="BM49" s="89" t="n"/>
      <c r="BN49" s="89" t="n"/>
      <c r="BO49" s="90" t="n"/>
      <c r="BP49" s="90" t="n"/>
      <c r="BQ49" s="90" t="n"/>
      <c r="BR49" s="90" t="n"/>
      <c r="BS49" s="89" t="n"/>
      <c r="BT49" s="89" t="n"/>
      <c r="BU49" s="89" t="n"/>
      <c r="BV49" s="90" t="n"/>
      <c r="BW49" s="90" t="n"/>
    </row>
    <row r="50" ht="21.9" customHeight="1" s="35">
      <c r="C50" s="94" t="n">
        <v>6529</v>
      </c>
      <c r="D50" s="183" t="inlineStr">
        <is>
          <t>Ｒラミシャン　グルン　レリナ</t>
        </is>
      </c>
      <c r="E50" s="184" t="n">
        <v>0.1006944444444444</v>
      </c>
      <c r="F50" s="184" t="n"/>
      <c r="G50" s="184" t="n"/>
      <c r="H50" s="184" t="n"/>
      <c r="I50" s="184" t="n"/>
      <c r="J50" s="184" t="n"/>
      <c r="K50" s="184" t="n"/>
      <c r="L50" s="184" t="n">
        <v>0.3479166666666667</v>
      </c>
      <c r="M50" s="184" t="n"/>
      <c r="N50" s="184" t="n"/>
      <c r="O50" s="184" t="n"/>
      <c r="P50" s="184" t="n"/>
      <c r="Q50" s="184" t="n"/>
      <c r="R50" s="184" t="n">
        <v>0.3472222222222222</v>
      </c>
      <c r="S50" s="184" t="n">
        <v>0.3472222222222222</v>
      </c>
      <c r="T50" s="184" t="n"/>
      <c r="U50" s="184" t="n"/>
      <c r="V50" s="184" t="n"/>
      <c r="W50" s="184" t="n"/>
      <c r="X50" s="184" t="n"/>
      <c r="Y50" s="184" t="n"/>
      <c r="Z50" s="184" t="n"/>
      <c r="AA50" s="184" t="n"/>
      <c r="AB50" s="184" t="n"/>
      <c r="AC50" s="184" t="n"/>
      <c r="AD50" s="184" t="n"/>
      <c r="AE50" s="184" t="n"/>
      <c r="AF50" s="184" t="n"/>
      <c r="AG50" s="184" t="n"/>
      <c r="AH50" s="184" t="n"/>
      <c r="AI50" s="184" t="n"/>
      <c r="AJ50" s="171" t="n"/>
      <c r="AK50" s="171" t="n"/>
      <c r="AL50" s="181">
        <f>SUBTOTAL(9,E50:AI50)</f>
        <v/>
      </c>
      <c r="AM50" s="150" t="n"/>
      <c r="AN50" s="152">
        <f>COUNTIF(E50:AI50,"&gt;0")</f>
        <v/>
      </c>
      <c r="AO50" s="150" t="n"/>
      <c r="AP50" s="148">
        <f>SUM(AS50:BW50)</f>
        <v/>
      </c>
      <c r="AQ50" s="149" t="n"/>
      <c r="AR50" s="150" t="n"/>
      <c r="AS50" s="89" t="n"/>
      <c r="AT50" s="89" t="n"/>
      <c r="AU50" s="89" t="n"/>
      <c r="AV50" s="89" t="n"/>
      <c r="AW50" s="89" t="n"/>
      <c r="AX50" s="89" t="n"/>
      <c r="AY50" s="89" t="n"/>
      <c r="AZ50" s="90" t="n"/>
      <c r="BA50" s="89" t="n"/>
      <c r="BB50" s="90" t="n"/>
      <c r="BC50" s="89" t="n"/>
      <c r="BD50" s="89" t="n"/>
      <c r="BE50" s="90" t="n"/>
      <c r="BF50" s="90" t="n"/>
      <c r="BG50" s="90" t="n"/>
      <c r="BH50" s="87" t="n"/>
      <c r="BI50" s="90" t="n"/>
      <c r="BJ50" s="90" t="n"/>
      <c r="BK50" s="89" t="n"/>
      <c r="BL50" s="89" t="n"/>
      <c r="BM50" s="90" t="n"/>
      <c r="BN50" s="90" t="n"/>
      <c r="BO50" s="89" t="n"/>
      <c r="BP50" s="90" t="n"/>
      <c r="BQ50" s="90" t="n"/>
      <c r="BR50" s="89" t="n"/>
      <c r="BS50" s="90" t="n"/>
      <c r="BT50" s="90" t="n"/>
      <c r="BU50" s="90" t="n"/>
      <c r="BV50" s="89" t="n"/>
      <c r="BW50" s="89" t="n"/>
    </row>
    <row r="51" ht="21.9" customHeight="1" s="35">
      <c r="C51" s="94" t="n">
        <v>6530</v>
      </c>
      <c r="D51" s="183" t="inlineStr">
        <is>
          <t>Ｒカトリ　バサンティ　クマリ</t>
        </is>
      </c>
      <c r="E51" s="184" t="n"/>
      <c r="F51" s="184" t="n"/>
      <c r="G51" s="184" t="n">
        <v>0.3479166666666667</v>
      </c>
      <c r="H51" s="184" t="n">
        <v>0.3888888888888889</v>
      </c>
      <c r="I51" s="184" t="n"/>
      <c r="J51" s="184" t="n"/>
      <c r="K51" s="184" t="n"/>
      <c r="L51" s="184" t="n"/>
      <c r="M51" s="184" t="n"/>
      <c r="N51" s="184" t="n">
        <v>0.3479166666666667</v>
      </c>
      <c r="O51" s="184" t="n">
        <v>0.3888888888888889</v>
      </c>
      <c r="P51" s="184" t="n"/>
      <c r="Q51" s="184" t="n"/>
      <c r="R51" s="184" t="n"/>
      <c r="S51" s="184" t="n"/>
      <c r="T51" s="184" t="n"/>
      <c r="U51" s="184" t="n"/>
      <c r="V51" s="184" t="n"/>
      <c r="W51" s="184" t="n"/>
      <c r="X51" s="184" t="n"/>
      <c r="Y51" s="184" t="n"/>
      <c r="Z51" s="184" t="n"/>
      <c r="AA51" s="184" t="n"/>
      <c r="AB51" s="184" t="n"/>
      <c r="AC51" s="184" t="n"/>
      <c r="AD51" s="184" t="n"/>
      <c r="AE51" s="184" t="n"/>
      <c r="AF51" s="184" t="n"/>
      <c r="AG51" s="184" t="n"/>
      <c r="AH51" s="184" t="n"/>
      <c r="AI51" s="184" t="n"/>
      <c r="AJ51" s="171" t="n"/>
      <c r="AK51" s="171" t="n"/>
      <c r="AL51" s="181">
        <f>SUBTOTAL(9,E51:AI51)</f>
        <v/>
      </c>
      <c r="AM51" s="150" t="n"/>
      <c r="AN51" s="152">
        <f>COUNTIF(E51:AI51,"&gt;0")</f>
        <v/>
      </c>
      <c r="AO51" s="150" t="n"/>
      <c r="AP51" s="148">
        <f>SUM(AS51:BW51)</f>
        <v/>
      </c>
      <c r="AQ51" s="149" t="n"/>
      <c r="AR51" s="150" t="n"/>
      <c r="AS51" s="89" t="n"/>
      <c r="AT51" s="89" t="n"/>
      <c r="AU51" s="89" t="n"/>
      <c r="AV51" s="89" t="n"/>
      <c r="AW51" s="89" t="n"/>
      <c r="AX51" s="89" t="n"/>
      <c r="AY51" s="89" t="n"/>
      <c r="AZ51" s="90" t="n"/>
      <c r="BA51" s="89" t="n"/>
      <c r="BB51" s="90" t="n"/>
      <c r="BC51" s="89" t="n"/>
      <c r="BD51" s="90" t="n"/>
      <c r="BE51" s="89" t="n"/>
      <c r="BF51" s="90" t="n"/>
      <c r="BG51" s="89" t="n"/>
      <c r="BH51" s="86" t="n"/>
      <c r="BI51" s="90" t="n"/>
      <c r="BJ51" s="90" t="n"/>
      <c r="BK51" s="89" t="n"/>
      <c r="BL51" s="89" t="n"/>
      <c r="BM51" s="90" t="n"/>
      <c r="BN51" s="89" t="n"/>
      <c r="BO51" s="89" t="n"/>
      <c r="BP51" s="90" t="n"/>
      <c r="BQ51" s="89" t="n"/>
      <c r="BR51" s="89" t="n"/>
      <c r="BS51" s="90" t="n"/>
      <c r="BT51" s="90" t="n"/>
      <c r="BU51" s="90" t="n"/>
      <c r="BV51" s="89" t="n"/>
      <c r="BW51" s="90" t="n"/>
    </row>
    <row r="52" ht="21.9" customHeight="1" s="35">
      <c r="C52" s="94" t="n">
        <v>9995</v>
      </c>
      <c r="D52" s="183" t="inlineStr">
        <is>
          <t>あみっと</t>
        </is>
      </c>
      <c r="E52" s="184" t="n"/>
      <c r="F52" s="184" t="n"/>
      <c r="G52" s="184" t="n"/>
      <c r="H52" s="184" t="n"/>
      <c r="I52" s="184" t="n"/>
      <c r="J52" s="184" t="n"/>
      <c r="K52" s="184" t="n"/>
      <c r="L52" s="184" t="n"/>
      <c r="M52" s="184" t="n"/>
      <c r="N52" s="184" t="n"/>
      <c r="O52" s="184" t="n"/>
      <c r="P52" s="184" t="n"/>
      <c r="Q52" s="184" t="n"/>
      <c r="R52" s="184" t="n"/>
      <c r="S52" s="184" t="n"/>
      <c r="T52" s="184" t="n"/>
      <c r="U52" s="184" t="n"/>
      <c r="V52" s="184" t="n"/>
      <c r="W52" s="184" t="n"/>
      <c r="X52" s="184" t="n"/>
      <c r="Y52" s="184" t="n"/>
      <c r="Z52" s="184" t="n"/>
      <c r="AA52" s="184" t="n"/>
      <c r="AB52" s="184" t="n"/>
      <c r="AC52" s="184" t="n"/>
      <c r="AD52" s="184" t="n"/>
      <c r="AE52" s="184" t="n"/>
      <c r="AF52" s="184" t="n"/>
      <c r="AG52" s="184" t="n"/>
      <c r="AH52" s="184" t="n"/>
      <c r="AI52" s="184" t="n"/>
      <c r="AJ52" s="171" t="n"/>
      <c r="AK52" s="171" t="n"/>
      <c r="AL52" s="181">
        <f>SUBTOTAL(9,E52:AI52)</f>
        <v/>
      </c>
      <c r="AM52" s="150" t="n"/>
      <c r="AN52" s="152">
        <f>COUNTIF(E52:AI52,"&gt;0")</f>
        <v/>
      </c>
      <c r="AO52" s="150" t="n"/>
      <c r="AP52" s="148">
        <f>SUM(AS52:BW52)</f>
        <v/>
      </c>
      <c r="AQ52" s="149" t="n"/>
      <c r="AR52" s="150" t="n"/>
      <c r="AS52" s="89" t="n"/>
      <c r="AT52" s="89" t="n"/>
      <c r="AU52" s="89" t="n"/>
      <c r="AV52" s="89" t="n"/>
      <c r="AW52" s="89" t="n"/>
      <c r="AX52" s="89" t="n"/>
      <c r="AY52" s="89" t="n"/>
      <c r="AZ52" s="89" t="n"/>
      <c r="BA52" s="89" t="n"/>
      <c r="BB52" s="89" t="n"/>
      <c r="BC52" s="89" t="n"/>
      <c r="BD52" s="89" t="n"/>
      <c r="BE52" s="89" t="n"/>
      <c r="BF52" s="89" t="n"/>
      <c r="BG52" s="89" t="n"/>
      <c r="BH52" s="86" t="n"/>
      <c r="BI52" s="89" t="n"/>
      <c r="BJ52" s="89" t="n"/>
      <c r="BK52" s="89" t="n"/>
      <c r="BL52" s="89" t="n"/>
      <c r="BM52" s="89" t="n"/>
      <c r="BN52" s="89" t="n"/>
      <c r="BO52" s="89" t="n"/>
      <c r="BP52" s="89" t="n"/>
      <c r="BQ52" s="89" t="n"/>
      <c r="BR52" s="89" t="n"/>
      <c r="BS52" s="89" t="n"/>
      <c r="BT52" s="89" t="n"/>
      <c r="BU52" s="90" t="n"/>
      <c r="BV52" s="90" t="n"/>
      <c r="BW52" s="89" t="n"/>
    </row>
    <row r="53" ht="21.9" customHeight="1" s="35">
      <c r="C53" s="94" t="n"/>
      <c r="D53" s="183" t="n"/>
      <c r="E53" s="184" t="n"/>
      <c r="F53" s="184" t="n"/>
      <c r="G53" s="184" t="n"/>
      <c r="H53" s="184" t="n"/>
      <c r="I53" s="184" t="n"/>
      <c r="J53" s="184" t="n"/>
      <c r="K53" s="184" t="n"/>
      <c r="L53" s="184" t="n"/>
      <c r="M53" s="184" t="n"/>
      <c r="N53" s="184" t="n"/>
      <c r="O53" s="184" t="n"/>
      <c r="P53" s="184" t="n"/>
      <c r="Q53" s="184" t="n"/>
      <c r="R53" s="184" t="n"/>
      <c r="S53" s="184" t="n"/>
      <c r="T53" s="184" t="n"/>
      <c r="U53" s="184" t="n"/>
      <c r="V53" s="184" t="n"/>
      <c r="W53" s="184" t="n"/>
      <c r="X53" s="184" t="n"/>
      <c r="Y53" s="184" t="n"/>
      <c r="Z53" s="184" t="n"/>
      <c r="AA53" s="184" t="n"/>
      <c r="AB53" s="184" t="n"/>
      <c r="AC53" s="184" t="n"/>
      <c r="AD53" s="184" t="n"/>
      <c r="AE53" s="184" t="n"/>
      <c r="AF53" s="184" t="n"/>
      <c r="AG53" s="184" t="n"/>
      <c r="AH53" s="184" t="n"/>
      <c r="AI53" s="184" t="n"/>
      <c r="AJ53" s="171" t="n"/>
      <c r="AK53" s="171" t="n"/>
      <c r="AL53" s="181">
        <f>SUBTOTAL(9,E53:AI53)</f>
        <v/>
      </c>
      <c r="AM53" s="150" t="n"/>
      <c r="AN53" s="152">
        <f>COUNTIF(E53:AI53,"&gt;0")</f>
        <v/>
      </c>
      <c r="AO53" s="150" t="n"/>
      <c r="AP53" s="148">
        <f>SUM(AS53:BW53)</f>
        <v/>
      </c>
      <c r="AQ53" s="149" t="n"/>
      <c r="AR53" s="150" t="n"/>
      <c r="AS53" s="89" t="n"/>
      <c r="AT53" s="89" t="n"/>
      <c r="AU53" s="89" t="n"/>
      <c r="AV53" s="89" t="n"/>
      <c r="AW53" s="89" t="n"/>
      <c r="AX53" s="89" t="n"/>
      <c r="AY53" s="89" t="n"/>
      <c r="AZ53" s="90" t="n"/>
      <c r="BA53" s="90" t="n"/>
      <c r="BB53" s="90" t="n"/>
      <c r="BC53" s="90" t="n"/>
      <c r="BD53" s="90" t="n"/>
      <c r="BE53" s="90" t="n"/>
      <c r="BF53" s="90" t="n"/>
      <c r="BG53" s="90" t="n"/>
      <c r="BH53" s="87" t="n"/>
      <c r="BI53" s="90" t="n"/>
      <c r="BJ53" s="90" t="n"/>
      <c r="BK53" s="90" t="n"/>
      <c r="BL53" s="90" t="n"/>
      <c r="BM53" s="90" t="n"/>
      <c r="BN53" s="89" t="n"/>
      <c r="BO53" s="90" t="n"/>
      <c r="BP53" s="90" t="n"/>
      <c r="BQ53" s="90" t="n"/>
      <c r="BR53" s="90" t="n"/>
      <c r="BS53" s="90" t="n"/>
      <c r="BT53" s="90" t="n"/>
      <c r="BU53" s="90" t="n"/>
      <c r="BV53" s="90" t="n"/>
      <c r="BW53" s="90" t="n"/>
    </row>
    <row r="54" ht="21.9" customHeight="1" s="35">
      <c r="C54" s="94" t="n"/>
      <c r="D54" s="183" t="n"/>
      <c r="E54" s="184" t="n"/>
      <c r="F54" s="184" t="n"/>
      <c r="G54" s="184" t="n"/>
      <c r="H54" s="184" t="n"/>
      <c r="I54" s="184" t="n"/>
      <c r="J54" s="184" t="n"/>
      <c r="K54" s="184" t="n"/>
      <c r="L54" s="184" t="n"/>
      <c r="M54" s="184" t="n"/>
      <c r="N54" s="184" t="n"/>
      <c r="O54" s="184" t="n"/>
      <c r="P54" s="184" t="n"/>
      <c r="Q54" s="184" t="n"/>
      <c r="R54" s="184" t="n"/>
      <c r="S54" s="184" t="n"/>
      <c r="T54" s="184" t="n"/>
      <c r="U54" s="184" t="n"/>
      <c r="V54" s="184" t="n"/>
      <c r="W54" s="184" t="n"/>
      <c r="X54" s="184" t="n"/>
      <c r="Y54" s="184" t="n"/>
      <c r="Z54" s="184" t="n"/>
      <c r="AA54" s="184" t="n"/>
      <c r="AB54" s="184" t="n"/>
      <c r="AC54" s="184" t="n"/>
      <c r="AD54" s="184" t="n"/>
      <c r="AE54" s="184" t="n"/>
      <c r="AF54" s="184" t="n"/>
      <c r="AG54" s="184" t="n"/>
      <c r="AH54" s="184" t="n"/>
      <c r="AI54" s="184" t="n"/>
      <c r="AJ54" s="171" t="n"/>
      <c r="AK54" s="171" t="n"/>
      <c r="AL54" s="181">
        <f>SUBTOTAL(9,E54:AI54)</f>
        <v/>
      </c>
      <c r="AM54" s="150" t="n"/>
      <c r="AN54" s="152">
        <f>COUNTIF(E54:AI54,"&gt;0")</f>
        <v/>
      </c>
      <c r="AO54" s="150" t="n"/>
      <c r="AP54" s="148">
        <f>SUM(AS54:BW54)</f>
        <v/>
      </c>
      <c r="AQ54" s="149" t="n"/>
      <c r="AR54" s="150" t="n"/>
      <c r="AS54" s="89" t="n"/>
      <c r="AT54" s="89" t="n"/>
      <c r="AU54" s="89" t="n"/>
      <c r="AV54" s="89" t="n"/>
      <c r="AW54" s="89" t="n"/>
      <c r="AX54" s="89" t="n"/>
      <c r="AY54" s="89" t="n"/>
      <c r="AZ54" s="89" t="n"/>
      <c r="BA54" s="89" t="n"/>
      <c r="BB54" s="90" t="n"/>
      <c r="BC54" s="89" t="n"/>
      <c r="BD54" s="90" t="n"/>
      <c r="BE54" s="89" t="n"/>
      <c r="BF54" s="89" t="n"/>
      <c r="BG54" s="89" t="n"/>
      <c r="BH54" s="86" t="n"/>
      <c r="BI54" s="89" t="n"/>
      <c r="BJ54" s="89" t="n"/>
      <c r="BK54" s="90" t="n"/>
      <c r="BL54" s="89" t="n"/>
      <c r="BM54" s="89" t="n"/>
      <c r="BN54" s="89" t="n"/>
      <c r="BO54" s="89" t="n"/>
      <c r="BP54" s="89" t="n"/>
      <c r="BQ54" s="89" t="n"/>
      <c r="BR54" s="90" t="n"/>
      <c r="BS54" s="89" t="n"/>
      <c r="BT54" s="89" t="n"/>
      <c r="BU54" s="90" t="n"/>
      <c r="BV54" s="90" t="n"/>
      <c r="BW54" s="89" t="n"/>
    </row>
    <row r="55" ht="21.9" customHeight="1" s="35">
      <c r="C55" s="94" t="n"/>
      <c r="D55" s="183" t="n"/>
      <c r="E55" s="184" t="n"/>
      <c r="F55" s="184" t="n"/>
      <c r="G55" s="184" t="n"/>
      <c r="H55" s="184" t="n"/>
      <c r="I55" s="184" t="n"/>
      <c r="J55" s="184" t="n"/>
      <c r="K55" s="184" t="n"/>
      <c r="L55" s="184" t="n"/>
      <c r="M55" s="184" t="n"/>
      <c r="N55" s="184" t="n"/>
      <c r="O55" s="184" t="n"/>
      <c r="P55" s="184" t="n"/>
      <c r="Q55" s="184" t="n"/>
      <c r="R55" s="184" t="n"/>
      <c r="S55" s="184" t="n"/>
      <c r="T55" s="184" t="n"/>
      <c r="U55" s="184" t="n"/>
      <c r="V55" s="184" t="n"/>
      <c r="W55" s="184" t="n"/>
      <c r="X55" s="184" t="n"/>
      <c r="Y55" s="184" t="n"/>
      <c r="Z55" s="184" t="n"/>
      <c r="AA55" s="184" t="n"/>
      <c r="AB55" s="184" t="n"/>
      <c r="AC55" s="184" t="n"/>
      <c r="AD55" s="184" t="n"/>
      <c r="AE55" s="184" t="n"/>
      <c r="AF55" s="184" t="n"/>
      <c r="AG55" s="184" t="n"/>
      <c r="AH55" s="184" t="n"/>
      <c r="AI55" s="184" t="n"/>
      <c r="AJ55" s="171" t="n"/>
      <c r="AK55" s="171" t="n"/>
      <c r="AL55" s="181">
        <f>SUBTOTAL(9,E55:AI55)</f>
        <v/>
      </c>
      <c r="AM55" s="150" t="n"/>
      <c r="AN55" s="152">
        <f>COUNTIF(E55:AI55,"&gt;0")</f>
        <v/>
      </c>
      <c r="AO55" s="150" t="n"/>
      <c r="AP55" s="148">
        <f>SUM(AS55:BW55)</f>
        <v/>
      </c>
      <c r="AQ55" s="149" t="n"/>
      <c r="AR55" s="150" t="n"/>
      <c r="AS55" s="89" t="n"/>
      <c r="AT55" s="89" t="n"/>
      <c r="AU55" s="89" t="n"/>
      <c r="AV55" s="89" t="n"/>
      <c r="AW55" s="89" t="n"/>
      <c r="AX55" s="89" t="n"/>
      <c r="AY55" s="89" t="n"/>
      <c r="AZ55" s="89" t="n"/>
      <c r="BA55" s="89" t="n"/>
      <c r="BB55" s="89" t="n"/>
      <c r="BC55" s="89" t="n"/>
      <c r="BD55" s="89" t="n"/>
      <c r="BE55" s="89" t="n"/>
      <c r="BF55" s="89" t="n"/>
      <c r="BG55" s="90" t="n"/>
      <c r="BH55" s="87" t="n"/>
      <c r="BI55" s="89" t="n"/>
      <c r="BJ55" s="89" t="n"/>
      <c r="BK55" s="89" t="n"/>
      <c r="BL55" s="89" t="n"/>
      <c r="BM55" s="89" t="n"/>
      <c r="BN55" s="89" t="n"/>
      <c r="BO55" s="89" t="n"/>
      <c r="BP55" s="89" t="n"/>
      <c r="BQ55" s="89" t="n"/>
      <c r="BR55" s="89" t="n"/>
      <c r="BS55" s="89" t="n"/>
      <c r="BT55" s="89" t="n"/>
      <c r="BU55" s="90" t="n"/>
      <c r="BV55" s="89" t="n"/>
      <c r="BW55" s="90" t="n"/>
    </row>
    <row r="56" ht="21.9" customHeight="1" s="35">
      <c r="C56" s="152" t="n"/>
      <c r="D56" s="183" t="n"/>
      <c r="E56" s="184" t="n"/>
      <c r="F56" s="184" t="n"/>
      <c r="G56" s="184" t="n"/>
      <c r="H56" s="184" t="n"/>
      <c r="I56" s="184" t="n"/>
      <c r="J56" s="184" t="n"/>
      <c r="K56" s="184" t="n"/>
      <c r="L56" s="184" t="n"/>
      <c r="M56" s="184" t="n"/>
      <c r="N56" s="184" t="n"/>
      <c r="O56" s="184" t="n"/>
      <c r="P56" s="184" t="n"/>
      <c r="Q56" s="184" t="n"/>
      <c r="R56" s="184" t="n"/>
      <c r="S56" s="184" t="n"/>
      <c r="T56" s="184" t="n"/>
      <c r="U56" s="184" t="n"/>
      <c r="V56" s="184" t="n"/>
      <c r="W56" s="184" t="n"/>
      <c r="X56" s="184" t="n"/>
      <c r="Y56" s="184" t="n"/>
      <c r="Z56" s="184" t="n"/>
      <c r="AA56" s="184" t="n"/>
      <c r="AB56" s="184" t="n"/>
      <c r="AC56" s="184" t="n"/>
      <c r="AD56" s="184" t="n"/>
      <c r="AE56" s="184" t="n"/>
      <c r="AF56" s="184" t="n"/>
      <c r="AG56" s="184" t="n"/>
      <c r="AH56" s="184" t="n"/>
      <c r="AI56" s="184" t="n"/>
      <c r="AJ56" s="171" t="n"/>
      <c r="AK56" s="171" t="n"/>
      <c r="AL56" s="181">
        <f>SUBTOTAL(9,E56:AI56)</f>
        <v/>
      </c>
      <c r="AM56" s="150" t="n"/>
      <c r="AN56" s="152">
        <f>COUNTIF(E56:AI56,"&gt;0")</f>
        <v/>
      </c>
      <c r="AO56" s="150" t="n"/>
      <c r="AP56" s="148">
        <f>SUM(AS56:BW56)</f>
        <v/>
      </c>
      <c r="AQ56" s="149" t="n"/>
      <c r="AR56" s="150" t="n"/>
      <c r="AS56" s="89" t="n"/>
      <c r="AT56" s="89" t="n"/>
      <c r="AU56" s="89" t="n"/>
      <c r="AV56" s="89" t="n"/>
      <c r="AW56" s="89" t="n"/>
      <c r="AX56" s="89" t="n"/>
      <c r="AY56" s="89" t="n"/>
      <c r="AZ56" s="89" t="n"/>
      <c r="BA56" s="89" t="n"/>
      <c r="BB56" s="89" t="n"/>
      <c r="BC56" s="89" t="n"/>
      <c r="BD56" s="89" t="n"/>
      <c r="BE56" s="89" t="n"/>
      <c r="BF56" s="89" t="n"/>
      <c r="BG56" s="89" t="n"/>
      <c r="BH56" s="86" t="n"/>
      <c r="BI56" s="89" t="n"/>
      <c r="BJ56" s="89" t="n"/>
      <c r="BK56" s="89" t="n"/>
      <c r="BL56" s="89" t="n"/>
      <c r="BM56" s="89" t="n"/>
      <c r="BN56" s="89" t="n"/>
      <c r="BO56" s="89" t="n"/>
      <c r="BP56" s="89" t="n"/>
      <c r="BQ56" s="89" t="n"/>
      <c r="BR56" s="89" t="n"/>
      <c r="BS56" s="89" t="n"/>
      <c r="BT56" s="89" t="n"/>
      <c r="BU56" s="89" t="n"/>
      <c r="BV56" s="89" t="n"/>
      <c r="BW56" s="89" t="n"/>
    </row>
    <row r="57" ht="21.9" customHeight="1" s="35">
      <c r="C57" s="182" t="n"/>
      <c r="D57" s="183" t="n"/>
      <c r="E57" s="184" t="n"/>
      <c r="F57" s="184" t="n"/>
      <c r="G57" s="184" t="n"/>
      <c r="H57" s="184" t="n"/>
      <c r="I57" s="184" t="n"/>
      <c r="J57" s="184" t="n"/>
      <c r="K57" s="184" t="n"/>
      <c r="L57" s="184" t="n"/>
      <c r="M57" s="184" t="n"/>
      <c r="N57" s="184" t="n"/>
      <c r="O57" s="184" t="n"/>
      <c r="P57" s="184" t="n"/>
      <c r="Q57" s="184" t="n"/>
      <c r="R57" s="184" t="n"/>
      <c r="S57" s="184" t="n"/>
      <c r="T57" s="184" t="n"/>
      <c r="U57" s="184" t="n"/>
      <c r="V57" s="184" t="n"/>
      <c r="W57" s="184" t="n"/>
      <c r="X57" s="184" t="n"/>
      <c r="Y57" s="184" t="n"/>
      <c r="Z57" s="184" t="n"/>
      <c r="AA57" s="184" t="n"/>
      <c r="AB57" s="184" t="n"/>
      <c r="AC57" s="184" t="n"/>
      <c r="AD57" s="184" t="n"/>
      <c r="AE57" s="184" t="n"/>
      <c r="AF57" s="184" t="n"/>
      <c r="AG57" s="184" t="n"/>
      <c r="AH57" s="184" t="n"/>
      <c r="AI57" s="184" t="n"/>
      <c r="AJ57" s="171" t="n"/>
      <c r="AK57" s="171" t="n"/>
      <c r="AL57" s="181">
        <f>SUBTOTAL(9,E57:AI57)</f>
        <v/>
      </c>
      <c r="AM57" s="150" t="n"/>
      <c r="AN57" s="152">
        <f>COUNTIF(E57:AI57,"&gt;0")</f>
        <v/>
      </c>
      <c r="AO57" s="150" t="n"/>
      <c r="AP57" s="148">
        <f>SUM(AS57:BW57)</f>
        <v/>
      </c>
      <c r="AQ57" s="149" t="n"/>
      <c r="AR57" s="150" t="n"/>
      <c r="AS57" s="89" t="n"/>
      <c r="AT57" s="89" t="n"/>
      <c r="AU57" s="89" t="n"/>
      <c r="AV57" s="89" t="n"/>
      <c r="AW57" s="89" t="n"/>
      <c r="AX57" s="89" t="n"/>
      <c r="AY57" s="89" t="n"/>
      <c r="AZ57" s="90" t="n"/>
      <c r="BA57" s="90" t="n"/>
      <c r="BB57" s="90" t="n"/>
      <c r="BC57" s="90" t="n"/>
      <c r="BD57" s="90" t="n"/>
      <c r="BE57" s="90" t="n"/>
      <c r="BF57" s="90" t="n"/>
      <c r="BG57" s="90" t="n"/>
      <c r="BH57" s="87" t="n"/>
      <c r="BI57" s="90" t="n"/>
      <c r="BJ57" s="90" t="n"/>
      <c r="BK57" s="90" t="n"/>
      <c r="BL57" s="90" t="n"/>
      <c r="BM57" s="90" t="n"/>
      <c r="BN57" s="90" t="n"/>
      <c r="BO57" s="90" t="n"/>
      <c r="BP57" s="90" t="n"/>
      <c r="BQ57" s="90" t="n"/>
      <c r="BR57" s="90" t="n"/>
      <c r="BS57" s="90" t="n"/>
      <c r="BT57" s="90" t="n"/>
      <c r="BU57" s="90" t="n"/>
      <c r="BV57" s="90" t="n"/>
      <c r="BW57" s="90" t="n"/>
    </row>
    <row r="58" ht="21.9" customHeight="1" s="35">
      <c r="C58" s="182" t="n"/>
      <c r="D58" s="183" t="n"/>
      <c r="E58" s="184" t="n"/>
      <c r="F58" s="184" t="n"/>
      <c r="G58" s="184" t="n"/>
      <c r="H58" s="184" t="n"/>
      <c r="I58" s="184" t="n"/>
      <c r="J58" s="184" t="n"/>
      <c r="K58" s="184" t="n"/>
      <c r="L58" s="184" t="n"/>
      <c r="M58" s="184" t="n"/>
      <c r="N58" s="184" t="n"/>
      <c r="O58" s="184" t="n"/>
      <c r="P58" s="184" t="n"/>
      <c r="Q58" s="184" t="n"/>
      <c r="R58" s="184" t="n"/>
      <c r="S58" s="184" t="n"/>
      <c r="T58" s="184" t="n"/>
      <c r="U58" s="184" t="n"/>
      <c r="V58" s="184" t="n"/>
      <c r="W58" s="184" t="n"/>
      <c r="X58" s="184" t="n"/>
      <c r="Y58" s="184" t="n"/>
      <c r="Z58" s="184" t="n"/>
      <c r="AA58" s="184" t="n"/>
      <c r="AB58" s="184" t="n"/>
      <c r="AC58" s="184" t="n"/>
      <c r="AD58" s="184" t="n"/>
      <c r="AE58" s="184" t="n"/>
      <c r="AF58" s="184" t="n"/>
      <c r="AG58" s="184" t="n"/>
      <c r="AH58" s="184" t="n"/>
      <c r="AI58" s="184" t="n"/>
      <c r="AJ58" s="171" t="n"/>
      <c r="AK58" s="171" t="n"/>
      <c r="AL58" s="181">
        <f>SUBTOTAL(9,E58:AI58)</f>
        <v/>
      </c>
      <c r="AM58" s="150" t="n"/>
      <c r="AN58" s="152">
        <f>COUNTIF(E58:AI58,"&gt;0")</f>
        <v/>
      </c>
      <c r="AO58" s="150" t="n"/>
      <c r="AP58" s="148">
        <f>SUM(AS58:BW58)</f>
        <v/>
      </c>
      <c r="AQ58" s="149" t="n"/>
      <c r="AR58" s="150" t="n"/>
      <c r="AS58" s="89" t="n"/>
      <c r="AT58" s="89" t="n"/>
      <c r="AU58" s="89" t="n"/>
      <c r="AV58" s="89" t="n"/>
      <c r="AW58" s="89" t="n"/>
      <c r="AX58" s="89" t="n"/>
      <c r="AY58" s="89" t="n"/>
      <c r="AZ58" s="90" t="n"/>
      <c r="BA58" s="90" t="n"/>
      <c r="BB58" s="90" t="n"/>
      <c r="BC58" s="90" t="n"/>
      <c r="BD58" s="90" t="n"/>
      <c r="BE58" s="90" t="n"/>
      <c r="BF58" s="90" t="n"/>
      <c r="BG58" s="90" t="n"/>
      <c r="BH58" s="87" t="n"/>
      <c r="BI58" s="90" t="n"/>
      <c r="BJ58" s="90" t="n"/>
      <c r="BK58" s="90" t="n"/>
      <c r="BL58" s="90" t="n"/>
      <c r="BM58" s="90" t="n"/>
      <c r="BN58" s="90" t="n"/>
      <c r="BO58" s="90" t="n"/>
      <c r="BP58" s="90" t="n"/>
      <c r="BQ58" s="90" t="n"/>
      <c r="BR58" s="90" t="n"/>
      <c r="BS58" s="90" t="n"/>
      <c r="BT58" s="90" t="n"/>
      <c r="BU58" s="90" t="n"/>
      <c r="BV58" s="90" t="n"/>
      <c r="BW58" s="90" t="n"/>
    </row>
    <row r="59" ht="21.9" customHeight="1" s="35">
      <c r="C59" s="92" t="n"/>
      <c r="D59" s="185" t="n"/>
      <c r="E59" s="184" t="n"/>
      <c r="F59" s="184" t="n"/>
      <c r="G59" s="184" t="n"/>
      <c r="H59" s="184" t="n"/>
      <c r="I59" s="184" t="n"/>
      <c r="J59" s="184" t="n"/>
      <c r="K59" s="184" t="n"/>
      <c r="L59" s="184" t="n"/>
      <c r="M59" s="184" t="n"/>
      <c r="N59" s="184" t="n"/>
      <c r="O59" s="184" t="n"/>
      <c r="P59" s="184" t="n"/>
      <c r="Q59" s="184" t="n"/>
      <c r="R59" s="184" t="n"/>
      <c r="S59" s="184" t="n"/>
      <c r="T59" s="184" t="n"/>
      <c r="U59" s="184" t="n"/>
      <c r="V59" s="184" t="n"/>
      <c r="W59" s="184" t="n"/>
      <c r="X59" s="184" t="n"/>
      <c r="Y59" s="184" t="n"/>
      <c r="Z59" s="184" t="n"/>
      <c r="AA59" s="184" t="n"/>
      <c r="AB59" s="184" t="n"/>
      <c r="AC59" s="184" t="n"/>
      <c r="AD59" s="184" t="n"/>
      <c r="AE59" s="184" t="n"/>
      <c r="AF59" s="184" t="n"/>
      <c r="AG59" s="184" t="n"/>
      <c r="AH59" s="184" t="n"/>
      <c r="AI59" s="184" t="n"/>
      <c r="AJ59" s="171" t="n"/>
      <c r="AK59" s="171" t="n"/>
      <c r="AL59" s="181">
        <f>SUBTOTAL(9,E59:AI59)</f>
        <v/>
      </c>
      <c r="AM59" s="150" t="n"/>
      <c r="AN59" s="152">
        <f>COUNTIF(E59:AI59,"&gt;0")</f>
        <v/>
      </c>
      <c r="AO59" s="150" t="n"/>
      <c r="AP59" s="148">
        <f>SUM(AS59:BW59)</f>
        <v/>
      </c>
      <c r="AQ59" s="149" t="n"/>
      <c r="AR59" s="150" t="n"/>
      <c r="AS59" s="89" t="n"/>
      <c r="AT59" s="89" t="n"/>
      <c r="AU59" s="89" t="n"/>
      <c r="AV59" s="89" t="n"/>
      <c r="AW59" s="89" t="n"/>
      <c r="AX59" s="89" t="n"/>
      <c r="AY59" s="89" t="n"/>
      <c r="AZ59" s="90" t="n"/>
      <c r="BA59" s="90" t="n"/>
      <c r="BB59" s="90" t="n"/>
      <c r="BC59" s="90" t="n"/>
      <c r="BD59" s="90" t="n"/>
      <c r="BE59" s="90" t="n"/>
      <c r="BF59" s="90" t="n"/>
      <c r="BG59" s="90" t="n"/>
      <c r="BH59" s="87" t="n"/>
      <c r="BI59" s="90" t="n"/>
      <c r="BJ59" s="90" t="n"/>
      <c r="BK59" s="90" t="n"/>
      <c r="BL59" s="90" t="n"/>
      <c r="BM59" s="90" t="n"/>
      <c r="BN59" s="90" t="n"/>
      <c r="BO59" s="90" t="n"/>
      <c r="BP59" s="90" t="n"/>
      <c r="BQ59" s="90" t="n"/>
      <c r="BR59" s="90" t="n"/>
      <c r="BS59" s="90" t="n"/>
      <c r="BT59" s="90" t="n"/>
      <c r="BU59" s="90" t="n"/>
      <c r="BV59" s="90" t="n"/>
      <c r="BW59" s="90" t="n"/>
    </row>
    <row r="60" ht="21.9" customHeight="1" s="35">
      <c r="C60" s="94" t="n"/>
      <c r="D60" s="183" t="n"/>
      <c r="E60" s="184" t="n"/>
      <c r="F60" s="184" t="n"/>
      <c r="G60" s="184" t="n"/>
      <c r="H60" s="184" t="n"/>
      <c r="I60" s="184" t="n"/>
      <c r="J60" s="184" t="n"/>
      <c r="K60" s="184" t="n"/>
      <c r="L60" s="184" t="n"/>
      <c r="M60" s="184" t="n"/>
      <c r="N60" s="184" t="n"/>
      <c r="O60" s="184" t="n"/>
      <c r="P60" s="184" t="n"/>
      <c r="Q60" s="184" t="n"/>
      <c r="R60" s="184" t="n"/>
      <c r="S60" s="184" t="n"/>
      <c r="T60" s="184" t="n"/>
      <c r="U60" s="184" t="n"/>
      <c r="V60" s="184" t="n"/>
      <c r="W60" s="184" t="n"/>
      <c r="X60" s="184" t="n"/>
      <c r="Y60" s="184" t="n"/>
      <c r="Z60" s="184" t="n"/>
      <c r="AA60" s="184" t="n"/>
      <c r="AB60" s="184" t="n"/>
      <c r="AC60" s="184" t="n"/>
      <c r="AD60" s="184" t="n"/>
      <c r="AE60" s="184" t="n"/>
      <c r="AF60" s="184" t="n"/>
      <c r="AG60" s="184" t="n"/>
      <c r="AH60" s="184" t="n"/>
      <c r="AI60" s="184" t="n"/>
      <c r="AJ60" s="171" t="n"/>
      <c r="AK60" s="171" t="n"/>
      <c r="AL60" s="181">
        <f>SUBTOTAL(9,E60:AI60)</f>
        <v/>
      </c>
      <c r="AM60" s="150" t="n"/>
      <c r="AN60" s="152">
        <f>COUNTIF(E60:AI60,"&gt;0")</f>
        <v/>
      </c>
      <c r="AO60" s="150" t="n"/>
      <c r="AP60" s="148">
        <f>SUM(AS60:BW60)</f>
        <v/>
      </c>
      <c r="AQ60" s="149" t="n"/>
      <c r="AR60" s="150" t="n"/>
      <c r="AS60" s="89" t="n"/>
      <c r="AT60" s="89" t="n"/>
      <c r="AU60" s="89" t="n"/>
      <c r="AV60" s="89" t="n"/>
      <c r="AW60" s="89" t="n"/>
      <c r="AX60" s="89" t="n"/>
      <c r="AY60" s="89" t="n"/>
      <c r="AZ60" s="90" t="n"/>
      <c r="BA60" s="90" t="n"/>
      <c r="BB60" s="90" t="n"/>
      <c r="BC60" s="90" t="n"/>
      <c r="BD60" s="90" t="n"/>
      <c r="BE60" s="90" t="n"/>
      <c r="BF60" s="90" t="n"/>
      <c r="BG60" s="90" t="n"/>
      <c r="BH60" s="87" t="n"/>
      <c r="BI60" s="90" t="n"/>
      <c r="BJ60" s="90" t="n"/>
      <c r="BK60" s="90" t="n"/>
      <c r="BL60" s="90" t="n"/>
      <c r="BM60" s="90" t="n"/>
      <c r="BN60" s="90" t="n"/>
      <c r="BO60" s="90" t="n"/>
      <c r="BP60" s="90" t="n"/>
      <c r="BQ60" s="90" t="n"/>
      <c r="BR60" s="90" t="n"/>
      <c r="BS60" s="90" t="n"/>
      <c r="BT60" s="90" t="n"/>
      <c r="BU60" s="90" t="n"/>
      <c r="BV60" s="90" t="n"/>
      <c r="BW60" s="90" t="n"/>
    </row>
    <row r="61" ht="21.9" customHeight="1" s="35">
      <c r="C61" s="182" t="n"/>
      <c r="D61" s="183" t="n"/>
      <c r="E61" s="184" t="n"/>
      <c r="F61" s="184" t="n"/>
      <c r="G61" s="184" t="n"/>
      <c r="H61" s="184" t="n"/>
      <c r="I61" s="184" t="n"/>
      <c r="J61" s="184" t="n"/>
      <c r="K61" s="184" t="n"/>
      <c r="L61" s="184" t="n"/>
      <c r="M61" s="184" t="n"/>
      <c r="N61" s="184" t="n"/>
      <c r="O61" s="184" t="n"/>
      <c r="P61" s="184" t="n"/>
      <c r="Q61" s="184" t="n"/>
      <c r="R61" s="184" t="n"/>
      <c r="S61" s="184" t="n"/>
      <c r="T61" s="184" t="n"/>
      <c r="U61" s="184" t="n"/>
      <c r="V61" s="184" t="n"/>
      <c r="W61" s="184" t="n"/>
      <c r="X61" s="184" t="n"/>
      <c r="Y61" s="184" t="n"/>
      <c r="Z61" s="184" t="n"/>
      <c r="AA61" s="184" t="n"/>
      <c r="AB61" s="184" t="n"/>
      <c r="AC61" s="184" t="n"/>
      <c r="AD61" s="184" t="n"/>
      <c r="AE61" s="184" t="n"/>
      <c r="AF61" s="184" t="n"/>
      <c r="AG61" s="184" t="n"/>
      <c r="AH61" s="184" t="n"/>
      <c r="AI61" s="184" t="n"/>
      <c r="AJ61" s="171" t="n"/>
      <c r="AK61" s="171" t="n"/>
      <c r="AL61" s="181">
        <f>SUBTOTAL(9,E61:AI61)</f>
        <v/>
      </c>
      <c r="AM61" s="150" t="n"/>
      <c r="AN61" s="152">
        <f>COUNTIF(E61:AI61,"&gt;0")</f>
        <v/>
      </c>
      <c r="AO61" s="150" t="n"/>
      <c r="AP61" s="148">
        <f>SUM(AS61:BW61)</f>
        <v/>
      </c>
      <c r="AQ61" s="149" t="n"/>
      <c r="AR61" s="150" t="n"/>
      <c r="AS61" s="89" t="n"/>
      <c r="AT61" s="89" t="n"/>
      <c r="AU61" s="89" t="n"/>
      <c r="AV61" s="89" t="n"/>
      <c r="AW61" s="89" t="n"/>
      <c r="AX61" s="89" t="n"/>
      <c r="AY61" s="89" t="n"/>
      <c r="AZ61" s="90" t="n"/>
      <c r="BA61" s="90" t="n"/>
      <c r="BB61" s="90" t="n"/>
      <c r="BC61" s="90" t="n"/>
      <c r="BD61" s="90" t="n"/>
      <c r="BE61" s="90" t="n"/>
      <c r="BF61" s="90" t="n"/>
      <c r="BG61" s="90" t="n"/>
      <c r="BH61" s="87" t="n"/>
      <c r="BI61" s="90" t="n"/>
      <c r="BJ61" s="90" t="n"/>
      <c r="BK61" s="90" t="n"/>
      <c r="BL61" s="90" t="n"/>
      <c r="BM61" s="90" t="n"/>
      <c r="BN61" s="90" t="n"/>
      <c r="BO61" s="90" t="n"/>
      <c r="BP61" s="90" t="n"/>
      <c r="BQ61" s="90" t="n"/>
      <c r="BR61" s="90" t="n"/>
      <c r="BS61" s="90" t="n"/>
      <c r="BT61" s="90" t="n"/>
      <c r="BU61" s="90" t="n"/>
      <c r="BV61" s="90" t="n"/>
      <c r="BW61" s="90" t="n"/>
    </row>
    <row r="62" ht="21.9" customHeight="1" s="35">
      <c r="C62" s="94" t="n"/>
      <c r="D62" s="183" t="n"/>
      <c r="E62" s="184" t="n"/>
      <c r="F62" s="184" t="n"/>
      <c r="G62" s="184" t="n"/>
      <c r="H62" s="184" t="n"/>
      <c r="I62" s="184" t="n"/>
      <c r="J62" s="184" t="n"/>
      <c r="K62" s="184" t="n"/>
      <c r="L62" s="184" t="n"/>
      <c r="M62" s="184" t="n"/>
      <c r="N62" s="184" t="n"/>
      <c r="O62" s="184" t="n"/>
      <c r="P62" s="184" t="n"/>
      <c r="Q62" s="184" t="n"/>
      <c r="R62" s="184" t="n"/>
      <c r="S62" s="184" t="n"/>
      <c r="T62" s="184" t="n"/>
      <c r="U62" s="184" t="n"/>
      <c r="V62" s="184" t="n"/>
      <c r="W62" s="184" t="n"/>
      <c r="X62" s="184" t="n"/>
      <c r="Y62" s="184" t="n"/>
      <c r="Z62" s="184" t="n"/>
      <c r="AA62" s="184" t="n"/>
      <c r="AB62" s="184" t="n"/>
      <c r="AC62" s="184" t="n"/>
      <c r="AD62" s="184" t="n"/>
      <c r="AE62" s="184" t="n"/>
      <c r="AF62" s="184" t="n"/>
      <c r="AG62" s="184" t="n"/>
      <c r="AH62" s="184" t="n"/>
      <c r="AI62" s="184" t="n"/>
      <c r="AJ62" s="171" t="n"/>
      <c r="AK62" s="171" t="n"/>
      <c r="AL62" s="181">
        <f>SUBTOTAL(9,E62:AI62)</f>
        <v/>
      </c>
      <c r="AM62" s="150" t="n"/>
      <c r="AN62" s="152">
        <f>COUNTIF(E62:AI62,"&gt;0")</f>
        <v/>
      </c>
      <c r="AO62" s="150" t="n"/>
      <c r="AP62" s="148">
        <f>SUM(AS62:BW62)</f>
        <v/>
      </c>
      <c r="AQ62" s="149" t="n"/>
      <c r="AR62" s="150" t="n"/>
      <c r="AS62" s="89" t="n"/>
      <c r="AT62" s="89" t="n"/>
      <c r="AU62" s="89" t="n"/>
      <c r="AV62" s="89" t="n"/>
      <c r="AW62" s="89" t="n"/>
      <c r="AX62" s="89" t="n"/>
      <c r="AY62" s="89" t="n"/>
      <c r="AZ62" s="90" t="n"/>
      <c r="BA62" s="90" t="n"/>
      <c r="BB62" s="90" t="n"/>
      <c r="BC62" s="90" t="n"/>
      <c r="BD62" s="90" t="n"/>
      <c r="BE62" s="90" t="n"/>
      <c r="BF62" s="90" t="n"/>
      <c r="BG62" s="90" t="n"/>
      <c r="BH62" s="87" t="n"/>
      <c r="BI62" s="90" t="n"/>
      <c r="BJ62" s="90" t="n"/>
      <c r="BK62" s="90" t="n"/>
      <c r="BL62" s="90" t="n"/>
      <c r="BM62" s="90" t="n"/>
      <c r="BN62" s="90" t="n"/>
      <c r="BO62" s="90" t="n"/>
      <c r="BP62" s="90" t="n"/>
      <c r="BQ62" s="90" t="n"/>
      <c r="BR62" s="90" t="n"/>
      <c r="BS62" s="90" t="n"/>
      <c r="BT62" s="90" t="n"/>
      <c r="BU62" s="90" t="n"/>
      <c r="BV62" s="90" t="n"/>
      <c r="BW62" s="90" t="n"/>
    </row>
    <row r="63" ht="21.9" customHeight="1" s="35">
      <c r="C63" s="94" t="n"/>
      <c r="D63" s="183" t="n"/>
      <c r="E63" s="184" t="n"/>
      <c r="F63" s="184" t="n"/>
      <c r="G63" s="184" t="n"/>
      <c r="H63" s="184" t="n"/>
      <c r="I63" s="184" t="n"/>
      <c r="J63" s="184" t="n"/>
      <c r="K63" s="184" t="n"/>
      <c r="L63" s="184" t="n"/>
      <c r="M63" s="184" t="n"/>
      <c r="N63" s="184" t="n"/>
      <c r="O63" s="184" t="n"/>
      <c r="P63" s="184" t="n"/>
      <c r="Q63" s="184" t="n"/>
      <c r="R63" s="184" t="n"/>
      <c r="S63" s="184" t="n"/>
      <c r="T63" s="184" t="n"/>
      <c r="U63" s="184" t="n"/>
      <c r="V63" s="184" t="n"/>
      <c r="W63" s="184" t="n"/>
      <c r="X63" s="184" t="n"/>
      <c r="Y63" s="184" t="n"/>
      <c r="Z63" s="184" t="n"/>
      <c r="AA63" s="184" t="n"/>
      <c r="AB63" s="184" t="n"/>
      <c r="AC63" s="184" t="n"/>
      <c r="AD63" s="184" t="n"/>
      <c r="AE63" s="184" t="n"/>
      <c r="AF63" s="184" t="n"/>
      <c r="AG63" s="184" t="n"/>
      <c r="AH63" s="184" t="n"/>
      <c r="AI63" s="184" t="n"/>
      <c r="AJ63" s="171" t="n"/>
      <c r="AK63" s="171" t="n"/>
      <c r="AL63" s="181">
        <f>SUBTOTAL(9,E63:AI63)</f>
        <v/>
      </c>
      <c r="AM63" s="150" t="n"/>
      <c r="AN63" s="152">
        <f>COUNTIF(E63:AI63,"&gt;0")</f>
        <v/>
      </c>
      <c r="AO63" s="150" t="n"/>
      <c r="AP63" s="148">
        <f>SUM(AS63:BW63)</f>
        <v/>
      </c>
      <c r="AQ63" s="149" t="n"/>
      <c r="AR63" s="150" t="n"/>
      <c r="AS63" s="89" t="n"/>
      <c r="AT63" s="89" t="n"/>
      <c r="AU63" s="89" t="n"/>
      <c r="AV63" s="89" t="n"/>
      <c r="AW63" s="89" t="n"/>
      <c r="AX63" s="89" t="n"/>
      <c r="AY63" s="89" t="n"/>
      <c r="AZ63" s="90" t="n"/>
      <c r="BA63" s="90" t="n"/>
      <c r="BB63" s="90" t="n"/>
      <c r="BC63" s="90" t="n"/>
      <c r="BD63" s="90" t="n"/>
      <c r="BE63" s="90" t="n"/>
      <c r="BF63" s="90" t="n"/>
      <c r="BG63" s="90" t="n"/>
      <c r="BH63" s="87" t="n"/>
      <c r="BI63" s="90" t="n"/>
      <c r="BJ63" s="90" t="n"/>
      <c r="BK63" s="90" t="n"/>
      <c r="BL63" s="90" t="n"/>
      <c r="BM63" s="90" t="n"/>
      <c r="BN63" s="90" t="n"/>
      <c r="BO63" s="90" t="n"/>
      <c r="BP63" s="90" t="n"/>
      <c r="BQ63" s="90" t="n"/>
      <c r="BR63" s="90" t="n"/>
      <c r="BS63" s="90" t="n"/>
      <c r="BT63" s="90" t="n"/>
      <c r="BU63" s="90" t="n"/>
      <c r="BV63" s="90" t="n"/>
      <c r="BW63" s="90" t="n"/>
    </row>
    <row r="64" ht="21.9" customHeight="1" s="35">
      <c r="C64" s="94" t="n"/>
      <c r="D64" s="183" t="n"/>
      <c r="E64" s="184" t="n"/>
      <c r="F64" s="184" t="n"/>
      <c r="G64" s="184" t="n"/>
      <c r="H64" s="184" t="n"/>
      <c r="I64" s="184" t="n"/>
      <c r="J64" s="184" t="n"/>
      <c r="K64" s="184" t="n"/>
      <c r="L64" s="184" t="n"/>
      <c r="M64" s="184" t="n"/>
      <c r="N64" s="184" t="n"/>
      <c r="O64" s="184" t="n"/>
      <c r="P64" s="184" t="n"/>
      <c r="Q64" s="184" t="n"/>
      <c r="R64" s="184" t="n"/>
      <c r="S64" s="184" t="n"/>
      <c r="T64" s="184" t="n"/>
      <c r="U64" s="184" t="n"/>
      <c r="V64" s="184" t="n"/>
      <c r="W64" s="184" t="n"/>
      <c r="X64" s="184" t="n"/>
      <c r="Y64" s="184" t="n"/>
      <c r="Z64" s="184" t="n"/>
      <c r="AA64" s="184" t="n"/>
      <c r="AB64" s="184" t="n"/>
      <c r="AC64" s="184" t="n"/>
      <c r="AD64" s="184" t="n"/>
      <c r="AE64" s="184" t="n"/>
      <c r="AF64" s="184" t="n"/>
      <c r="AG64" s="184" t="n"/>
      <c r="AH64" s="184" t="n"/>
      <c r="AI64" s="184" t="n"/>
      <c r="AJ64" s="171" t="n"/>
      <c r="AK64" s="171" t="n"/>
      <c r="AL64" s="181">
        <f>SUBTOTAL(9,E64:AI64)</f>
        <v/>
      </c>
      <c r="AM64" s="150" t="n"/>
      <c r="AN64" s="152">
        <f>COUNTIF(E64:AI64,"&gt;0")</f>
        <v/>
      </c>
      <c r="AO64" s="150" t="n"/>
      <c r="AP64" s="148">
        <f>SUM(AS64:BW64)</f>
        <v/>
      </c>
      <c r="AQ64" s="149" t="n"/>
      <c r="AR64" s="150" t="n"/>
      <c r="AS64" s="89" t="n"/>
      <c r="AT64" s="89" t="n"/>
      <c r="AU64" s="89" t="n"/>
      <c r="AV64" s="89" t="n"/>
      <c r="AW64" s="89" t="n"/>
      <c r="AX64" s="89" t="n"/>
      <c r="AY64" s="89" t="n"/>
      <c r="AZ64" s="90" t="n"/>
      <c r="BA64" s="90" t="n"/>
      <c r="BB64" s="90" t="n"/>
      <c r="BC64" s="90" t="n"/>
      <c r="BD64" s="90" t="n"/>
      <c r="BE64" s="90" t="n"/>
      <c r="BF64" s="90" t="n"/>
      <c r="BG64" s="90" t="n"/>
      <c r="BH64" s="87" t="n"/>
      <c r="BI64" s="90" t="n"/>
      <c r="BJ64" s="90" t="n"/>
      <c r="BK64" s="90" t="n"/>
      <c r="BL64" s="90" t="n"/>
      <c r="BM64" s="90" t="n"/>
      <c r="BN64" s="90" t="n"/>
      <c r="BO64" s="90" t="n"/>
      <c r="BP64" s="90" t="n"/>
      <c r="BQ64" s="90" t="n"/>
      <c r="BR64" s="90" t="n"/>
      <c r="BS64" s="90" t="n"/>
      <c r="BT64" s="90" t="n"/>
      <c r="BU64" s="90" t="n"/>
      <c r="BV64" s="90" t="n"/>
      <c r="BW64" s="90" t="n"/>
    </row>
    <row r="65" ht="21.9" customHeight="1" s="35">
      <c r="C65" s="94" t="n"/>
      <c r="D65" s="183" t="n"/>
      <c r="E65" s="184" t="n"/>
      <c r="F65" s="184" t="n"/>
      <c r="G65" s="184" t="n"/>
      <c r="H65" s="184" t="n"/>
      <c r="I65" s="184" t="n"/>
      <c r="J65" s="184" t="n"/>
      <c r="K65" s="184" t="n"/>
      <c r="L65" s="184" t="n"/>
      <c r="M65" s="184" t="n"/>
      <c r="N65" s="184" t="n"/>
      <c r="O65" s="184" t="n"/>
      <c r="P65" s="184" t="n"/>
      <c r="Q65" s="184" t="n"/>
      <c r="R65" s="184" t="n"/>
      <c r="S65" s="184" t="n"/>
      <c r="T65" s="184" t="n"/>
      <c r="U65" s="184" t="n"/>
      <c r="V65" s="184" t="n"/>
      <c r="W65" s="184" t="n"/>
      <c r="X65" s="184" t="n"/>
      <c r="Y65" s="184" t="n"/>
      <c r="Z65" s="184" t="n"/>
      <c r="AA65" s="184" t="n"/>
      <c r="AB65" s="184" t="n"/>
      <c r="AC65" s="184" t="n"/>
      <c r="AD65" s="184" t="n"/>
      <c r="AE65" s="184" t="n"/>
      <c r="AF65" s="184" t="n"/>
      <c r="AG65" s="184" t="n"/>
      <c r="AH65" s="184" t="n"/>
      <c r="AI65" s="184" t="n"/>
      <c r="AJ65" s="171" t="n"/>
      <c r="AK65" s="171" t="n"/>
      <c r="AL65" s="181">
        <f>SUBTOTAL(9,E65:AI65)</f>
        <v/>
      </c>
      <c r="AM65" s="150" t="n"/>
      <c r="AN65" s="152">
        <f>COUNTIF(E65:AI65,"&gt;0")</f>
        <v/>
      </c>
      <c r="AO65" s="150" t="n"/>
      <c r="AP65" s="148">
        <f>SUM(AS65:BW65)</f>
        <v/>
      </c>
      <c r="AQ65" s="149" t="n"/>
      <c r="AR65" s="150" t="n"/>
      <c r="AS65" s="89" t="n"/>
      <c r="AT65" s="89" t="n"/>
      <c r="AU65" s="89" t="n"/>
      <c r="AV65" s="89" t="n"/>
      <c r="AW65" s="89" t="n"/>
      <c r="AX65" s="89" t="n"/>
      <c r="AY65" s="89" t="n"/>
      <c r="AZ65" s="90" t="n"/>
      <c r="BA65" s="90" t="n"/>
      <c r="BB65" s="90" t="n"/>
      <c r="BC65" s="90" t="n"/>
      <c r="BD65" s="90" t="n"/>
      <c r="BE65" s="90" t="n"/>
      <c r="BF65" s="90" t="n"/>
      <c r="BG65" s="90" t="n"/>
      <c r="BH65" s="87" t="n"/>
      <c r="BI65" s="90" t="n"/>
      <c r="BJ65" s="90" t="n"/>
      <c r="BK65" s="90" t="n"/>
      <c r="BL65" s="90" t="n"/>
      <c r="BM65" s="90" t="n"/>
      <c r="BN65" s="90" t="n"/>
      <c r="BO65" s="90" t="n"/>
      <c r="BP65" s="90" t="n"/>
      <c r="BQ65" s="90" t="n"/>
      <c r="BR65" s="90" t="n"/>
      <c r="BS65" s="90" t="n"/>
      <c r="BT65" s="90" t="n"/>
      <c r="BU65" s="90" t="n"/>
      <c r="BV65" s="90" t="n"/>
      <c r="BW65" s="90" t="n"/>
    </row>
    <row r="66" ht="21.9" customHeight="1" s="35">
      <c r="C66" s="94" t="n"/>
      <c r="D66" s="183" t="n"/>
      <c r="E66" s="184" t="n"/>
      <c r="F66" s="184" t="n"/>
      <c r="G66" s="184" t="n"/>
      <c r="H66" s="184" t="n"/>
      <c r="I66" s="184" t="n"/>
      <c r="J66" s="184" t="n"/>
      <c r="K66" s="184" t="n"/>
      <c r="L66" s="184" t="n"/>
      <c r="M66" s="184" t="n"/>
      <c r="N66" s="184" t="n"/>
      <c r="O66" s="184" t="n"/>
      <c r="P66" s="184" t="n"/>
      <c r="Q66" s="184" t="n"/>
      <c r="R66" s="184" t="n"/>
      <c r="S66" s="184" t="n"/>
      <c r="T66" s="184" t="n"/>
      <c r="U66" s="184" t="n"/>
      <c r="V66" s="184" t="n"/>
      <c r="W66" s="184" t="n"/>
      <c r="X66" s="184" t="n"/>
      <c r="Y66" s="184" t="n"/>
      <c r="Z66" s="184" t="n"/>
      <c r="AA66" s="184" t="n"/>
      <c r="AB66" s="184" t="n"/>
      <c r="AC66" s="184" t="n"/>
      <c r="AD66" s="184" t="n"/>
      <c r="AE66" s="184" t="n"/>
      <c r="AF66" s="184" t="n"/>
      <c r="AG66" s="184" t="n"/>
      <c r="AH66" s="184" t="n"/>
      <c r="AI66" s="184" t="n"/>
      <c r="AJ66" s="171" t="n"/>
      <c r="AK66" s="171" t="n"/>
      <c r="AL66" s="181">
        <f>SUBTOTAL(9,E66:AI66)</f>
        <v/>
      </c>
      <c r="AM66" s="150" t="n"/>
      <c r="AN66" s="152">
        <f>COUNTIF(E66:AI66,"&gt;0")</f>
        <v/>
      </c>
      <c r="AO66" s="150" t="n"/>
      <c r="AP66" s="148">
        <f>SUM(AS66:BW66)</f>
        <v/>
      </c>
      <c r="AQ66" s="149" t="n"/>
      <c r="AR66" s="150" t="n"/>
      <c r="AS66" s="89" t="n"/>
      <c r="AT66" s="89" t="n"/>
      <c r="AU66" s="89" t="n"/>
      <c r="AV66" s="89" t="n"/>
      <c r="AW66" s="89" t="n"/>
      <c r="AX66" s="89" t="n"/>
      <c r="AY66" s="89" t="n"/>
      <c r="AZ66" s="90" t="n"/>
      <c r="BA66" s="90" t="n"/>
      <c r="BB66" s="90" t="n"/>
      <c r="BC66" s="90" t="n"/>
      <c r="BD66" s="90" t="n"/>
      <c r="BE66" s="90" t="n"/>
      <c r="BF66" s="90" t="n"/>
      <c r="BG66" s="90" t="n"/>
      <c r="BH66" s="87" t="n"/>
      <c r="BI66" s="90" t="n"/>
      <c r="BJ66" s="90" t="n"/>
      <c r="BK66" s="90" t="n"/>
      <c r="BL66" s="90" t="n"/>
      <c r="BM66" s="90" t="n"/>
      <c r="BN66" s="90" t="n"/>
      <c r="BO66" s="90" t="n"/>
      <c r="BP66" s="90" t="n"/>
      <c r="BQ66" s="90" t="n"/>
      <c r="BR66" s="90" t="n"/>
      <c r="BS66" s="90" t="n"/>
      <c r="BT66" s="90" t="n"/>
      <c r="BU66" s="90" t="n"/>
      <c r="BV66" s="90" t="n"/>
      <c r="BW66" s="90" t="n"/>
    </row>
    <row r="67" ht="21.9" customHeight="1" s="35">
      <c r="C67" s="94" t="n"/>
      <c r="D67" s="183" t="n"/>
      <c r="E67" s="184" t="n"/>
      <c r="F67" s="184" t="n"/>
      <c r="G67" s="184" t="n"/>
      <c r="H67" s="184" t="n"/>
      <c r="I67" s="184" t="n"/>
      <c r="J67" s="184" t="n"/>
      <c r="K67" s="184" t="n"/>
      <c r="L67" s="184" t="n"/>
      <c r="M67" s="184" t="n"/>
      <c r="N67" s="184" t="n"/>
      <c r="O67" s="184" t="n"/>
      <c r="P67" s="184" t="n"/>
      <c r="Q67" s="184" t="n"/>
      <c r="R67" s="184" t="n"/>
      <c r="S67" s="184" t="n"/>
      <c r="T67" s="184" t="n"/>
      <c r="U67" s="184" t="n"/>
      <c r="V67" s="184" t="n"/>
      <c r="W67" s="184" t="n"/>
      <c r="X67" s="184" t="n"/>
      <c r="Y67" s="184" t="n"/>
      <c r="Z67" s="184" t="n"/>
      <c r="AA67" s="184" t="n"/>
      <c r="AB67" s="184" t="n"/>
      <c r="AC67" s="184" t="n"/>
      <c r="AD67" s="184" t="n"/>
      <c r="AE67" s="184" t="n"/>
      <c r="AF67" s="184" t="n"/>
      <c r="AG67" s="184" t="n"/>
      <c r="AH67" s="184" t="n"/>
      <c r="AI67" s="184" t="n"/>
      <c r="AJ67" s="171" t="n"/>
      <c r="AK67" s="171" t="n"/>
      <c r="AL67" s="181">
        <f>SUBTOTAL(9,E67:AI67)</f>
        <v/>
      </c>
      <c r="AM67" s="150" t="n"/>
      <c r="AN67" s="152">
        <f>COUNTIF(E67:AI67,"&gt;0")</f>
        <v/>
      </c>
      <c r="AO67" s="150" t="n"/>
      <c r="AP67" s="148">
        <f>SUM(AS67:BW67)</f>
        <v/>
      </c>
      <c r="AQ67" s="149" t="n"/>
      <c r="AR67" s="150" t="n"/>
      <c r="AS67" s="89" t="n"/>
      <c r="AT67" s="89" t="n"/>
      <c r="AU67" s="89" t="n"/>
      <c r="AV67" s="89" t="n"/>
      <c r="AW67" s="89" t="n"/>
      <c r="AX67" s="89" t="n"/>
      <c r="AY67" s="89" t="n"/>
      <c r="AZ67" s="90" t="n"/>
      <c r="BA67" s="90" t="n"/>
      <c r="BB67" s="90" t="n"/>
      <c r="BC67" s="90" t="n"/>
      <c r="BD67" s="90" t="n"/>
      <c r="BE67" s="90" t="n"/>
      <c r="BF67" s="90" t="n"/>
      <c r="BG67" s="90" t="n"/>
      <c r="BH67" s="87" t="n"/>
      <c r="BI67" s="90" t="n"/>
      <c r="BJ67" s="90" t="n"/>
      <c r="BK67" s="90" t="n"/>
      <c r="BL67" s="90" t="n"/>
      <c r="BM67" s="90" t="n"/>
      <c r="BN67" s="90" t="n"/>
      <c r="BO67" s="90" t="n"/>
      <c r="BP67" s="90" t="n"/>
      <c r="BQ67" s="90" t="n"/>
      <c r="BR67" s="90" t="n"/>
      <c r="BS67" s="90" t="n"/>
      <c r="BT67" s="90" t="n"/>
      <c r="BU67" s="90" t="n"/>
      <c r="BV67" s="90" t="n"/>
      <c r="BW67" s="90" t="n"/>
    </row>
    <row r="68" ht="21.9" customHeight="1" s="35">
      <c r="C68" s="94" t="n"/>
      <c r="D68" s="183" t="n"/>
      <c r="E68" s="184" t="n"/>
      <c r="F68" s="184" t="n"/>
      <c r="G68" s="184" t="n"/>
      <c r="H68" s="184" t="n"/>
      <c r="I68" s="184" t="n"/>
      <c r="J68" s="184" t="n"/>
      <c r="K68" s="184" t="n"/>
      <c r="L68" s="184" t="n"/>
      <c r="M68" s="184" t="n"/>
      <c r="N68" s="184" t="n"/>
      <c r="O68" s="184" t="n"/>
      <c r="P68" s="184" t="n"/>
      <c r="Q68" s="184" t="n"/>
      <c r="R68" s="184" t="n"/>
      <c r="S68" s="184" t="n"/>
      <c r="T68" s="184" t="n"/>
      <c r="U68" s="184" t="n"/>
      <c r="V68" s="184" t="n"/>
      <c r="W68" s="184" t="n"/>
      <c r="X68" s="184" t="n"/>
      <c r="Y68" s="184" t="n"/>
      <c r="Z68" s="184" t="n"/>
      <c r="AA68" s="184" t="n"/>
      <c r="AB68" s="184" t="n"/>
      <c r="AC68" s="184" t="n"/>
      <c r="AD68" s="184" t="n"/>
      <c r="AE68" s="184" t="n"/>
      <c r="AF68" s="184" t="n"/>
      <c r="AG68" s="184" t="n"/>
      <c r="AH68" s="184" t="n"/>
      <c r="AI68" s="184" t="n"/>
      <c r="AJ68" s="171" t="n"/>
      <c r="AK68" s="171" t="n"/>
      <c r="AL68" s="181">
        <f>SUBTOTAL(9,E68:AI68)</f>
        <v/>
      </c>
      <c r="AM68" s="150" t="n"/>
      <c r="AN68" s="152">
        <f>COUNTIF(E68:AI68,"&gt;0")</f>
        <v/>
      </c>
      <c r="AO68" s="150" t="n"/>
      <c r="AP68" s="148">
        <f>SUM(AS68:BW68)</f>
        <v/>
      </c>
      <c r="AQ68" s="149" t="n"/>
      <c r="AR68" s="150" t="n"/>
      <c r="AS68" s="89" t="n"/>
      <c r="AT68" s="89" t="n"/>
      <c r="AU68" s="89" t="n"/>
      <c r="AV68" s="89" t="n"/>
      <c r="AW68" s="89" t="n"/>
      <c r="AX68" s="89" t="n"/>
      <c r="AY68" s="89" t="n"/>
      <c r="AZ68" s="90" t="n"/>
      <c r="BA68" s="90" t="n"/>
      <c r="BB68" s="90" t="n"/>
      <c r="BC68" s="90" t="n"/>
      <c r="BD68" s="90" t="n"/>
      <c r="BE68" s="90" t="n"/>
      <c r="BF68" s="90" t="n"/>
      <c r="BG68" s="90" t="n"/>
      <c r="BH68" s="87" t="n"/>
      <c r="BI68" s="90" t="n"/>
      <c r="BJ68" s="90" t="n"/>
      <c r="BK68" s="90" t="n"/>
      <c r="BL68" s="90" t="n"/>
      <c r="BM68" s="90" t="n"/>
      <c r="BN68" s="90" t="n"/>
      <c r="BO68" s="90" t="n"/>
      <c r="BP68" s="90" t="n"/>
      <c r="BQ68" s="90" t="n"/>
      <c r="BR68" s="90" t="n"/>
      <c r="BS68" s="90" t="n"/>
      <c r="BT68" s="90" t="n"/>
      <c r="BU68" s="90" t="n"/>
      <c r="BV68" s="90" t="n"/>
      <c r="BW68" s="90" t="n"/>
    </row>
    <row r="69" ht="21.9" customHeight="1" s="35">
      <c r="C69" s="182" t="n"/>
      <c r="D69" s="183" t="n"/>
      <c r="E69" s="184" t="n"/>
      <c r="F69" s="184" t="n"/>
      <c r="G69" s="184" t="n"/>
      <c r="H69" s="184" t="n"/>
      <c r="I69" s="184" t="n"/>
      <c r="J69" s="184" t="n"/>
      <c r="K69" s="184" t="n"/>
      <c r="L69" s="184" t="n"/>
      <c r="M69" s="184" t="n"/>
      <c r="N69" s="184" t="n"/>
      <c r="O69" s="184" t="n"/>
      <c r="P69" s="184" t="n"/>
      <c r="Q69" s="184" t="n"/>
      <c r="R69" s="184" t="n"/>
      <c r="S69" s="184" t="n"/>
      <c r="T69" s="184" t="n"/>
      <c r="U69" s="184" t="n"/>
      <c r="V69" s="184" t="n"/>
      <c r="W69" s="184" t="n"/>
      <c r="X69" s="184" t="n"/>
      <c r="Y69" s="184" t="n"/>
      <c r="Z69" s="184" t="n"/>
      <c r="AA69" s="184" t="n"/>
      <c r="AB69" s="184" t="n"/>
      <c r="AC69" s="184" t="n"/>
      <c r="AD69" s="184" t="n"/>
      <c r="AE69" s="184" t="n"/>
      <c r="AF69" s="184" t="n"/>
      <c r="AG69" s="184" t="n"/>
      <c r="AH69" s="184" t="n"/>
      <c r="AI69" s="184" t="n"/>
      <c r="AJ69" s="171" t="n"/>
      <c r="AK69" s="171" t="n"/>
      <c r="AL69" s="181">
        <f>SUBTOTAL(9,E69:AI69)</f>
        <v/>
      </c>
      <c r="AM69" s="150" t="n"/>
      <c r="AN69" s="152">
        <f>COUNTIF(E69:AI69,"&gt;0")</f>
        <v/>
      </c>
      <c r="AO69" s="150" t="n"/>
      <c r="AP69" s="148">
        <f>SUM(AS69:BW69)</f>
        <v/>
      </c>
      <c r="AQ69" s="149" t="n"/>
      <c r="AR69" s="150" t="n"/>
      <c r="AS69" s="89" t="n"/>
      <c r="AT69" s="89" t="n"/>
      <c r="AU69" s="89" t="n"/>
      <c r="AV69" s="89" t="n"/>
      <c r="AW69" s="89" t="n"/>
      <c r="AX69" s="89" t="n"/>
      <c r="AY69" s="89" t="n"/>
      <c r="AZ69" s="90" t="n"/>
      <c r="BA69" s="90" t="n"/>
      <c r="BB69" s="90" t="n"/>
      <c r="BC69" s="90" t="n"/>
      <c r="BD69" s="90" t="n"/>
      <c r="BE69" s="90" t="n"/>
      <c r="BF69" s="90" t="n"/>
      <c r="BG69" s="90" t="n"/>
      <c r="BH69" s="87" t="n"/>
      <c r="BI69" s="90" t="n"/>
      <c r="BJ69" s="90" t="n"/>
      <c r="BK69" s="90" t="n"/>
      <c r="BL69" s="90" t="n"/>
      <c r="BM69" s="90" t="n"/>
      <c r="BN69" s="90" t="n"/>
      <c r="BO69" s="90" t="n"/>
      <c r="BP69" s="90" t="n"/>
      <c r="BQ69" s="90" t="n"/>
      <c r="BR69" s="90" t="n"/>
      <c r="BS69" s="90" t="n"/>
      <c r="BT69" s="90" t="n"/>
      <c r="BU69" s="90" t="n"/>
      <c r="BV69" s="90" t="n"/>
      <c r="BW69" s="90" t="n"/>
    </row>
    <row r="70" ht="21.9" customHeight="1" s="35">
      <c r="C70" s="94" t="n"/>
      <c r="D70" s="183" t="n"/>
      <c r="E70" s="184" t="n"/>
      <c r="F70" s="184" t="n"/>
      <c r="G70" s="184" t="n"/>
      <c r="H70" s="184" t="n"/>
      <c r="I70" s="184" t="n"/>
      <c r="J70" s="184" t="n"/>
      <c r="K70" s="184" t="n"/>
      <c r="L70" s="184" t="n"/>
      <c r="M70" s="184" t="n"/>
      <c r="N70" s="184" t="n"/>
      <c r="O70" s="184" t="n"/>
      <c r="P70" s="184" t="n"/>
      <c r="Q70" s="184" t="n"/>
      <c r="R70" s="184" t="n"/>
      <c r="S70" s="184" t="n"/>
      <c r="T70" s="184" t="n"/>
      <c r="U70" s="184" t="n"/>
      <c r="V70" s="184" t="n"/>
      <c r="W70" s="184" t="n"/>
      <c r="X70" s="184" t="n"/>
      <c r="Y70" s="184" t="n"/>
      <c r="Z70" s="184" t="n"/>
      <c r="AA70" s="184" t="n"/>
      <c r="AB70" s="184" t="n"/>
      <c r="AC70" s="184" t="n"/>
      <c r="AD70" s="184" t="n"/>
      <c r="AE70" s="184" t="n"/>
      <c r="AF70" s="184" t="n"/>
      <c r="AG70" s="184" t="n"/>
      <c r="AH70" s="184" t="n"/>
      <c r="AI70" s="184" t="n"/>
      <c r="AJ70" s="171" t="n"/>
      <c r="AK70" s="171" t="n"/>
      <c r="AL70" s="181">
        <f>SUBTOTAL(9,E70:AI70)</f>
        <v/>
      </c>
      <c r="AM70" s="150" t="n"/>
      <c r="AN70" s="152">
        <f>COUNTIF(E70:AI70,"&gt;0")</f>
        <v/>
      </c>
      <c r="AO70" s="150" t="n"/>
      <c r="AP70" s="148">
        <f>SUM(AS70:BW70)</f>
        <v/>
      </c>
      <c r="AQ70" s="149" t="n"/>
      <c r="AR70" s="150" t="n"/>
      <c r="AS70" s="89" t="n"/>
      <c r="AT70" s="89" t="n"/>
      <c r="AU70" s="89" t="n"/>
      <c r="AV70" s="89" t="n"/>
      <c r="AW70" s="89" t="n"/>
      <c r="AX70" s="89" t="n"/>
      <c r="AY70" s="89" t="n"/>
      <c r="AZ70" s="90" t="n"/>
      <c r="BA70" s="90" t="n"/>
      <c r="BB70" s="90" t="n"/>
      <c r="BC70" s="90" t="n"/>
      <c r="BD70" s="90" t="n"/>
      <c r="BE70" s="90" t="n"/>
      <c r="BF70" s="90" t="n"/>
      <c r="BG70" s="90" t="n"/>
      <c r="BH70" s="87" t="n"/>
      <c r="BI70" s="90" t="n"/>
      <c r="BJ70" s="90" t="n"/>
      <c r="BK70" s="90" t="n"/>
      <c r="BL70" s="90" t="n"/>
      <c r="BM70" s="90" t="n"/>
      <c r="BN70" s="90" t="n"/>
      <c r="BO70" s="90" t="n"/>
      <c r="BP70" s="90" t="n"/>
      <c r="BQ70" s="90" t="n"/>
      <c r="BR70" s="90" t="n"/>
      <c r="BS70" s="90" t="n"/>
      <c r="BT70" s="90" t="n"/>
      <c r="BU70" s="90" t="n"/>
      <c r="BV70" s="90" t="n"/>
      <c r="BW70" s="90" t="n"/>
    </row>
    <row r="71" ht="21.9" customHeight="1" s="35">
      <c r="C71" s="94" t="n"/>
      <c r="D71" s="183" t="n"/>
      <c r="E71" s="184" t="n"/>
      <c r="F71" s="184" t="n"/>
      <c r="G71" s="184" t="n"/>
      <c r="H71" s="184" t="n"/>
      <c r="I71" s="184" t="n"/>
      <c r="J71" s="184" t="n"/>
      <c r="K71" s="184" t="n"/>
      <c r="L71" s="184" t="n"/>
      <c r="M71" s="184" t="n"/>
      <c r="N71" s="184" t="n"/>
      <c r="O71" s="184" t="n"/>
      <c r="P71" s="184" t="n"/>
      <c r="Q71" s="184" t="n"/>
      <c r="R71" s="184" t="n"/>
      <c r="S71" s="184" t="n"/>
      <c r="T71" s="184" t="n"/>
      <c r="U71" s="184" t="n"/>
      <c r="V71" s="184" t="n"/>
      <c r="W71" s="184" t="n"/>
      <c r="X71" s="184" t="n"/>
      <c r="Y71" s="184" t="n"/>
      <c r="Z71" s="184" t="n"/>
      <c r="AA71" s="184" t="n"/>
      <c r="AB71" s="184" t="n"/>
      <c r="AC71" s="184" t="n"/>
      <c r="AD71" s="184" t="n"/>
      <c r="AE71" s="184" t="n"/>
      <c r="AF71" s="184" t="n"/>
      <c r="AG71" s="184" t="n"/>
      <c r="AH71" s="184" t="n"/>
      <c r="AI71" s="184" t="n"/>
      <c r="AJ71" s="171" t="n"/>
      <c r="AK71" s="171" t="n"/>
      <c r="AL71" s="181">
        <f>SUBTOTAL(9,E71:AI71)</f>
        <v/>
      </c>
      <c r="AM71" s="150" t="n"/>
      <c r="AN71" s="152">
        <f>COUNTIF(E71:AI71,"&gt;0")</f>
        <v/>
      </c>
      <c r="AO71" s="150" t="n"/>
      <c r="AP71" s="148">
        <f>SUM(AS71:BW71)</f>
        <v/>
      </c>
      <c r="AQ71" s="149" t="n"/>
      <c r="AR71" s="150" t="n"/>
      <c r="AS71" s="89" t="n"/>
      <c r="AT71" s="89" t="n"/>
      <c r="AU71" s="89" t="n"/>
      <c r="AV71" s="89" t="n"/>
      <c r="AW71" s="89" t="n"/>
      <c r="AX71" s="89" t="n"/>
      <c r="AY71" s="89" t="n"/>
      <c r="AZ71" s="90" t="n"/>
      <c r="BA71" s="90" t="n"/>
      <c r="BB71" s="90" t="n"/>
      <c r="BC71" s="90" t="n"/>
      <c r="BD71" s="90" t="n"/>
      <c r="BE71" s="90" t="n"/>
      <c r="BF71" s="90" t="n"/>
      <c r="BG71" s="90" t="n"/>
      <c r="BH71" s="87" t="n"/>
      <c r="BI71" s="90" t="n"/>
      <c r="BJ71" s="90" t="n"/>
      <c r="BK71" s="90" t="n"/>
      <c r="BL71" s="90" t="n"/>
      <c r="BM71" s="90" t="n"/>
      <c r="BN71" s="90" t="n"/>
      <c r="BO71" s="90" t="n"/>
      <c r="BP71" s="90" t="n"/>
      <c r="BQ71" s="90" t="n"/>
      <c r="BR71" s="90" t="n"/>
      <c r="BS71" s="90" t="n"/>
      <c r="BT71" s="90" t="n"/>
      <c r="BU71" s="90" t="n"/>
      <c r="BV71" s="90" t="n"/>
      <c r="BW71" s="90" t="n"/>
    </row>
    <row r="72" ht="21.9" customHeight="1" s="35">
      <c r="C72" s="94" t="n"/>
      <c r="D72" s="183" t="n"/>
      <c r="E72" s="184" t="n"/>
      <c r="F72" s="184" t="n"/>
      <c r="G72" s="184" t="n"/>
      <c r="H72" s="184" t="n"/>
      <c r="I72" s="184" t="n"/>
      <c r="J72" s="184" t="n"/>
      <c r="K72" s="184" t="n"/>
      <c r="L72" s="184" t="n"/>
      <c r="M72" s="184" t="n"/>
      <c r="N72" s="184" t="n"/>
      <c r="O72" s="184" t="n"/>
      <c r="P72" s="184" t="n"/>
      <c r="Q72" s="184" t="n"/>
      <c r="R72" s="184" t="n"/>
      <c r="S72" s="184" t="n"/>
      <c r="T72" s="184" t="n"/>
      <c r="U72" s="184" t="n"/>
      <c r="V72" s="184" t="n"/>
      <c r="W72" s="184" t="n"/>
      <c r="X72" s="184" t="n"/>
      <c r="Y72" s="184" t="n"/>
      <c r="Z72" s="184" t="n"/>
      <c r="AA72" s="184" t="n"/>
      <c r="AB72" s="184" t="n"/>
      <c r="AC72" s="184" t="n"/>
      <c r="AD72" s="184" t="n"/>
      <c r="AE72" s="184" t="n"/>
      <c r="AF72" s="184" t="n"/>
      <c r="AG72" s="184" t="n"/>
      <c r="AH72" s="184" t="n"/>
      <c r="AI72" s="184" t="n"/>
      <c r="AJ72" s="171" t="n"/>
      <c r="AK72" s="171" t="n"/>
      <c r="AL72" s="181">
        <f>SUBTOTAL(9,E72:AI72)</f>
        <v/>
      </c>
      <c r="AM72" s="150" t="n"/>
      <c r="AN72" s="152">
        <f>COUNTIF(E72:AI72,"&gt;0")</f>
        <v/>
      </c>
      <c r="AO72" s="150" t="n"/>
      <c r="AP72" s="148">
        <f>SUM(AS72:BW72)</f>
        <v/>
      </c>
      <c r="AQ72" s="149" t="n"/>
      <c r="AR72" s="150" t="n"/>
      <c r="AS72" s="89" t="n"/>
      <c r="AT72" s="89" t="n"/>
      <c r="AU72" s="89" t="n"/>
      <c r="AV72" s="89" t="n"/>
      <c r="AW72" s="89" t="n"/>
      <c r="AX72" s="89" t="n"/>
      <c r="AY72" s="89" t="n"/>
      <c r="AZ72" s="89" t="n"/>
      <c r="BA72" s="90" t="n"/>
      <c r="BB72" s="90" t="n"/>
      <c r="BC72" s="90" t="n"/>
      <c r="BD72" s="90" t="n"/>
      <c r="BE72" s="90" t="n"/>
      <c r="BF72" s="89" t="n"/>
      <c r="BG72" s="90" t="n"/>
      <c r="BH72" s="87" t="n"/>
      <c r="BI72" s="90" t="n"/>
      <c r="BJ72" s="90" t="n"/>
      <c r="BK72" s="90" t="n"/>
      <c r="BL72" s="90" t="n"/>
      <c r="BM72" s="89" t="n"/>
      <c r="BN72" s="90" t="n"/>
      <c r="BO72" s="90" t="n"/>
      <c r="BP72" s="90" t="n"/>
      <c r="BQ72" s="90" t="n"/>
      <c r="BR72" s="90" t="n"/>
      <c r="BS72" s="89" t="n"/>
      <c r="BT72" s="89" t="n"/>
      <c r="BU72" s="90" t="n"/>
      <c r="BV72" s="90" t="n"/>
      <c r="BW72" s="90" t="n"/>
    </row>
    <row r="73" ht="21.9" customHeight="1" s="35">
      <c r="C73" s="94" t="n"/>
      <c r="D73" s="183" t="n"/>
      <c r="E73" s="184" t="n"/>
      <c r="F73" s="184" t="n"/>
      <c r="G73" s="184" t="n"/>
      <c r="H73" s="184" t="n"/>
      <c r="I73" s="184" t="n"/>
      <c r="J73" s="184" t="n"/>
      <c r="K73" s="184" t="n"/>
      <c r="L73" s="184" t="n"/>
      <c r="M73" s="184" t="n"/>
      <c r="N73" s="184" t="n"/>
      <c r="O73" s="184" t="n"/>
      <c r="P73" s="184" t="n"/>
      <c r="Q73" s="184" t="n"/>
      <c r="R73" s="184" t="n"/>
      <c r="S73" s="184" t="n"/>
      <c r="T73" s="184" t="n"/>
      <c r="U73" s="184" t="n"/>
      <c r="V73" s="184" t="n"/>
      <c r="W73" s="184" t="n"/>
      <c r="X73" s="184" t="n"/>
      <c r="Y73" s="184" t="n"/>
      <c r="Z73" s="184" t="n"/>
      <c r="AA73" s="184" t="n"/>
      <c r="AB73" s="184" t="n"/>
      <c r="AC73" s="184" t="n"/>
      <c r="AD73" s="184" t="n"/>
      <c r="AE73" s="184" t="n"/>
      <c r="AF73" s="184" t="n"/>
      <c r="AG73" s="184" t="n"/>
      <c r="AH73" s="184" t="n"/>
      <c r="AI73" s="184" t="n"/>
      <c r="AJ73" s="171" t="n"/>
      <c r="AK73" s="171" t="n"/>
      <c r="AL73" s="181">
        <f>SUBTOTAL(9,E73:AI73)</f>
        <v/>
      </c>
      <c r="AM73" s="150" t="n"/>
      <c r="AN73" s="152">
        <f>COUNTIF(E73:AI73,"&gt;0")</f>
        <v/>
      </c>
      <c r="AO73" s="150" t="n"/>
      <c r="AP73" s="148">
        <f>SUM(AS73:BW73)</f>
        <v/>
      </c>
      <c r="AQ73" s="149" t="n"/>
      <c r="AR73" s="150" t="n"/>
      <c r="AS73" s="89" t="n"/>
      <c r="AT73" s="89" t="n"/>
      <c r="AU73" s="89" t="n"/>
      <c r="AV73" s="89" t="n"/>
      <c r="AW73" s="89" t="n"/>
      <c r="AX73" s="89" t="n"/>
      <c r="AY73" s="89" t="n"/>
      <c r="AZ73" s="90" t="n"/>
      <c r="BA73" s="90" t="n"/>
      <c r="BB73" s="90" t="n"/>
      <c r="BC73" s="90" t="n"/>
      <c r="BD73" s="90" t="n"/>
      <c r="BE73" s="90" t="n"/>
      <c r="BF73" s="90" t="n"/>
      <c r="BG73" s="90" t="n"/>
      <c r="BH73" s="87" t="n"/>
      <c r="BI73" s="90" t="n"/>
      <c r="BJ73" s="90" t="n"/>
      <c r="BK73" s="90" t="n"/>
      <c r="BL73" s="90" t="n"/>
      <c r="BM73" s="90" t="n"/>
      <c r="BN73" s="90" t="n"/>
      <c r="BO73" s="90" t="n"/>
      <c r="BP73" s="90" t="n"/>
      <c r="BQ73" s="90" t="n"/>
      <c r="BR73" s="90" t="n"/>
      <c r="BS73" s="90" t="n"/>
      <c r="BT73" s="90" t="n"/>
      <c r="BU73" s="90" t="n"/>
      <c r="BV73" s="90" t="n"/>
      <c r="BW73" s="90" t="n"/>
    </row>
    <row r="74" ht="21.9" customHeight="1" s="35">
      <c r="C74" s="152" t="n"/>
      <c r="D74" s="95" t="inlineStr">
        <is>
          <t>出勤人数</t>
        </is>
      </c>
      <c r="E74" s="96">
        <f>COUNT(E4:E73)</f>
        <v/>
      </c>
      <c r="F74" s="96">
        <f>COUNT(F4:F73)</f>
        <v/>
      </c>
      <c r="G74" s="96">
        <f>COUNT(G4:G73)</f>
        <v/>
      </c>
      <c r="H74" s="96">
        <f>COUNT(H4:H73)</f>
        <v/>
      </c>
      <c r="I74" s="96">
        <f>COUNT(I4:I73)</f>
        <v/>
      </c>
      <c r="J74" s="96">
        <f>COUNT(J4:J73)</f>
        <v/>
      </c>
      <c r="K74" s="96">
        <f>COUNT(K4:K73)</f>
        <v/>
      </c>
      <c r="L74" s="96">
        <f>COUNT(L4:L73)</f>
        <v/>
      </c>
      <c r="M74" s="96">
        <f>COUNT(M4:M73)</f>
        <v/>
      </c>
      <c r="N74" s="96">
        <f>COUNT(N4:N73)</f>
        <v/>
      </c>
      <c r="O74" s="96">
        <f>COUNT(O4:O73)</f>
        <v/>
      </c>
      <c r="P74" s="96">
        <f>COUNT(P4:P73)</f>
        <v/>
      </c>
      <c r="Q74" s="96">
        <f>COUNT(Q4:Q73)</f>
        <v/>
      </c>
      <c r="R74" s="96">
        <f>COUNT(R4:R73)</f>
        <v/>
      </c>
      <c r="S74" s="96">
        <f>COUNT(S4:S73)</f>
        <v/>
      </c>
      <c r="T74" s="96">
        <f>COUNT(T4:T73)</f>
        <v/>
      </c>
      <c r="U74" s="96">
        <f>COUNT(U4:U73)</f>
        <v/>
      </c>
      <c r="V74" s="96">
        <f>COUNT(V4:V73)</f>
        <v/>
      </c>
      <c r="W74" s="96">
        <f>COUNT(W4:W73)</f>
        <v/>
      </c>
      <c r="X74" s="96">
        <f>COUNT(X4:X73)</f>
        <v/>
      </c>
      <c r="Y74" s="96">
        <f>COUNT(Y4:Y73)</f>
        <v/>
      </c>
      <c r="Z74" s="96">
        <f>COUNT(Z4:Z73)</f>
        <v/>
      </c>
      <c r="AA74" s="96">
        <f>COUNT(AA4:AA73)</f>
        <v/>
      </c>
      <c r="AB74" s="96">
        <f>COUNT(AB4:AB73)</f>
        <v/>
      </c>
      <c r="AC74" s="96">
        <f>COUNT(AC4:AC73)</f>
        <v/>
      </c>
      <c r="AD74" s="96">
        <f>COUNT(AD4:AD73)</f>
        <v/>
      </c>
      <c r="AE74" s="96">
        <f>COUNT(AE4:AE73)</f>
        <v/>
      </c>
      <c r="AF74" s="96">
        <f>COUNT(AF4:AF73)</f>
        <v/>
      </c>
      <c r="AG74" s="96">
        <f>COUNT(AG4:AG73)</f>
        <v/>
      </c>
      <c r="AH74" s="96">
        <f>COUNT(AH4:AH73)</f>
        <v/>
      </c>
      <c r="AI74" s="96">
        <f>COUNT(AI4:AI73)</f>
        <v/>
      </c>
      <c r="AJ74" s="97">
        <f>SUM(E74:AI74)</f>
        <v/>
      </c>
      <c r="AK74" s="171" t="n"/>
      <c r="AL74" s="181" t="n"/>
      <c r="AM74" s="150" t="n"/>
      <c r="AN74" s="152">
        <f>COUNTIF(E74:AI74,"&gt;0")</f>
        <v/>
      </c>
      <c r="AO74" s="150" t="n"/>
      <c r="AP74" s="148">
        <f>SUM(AS74:BW74)</f>
        <v/>
      </c>
      <c r="AQ74" s="149" t="n"/>
      <c r="AR74" s="150" t="n"/>
      <c r="AS74" s="89" t="n"/>
      <c r="AT74" s="89" t="n"/>
      <c r="AU74" s="89" t="n"/>
      <c r="AV74" s="89" t="n"/>
      <c r="AW74" s="89" t="n"/>
      <c r="AX74" s="89" t="n"/>
      <c r="AY74" s="89" t="n"/>
      <c r="AZ74" s="90" t="n"/>
      <c r="BA74" s="90" t="n"/>
      <c r="BB74" s="90" t="n"/>
      <c r="BC74" s="90" t="n"/>
      <c r="BD74" s="90" t="n"/>
      <c r="BE74" s="90" t="n"/>
      <c r="BF74" s="90" t="n"/>
      <c r="BG74" s="90" t="n"/>
      <c r="BH74" s="87" t="n"/>
      <c r="BI74" s="90" t="n"/>
      <c r="BJ74" s="90" t="n"/>
      <c r="BK74" s="90" t="n"/>
      <c r="BL74" s="90" t="n"/>
      <c r="BM74" s="90" t="n"/>
      <c r="BN74" s="90" t="n"/>
      <c r="BO74" s="90" t="n"/>
      <c r="BP74" s="90" t="n"/>
      <c r="BQ74" s="90" t="n"/>
      <c r="BR74" s="90" t="n"/>
      <c r="BS74" s="90" t="n"/>
      <c r="BT74" s="90" t="n"/>
      <c r="BU74" s="90" t="n"/>
      <c r="BV74" s="90" t="n"/>
      <c r="BW74" s="90" t="n"/>
    </row>
    <row r="75" ht="21.9" customHeight="1" s="35">
      <c r="C75" s="152" t="n"/>
      <c r="D75" s="95" t="inlineStr">
        <is>
          <t>総時間</t>
        </is>
      </c>
      <c r="E75" s="186">
        <f>SUBTOTAL(9,E4:E73)</f>
        <v/>
      </c>
      <c r="F75" s="186">
        <f>SUBTOTAL(9,F4:F73)</f>
        <v/>
      </c>
      <c r="G75" s="186">
        <f>SUBTOTAL(9,G4:G73)</f>
        <v/>
      </c>
      <c r="H75" s="186">
        <f>SUBTOTAL(9,H4:H73)</f>
        <v/>
      </c>
      <c r="I75" s="186">
        <f>SUBTOTAL(9,I4:I73)</f>
        <v/>
      </c>
      <c r="J75" s="186">
        <f>SUBTOTAL(9,J4:J73)</f>
        <v/>
      </c>
      <c r="K75" s="186">
        <f>SUBTOTAL(9,K4:K73)</f>
        <v/>
      </c>
      <c r="L75" s="186">
        <f>SUBTOTAL(9,L4:L73)</f>
        <v/>
      </c>
      <c r="M75" s="186">
        <f>SUBTOTAL(9,M4:M73)</f>
        <v/>
      </c>
      <c r="N75" s="186">
        <f>SUBTOTAL(9,N4:N73)</f>
        <v/>
      </c>
      <c r="O75" s="186">
        <f>SUBTOTAL(9,O4:O73)</f>
        <v/>
      </c>
      <c r="P75" s="186">
        <f>SUBTOTAL(9,P4:P73)</f>
        <v/>
      </c>
      <c r="Q75" s="186">
        <f>SUBTOTAL(9,Q4:Q73)</f>
        <v/>
      </c>
      <c r="R75" s="186">
        <f>SUBTOTAL(9,R4:R73)</f>
        <v/>
      </c>
      <c r="S75" s="186">
        <f>SUBTOTAL(9,S4:S73)</f>
        <v/>
      </c>
      <c r="T75" s="186">
        <f>SUBTOTAL(9,T4:T73)</f>
        <v/>
      </c>
      <c r="U75" s="186">
        <f>SUBTOTAL(9,U4:U73)</f>
        <v/>
      </c>
      <c r="V75" s="186">
        <f>SUBTOTAL(9,V4:V73)</f>
        <v/>
      </c>
      <c r="W75" s="186">
        <f>SUBTOTAL(9,W4:W73)</f>
        <v/>
      </c>
      <c r="X75" s="186">
        <f>SUBTOTAL(9,X4:X73)</f>
        <v/>
      </c>
      <c r="Y75" s="186">
        <f>SUBTOTAL(9,Y4:Y73)</f>
        <v/>
      </c>
      <c r="Z75" s="186">
        <f>SUBTOTAL(9,Z4:Z73)</f>
        <v/>
      </c>
      <c r="AA75" s="186">
        <f>SUBTOTAL(9,AA4:AA73)</f>
        <v/>
      </c>
      <c r="AB75" s="186">
        <f>SUBTOTAL(9,AB4:AB73)</f>
        <v/>
      </c>
      <c r="AC75" s="186">
        <f>SUBTOTAL(9,AC4:AC73)</f>
        <v/>
      </c>
      <c r="AD75" s="186">
        <f>SUBTOTAL(9,AD4:AD73)</f>
        <v/>
      </c>
      <c r="AE75" s="186">
        <f>SUBTOTAL(9,AE4:AE73)</f>
        <v/>
      </c>
      <c r="AF75" s="186">
        <f>SUBTOTAL(9,AF4:AF73)</f>
        <v/>
      </c>
      <c r="AG75" s="186">
        <f>SUBTOTAL(9,AG4:AG73)</f>
        <v/>
      </c>
      <c r="AH75" s="186">
        <f>SUBTOTAL(9,AH4:AH73)</f>
        <v/>
      </c>
      <c r="AI75" s="186">
        <f>SUBTOTAL(9,AI4:AI73)</f>
        <v/>
      </c>
      <c r="AJ75" s="187">
        <f>SUM(E75:AI75)</f>
        <v/>
      </c>
      <c r="AK75" s="171" t="n"/>
      <c r="AL75" s="188">
        <f>SUM(AL4:AL73)</f>
        <v/>
      </c>
      <c r="AM75" s="150" t="n"/>
      <c r="AN75" s="189">
        <f>SUM(AN4:AN73)</f>
        <v/>
      </c>
      <c r="AO75" s="150" t="n"/>
      <c r="AS75" s="89" t="n"/>
      <c r="AT75" s="89" t="n"/>
      <c r="AU75" s="89" t="n"/>
      <c r="AV75" s="89" t="n"/>
      <c r="AW75" s="89" t="n"/>
      <c r="AX75" s="89" t="n"/>
      <c r="AY75" s="89" t="n"/>
      <c r="AZ75" s="90" t="n"/>
      <c r="BA75" s="90" t="n"/>
      <c r="BB75" s="90" t="n"/>
      <c r="BC75" s="90" t="n"/>
      <c r="BD75" s="90" t="n"/>
      <c r="BE75" s="90" t="n"/>
      <c r="BF75" s="90" t="n"/>
      <c r="BG75" s="90" t="n"/>
      <c r="BH75" s="87" t="n"/>
      <c r="BI75" s="90" t="n"/>
      <c r="BJ75" s="90" t="n"/>
      <c r="BK75" s="90" t="n"/>
      <c r="BL75" s="90" t="n"/>
      <c r="BM75" s="90" t="n"/>
      <c r="BN75" s="90" t="n"/>
      <c r="BO75" s="90" t="n"/>
      <c r="BP75" s="90" t="n"/>
      <c r="BQ75" s="90" t="n"/>
      <c r="BR75" s="90" t="n"/>
      <c r="BS75" s="90" t="n"/>
      <c r="BT75" s="90" t="n"/>
      <c r="BU75" s="90" t="n"/>
      <c r="BV75" s="90" t="n"/>
      <c r="BW75" s="90" t="n"/>
    </row>
    <row r="76" ht="21.9" customHeight="1" s="35">
      <c r="C76" s="152" t="n"/>
      <c r="D76" s="95" t="inlineStr">
        <is>
          <t>食数</t>
        </is>
      </c>
      <c r="E76" s="100" t="n">
        <v>0</v>
      </c>
      <c r="F76" s="100" t="n">
        <v>0</v>
      </c>
      <c r="G76" s="100" t="n">
        <v>0</v>
      </c>
      <c r="H76" s="100" t="n">
        <v>0</v>
      </c>
      <c r="I76" s="100" t="n">
        <v>0</v>
      </c>
      <c r="J76" s="100" t="n">
        <v>0</v>
      </c>
      <c r="K76" s="100" t="n">
        <v>0</v>
      </c>
      <c r="L76" s="100" t="n">
        <v>0</v>
      </c>
      <c r="M76" s="100" t="n">
        <v>0</v>
      </c>
      <c r="N76" s="100" t="n">
        <v>0</v>
      </c>
      <c r="O76" s="100" t="n">
        <v>0</v>
      </c>
      <c r="P76" s="100" t="n">
        <v>0</v>
      </c>
      <c r="Q76" s="100" t="n"/>
      <c r="R76" s="101" t="n"/>
      <c r="S76" s="101" t="n"/>
      <c r="T76" s="101" t="n"/>
      <c r="U76" s="101" t="n"/>
      <c r="V76" s="101" t="n"/>
      <c r="W76" s="101" t="n"/>
      <c r="X76" s="100" t="n"/>
      <c r="Y76" s="101" t="n"/>
      <c r="Z76" s="101" t="n"/>
      <c r="AA76" s="92" t="n"/>
      <c r="AB76" s="101" t="n"/>
      <c r="AC76" s="101" t="n"/>
      <c r="AD76" s="101" t="n"/>
      <c r="AE76" s="101" t="n"/>
      <c r="AF76" s="92" t="n"/>
      <c r="AG76" s="92" t="n"/>
      <c r="AH76" s="92" t="n"/>
      <c r="AI76" s="92" t="n"/>
      <c r="AJ76" s="97">
        <f>SUM(E76:AI76)</f>
        <v/>
      </c>
      <c r="AK76" s="171" t="n"/>
      <c r="AL76" s="156" t="n"/>
      <c r="AM76" s="150" t="n"/>
      <c r="AN76" s="152" t="n"/>
      <c r="AO76" s="150" t="n"/>
      <c r="AP76" s="159">
        <f>SUM(AP4:AR75)</f>
        <v/>
      </c>
      <c r="AR76" s="161" t="n"/>
      <c r="AS76" s="102">
        <f>SUM(AS4:AS75)</f>
        <v/>
      </c>
      <c r="AT76" s="102">
        <f>SUM(AT4:AT75)</f>
        <v/>
      </c>
      <c r="AU76" s="102">
        <f>SUM(AU4:AU75)</f>
        <v/>
      </c>
      <c r="AV76" s="102">
        <f>SUM(AV4:AV75)</f>
        <v/>
      </c>
      <c r="AW76" s="102">
        <f>SUM(AW4:AW75)</f>
        <v/>
      </c>
      <c r="AX76" s="102">
        <f>SUM(AX4:AX75)</f>
        <v/>
      </c>
      <c r="AY76" s="102">
        <f>SUM(AY4:AY75)</f>
        <v/>
      </c>
      <c r="AZ76" s="102">
        <f>SUM(AZ4:AZ75)</f>
        <v/>
      </c>
      <c r="BA76" s="102">
        <f>SUM(BA4:BA75)</f>
        <v/>
      </c>
      <c r="BB76" s="102">
        <f>SUM(BB4:BB75)</f>
        <v/>
      </c>
      <c r="BC76" s="102">
        <f>SUM(BC4:BC75)</f>
        <v/>
      </c>
      <c r="BD76" s="102">
        <f>SUM(BD4:BD75)</f>
        <v/>
      </c>
      <c r="BE76" s="102">
        <f>SUM(BE4:BE75)</f>
        <v/>
      </c>
      <c r="BF76" s="102">
        <f>SUM(BF4:BF75)</f>
        <v/>
      </c>
      <c r="BG76" s="102">
        <f>SUM(BG4:BG75)</f>
        <v/>
      </c>
      <c r="BH76" s="102">
        <f>SUM(BH4:BH75)</f>
        <v/>
      </c>
      <c r="BI76" s="102">
        <f>SUM(BI4:BI75)</f>
        <v/>
      </c>
      <c r="BJ76" s="102">
        <f>SUM(BJ4:BJ75)</f>
        <v/>
      </c>
      <c r="BK76" s="102">
        <f>SUM(BK4:BK75)</f>
        <v/>
      </c>
      <c r="BL76" s="102">
        <f>SUM(BL4:BL75)</f>
        <v/>
      </c>
      <c r="BM76" s="102">
        <f>SUM(BM4:BM75)</f>
        <v/>
      </c>
      <c r="BN76" s="102">
        <f>SUM(BN4:BN75)</f>
        <v/>
      </c>
      <c r="BO76" s="102">
        <f>SUM(BO4:BO75)</f>
        <v/>
      </c>
      <c r="BP76" s="102">
        <f>SUM(BP4:BP75)</f>
        <v/>
      </c>
      <c r="BQ76" s="102">
        <f>SUM(BQ4:BQ75)</f>
        <v/>
      </c>
      <c r="BR76" s="102">
        <f>SUM(BR4:BR75)</f>
        <v/>
      </c>
      <c r="BS76" s="102">
        <f>SUM(BS4:BS75)</f>
        <v/>
      </c>
      <c r="BT76" s="102">
        <f>SUM(BT4:BT75)</f>
        <v/>
      </c>
      <c r="BU76" s="102">
        <f>SUM(BU4:BU75)</f>
        <v/>
      </c>
      <c r="BV76" s="102">
        <f>SUM(BV4:BV75)</f>
        <v/>
      </c>
      <c r="BW76" s="102">
        <f>SUM(BW4:BW75)</f>
        <v/>
      </c>
    </row>
    <row r="77" ht="17.4" customHeight="1" s="35">
      <c r="E77" s="104" t="n"/>
      <c r="F77" s="104" t="n"/>
      <c r="G77" s="104" t="n"/>
      <c r="H77" s="104" t="n"/>
      <c r="I77" s="104" t="n"/>
      <c r="J77" s="104" t="n"/>
      <c r="K77" s="104" t="n"/>
      <c r="L77" s="104" t="n"/>
      <c r="M77" s="104" t="n"/>
      <c r="N77" s="104" t="n"/>
      <c r="O77" s="104" t="n"/>
      <c r="P77" s="104" t="n"/>
      <c r="Q77" s="104" t="n"/>
      <c r="R77" s="104" t="n"/>
      <c r="S77" s="104" t="n"/>
      <c r="T77" s="104" t="n"/>
      <c r="U77" s="104" t="n"/>
      <c r="V77" s="104" t="n"/>
      <c r="W77" s="104" t="n"/>
      <c r="X77" s="104" t="n"/>
      <c r="Y77" s="160" t="n"/>
      <c r="AA77" s="160" t="n"/>
      <c r="AB77" s="160" t="n"/>
      <c r="AC77" s="160" t="n"/>
      <c r="AD77" s="160" t="n"/>
      <c r="AE77" s="160" t="n"/>
      <c r="AF77" s="160" t="n"/>
      <c r="AG77" s="160" t="n"/>
      <c r="AH77" s="160" t="n"/>
      <c r="AI77" s="160" t="n"/>
      <c r="AJ77" s="160" t="n"/>
      <c r="AK77" s="160" t="n"/>
      <c r="AL77" s="160" t="n"/>
      <c r="AM77" s="160" t="n"/>
    </row>
    <row r="78" ht="21.9" customHeight="1" s="35">
      <c r="E78" s="104" t="n"/>
      <c r="F78" s="104" t="n"/>
      <c r="G78" s="104" t="n"/>
      <c r="H78" s="104" t="n"/>
      <c r="I78" s="104" t="n"/>
      <c r="J78" s="104" t="n"/>
      <c r="K78" s="104" t="n"/>
      <c r="L78" s="104" t="n"/>
      <c r="M78" s="104" t="n"/>
      <c r="N78" s="104" t="n"/>
      <c r="O78" s="104" t="n"/>
      <c r="P78" s="104" t="n"/>
      <c r="Q78" s="104" t="n"/>
      <c r="R78" s="104" t="n"/>
      <c r="S78" s="104" t="n"/>
      <c r="T78" s="104" t="n"/>
      <c r="U78" s="104" t="n"/>
      <c r="V78" s="104" t="n"/>
      <c r="W78" s="104" t="n"/>
      <c r="X78" s="104" t="n"/>
      <c r="Y78" s="160" t="n"/>
      <c r="Z78" s="160" t="n"/>
      <c r="AA78" s="160" t="n"/>
      <c r="AB78" s="160" t="n"/>
      <c r="AC78" s="160" t="n"/>
      <c r="AD78" s="160" t="n"/>
      <c r="AE78" s="160" t="n"/>
      <c r="AF78" s="160" t="n"/>
      <c r="AG78" s="160" t="n"/>
      <c r="AH78" s="160" t="n"/>
      <c r="AI78" s="160" t="n"/>
      <c r="AJ78" s="160" t="n"/>
      <c r="AK78" s="160" t="n"/>
      <c r="AL78" s="160" t="n"/>
      <c r="AM78" s="160" t="n"/>
    </row>
    <row r="79" ht="21.9" customHeight="1" s="35">
      <c r="E79" s="160" t="n"/>
      <c r="F79" s="160" t="n"/>
      <c r="G79" s="160" t="n"/>
      <c r="H79" s="160" t="n"/>
      <c r="I79" s="160" t="n"/>
      <c r="J79" s="160" t="n"/>
      <c r="K79" s="160" t="n"/>
      <c r="L79" s="160" t="n"/>
      <c r="M79" s="160" t="n"/>
      <c r="N79" s="160" t="n"/>
      <c r="O79" s="160" t="n"/>
      <c r="P79" s="160" t="n"/>
      <c r="Q79" s="160" t="n"/>
      <c r="R79" s="160" t="n"/>
      <c r="S79" s="160" t="n"/>
      <c r="T79" s="160" t="n"/>
      <c r="U79" s="160" t="n"/>
      <c r="V79" s="160" t="n"/>
      <c r="W79" s="160" t="n"/>
      <c r="X79" s="160" t="n"/>
      <c r="Z79" s="160" t="n"/>
      <c r="AA79" s="160" t="n"/>
      <c r="AB79" s="160" t="n"/>
      <c r="AC79" s="160" t="n"/>
      <c r="AD79" s="160" t="n"/>
      <c r="AE79" s="160" t="n"/>
      <c r="AF79" s="160" t="n"/>
      <c r="AG79" s="160" t="n"/>
      <c r="AH79" s="160" t="n"/>
      <c r="AI79" s="160" t="n"/>
      <c r="AJ79" s="160" t="n"/>
    </row>
    <row r="80" ht="21.9" customHeight="1" s="35">
      <c r="E80" s="160" t="n"/>
      <c r="F80" s="160" t="n"/>
      <c r="G80" s="160" t="n"/>
      <c r="H80" s="160" t="n"/>
      <c r="I80" s="160" t="n"/>
      <c r="J80" s="160" t="n"/>
      <c r="K80" s="160" t="n"/>
      <c r="L80" s="160" t="n"/>
      <c r="M80" s="160" t="n"/>
      <c r="N80" s="160" t="n"/>
      <c r="O80" s="160" t="n"/>
      <c r="P80" s="160" t="n"/>
      <c r="Q80" s="160" t="n"/>
      <c r="R80" s="160" t="n"/>
      <c r="S80" s="160" t="n"/>
      <c r="T80" s="160" t="n"/>
      <c r="U80" s="160" t="n"/>
      <c r="V80" s="160" t="n"/>
      <c r="W80" s="160" t="n"/>
      <c r="X80" s="160" t="n"/>
      <c r="Y80" s="160" t="n"/>
      <c r="Z80" s="160" t="n"/>
      <c r="AA80" s="160" t="n"/>
      <c r="AB80" s="160" t="n"/>
      <c r="AC80" s="160" t="n"/>
      <c r="AD80" s="160" t="n"/>
      <c r="AE80" s="160" t="n"/>
      <c r="AF80" s="160" t="n"/>
      <c r="AG80" s="160" t="n"/>
      <c r="AH80" s="160" t="n"/>
      <c r="AI80" s="160" t="n"/>
      <c r="AJ80" s="160" t="n"/>
    </row>
    <row r="81" ht="21.9" customHeight="1" s="35">
      <c r="E81" s="160" t="n"/>
      <c r="F81" s="160" t="n"/>
      <c r="G81" s="160" t="n"/>
      <c r="H81" s="160" t="n"/>
      <c r="I81" s="160" t="n"/>
      <c r="J81" s="160" t="n"/>
      <c r="K81" s="160" t="n"/>
      <c r="L81" s="160" t="n"/>
      <c r="M81" s="160" t="n"/>
      <c r="N81" s="160" t="n"/>
      <c r="O81" s="160" t="n"/>
      <c r="P81" s="160" t="n"/>
      <c r="Q81" s="160" t="n"/>
      <c r="R81" s="160" t="n"/>
      <c r="S81" s="160" t="n"/>
      <c r="T81" s="160" t="n"/>
      <c r="U81" s="160" t="n"/>
      <c r="V81" s="160" t="n"/>
      <c r="W81" s="160" t="n"/>
      <c r="X81" s="160" t="n"/>
      <c r="Y81" s="160" t="n"/>
      <c r="Z81" s="160" t="n"/>
      <c r="AA81" s="160" t="n"/>
      <c r="AB81" s="160" t="n"/>
      <c r="AC81" s="160" t="n"/>
      <c r="AD81" s="160" t="n"/>
      <c r="AE81" s="160" t="n"/>
      <c r="AF81" s="160" t="n"/>
      <c r="AG81" s="160" t="n"/>
      <c r="AH81" s="160" t="n"/>
      <c r="AI81" s="160" t="n"/>
      <c r="AJ81" s="160" t="n"/>
    </row>
    <row r="82" ht="21.9" customHeight="1" s="35">
      <c r="E82" s="160" t="n"/>
      <c r="F82" s="160" t="n"/>
      <c r="G82" s="160" t="n"/>
      <c r="H82" s="160" t="n"/>
      <c r="I82" s="160" t="n"/>
      <c r="J82" s="160" t="n"/>
      <c r="K82" s="160" t="n"/>
      <c r="L82" s="160" t="n"/>
      <c r="M82" s="160" t="n"/>
      <c r="N82" s="160" t="n"/>
      <c r="O82" s="160" t="n"/>
      <c r="P82" s="160" t="n"/>
      <c r="Q82" s="160" t="n"/>
      <c r="R82" s="160" t="n"/>
      <c r="S82" s="160" t="n"/>
      <c r="T82" s="160" t="n"/>
      <c r="U82" s="160" t="n"/>
      <c r="V82" s="160" t="n"/>
      <c r="W82" s="160" t="n"/>
      <c r="X82" s="160" t="n"/>
      <c r="Y82" s="160" t="n"/>
      <c r="Z82" s="160" t="n"/>
      <c r="AA82" s="160" t="n"/>
      <c r="AB82" s="160" t="n"/>
      <c r="AC82" s="160" t="n"/>
      <c r="AD82" s="160" t="n"/>
      <c r="AE82" s="160" t="n"/>
      <c r="AF82" s="160" t="n"/>
      <c r="AG82" s="160" t="n"/>
      <c r="AH82" s="160" t="n"/>
      <c r="AI82" s="160" t="n"/>
      <c r="AJ82" s="160" t="n"/>
    </row>
    <row r="83" ht="21.9" customHeight="1" s="35">
      <c r="E83" s="160" t="n"/>
      <c r="F83" s="160" t="n"/>
      <c r="G83" s="160" t="n"/>
      <c r="H83" s="160" t="n"/>
      <c r="I83" s="160" t="n"/>
      <c r="J83" s="160" t="n"/>
      <c r="K83" s="160" t="n"/>
      <c r="L83" s="160" t="n"/>
      <c r="M83" s="160" t="n"/>
      <c r="N83" s="160" t="n"/>
      <c r="O83" s="160" t="n"/>
      <c r="P83" s="160" t="n"/>
      <c r="Q83" s="160" t="n"/>
      <c r="R83" s="160" t="n"/>
      <c r="S83" s="160" t="n"/>
      <c r="T83" s="160" t="n"/>
      <c r="U83" s="160" t="n"/>
      <c r="V83" s="160" t="n"/>
      <c r="W83" s="160" t="n"/>
      <c r="X83" s="160" t="n"/>
      <c r="Y83" s="160" t="n"/>
      <c r="Z83" s="160" t="n"/>
      <c r="AA83" s="160" t="n"/>
      <c r="AB83" s="160" t="n"/>
      <c r="AC83" s="160" t="n"/>
      <c r="AD83" s="160" t="n"/>
      <c r="AE83" s="160" t="n"/>
      <c r="AF83" s="160" t="n"/>
      <c r="AG83" s="160" t="n"/>
      <c r="AH83" s="160" t="n"/>
      <c r="AI83" s="160" t="n"/>
      <c r="AJ83" s="160" t="n"/>
    </row>
    <row r="84" ht="21.9" customHeight="1" s="35">
      <c r="E84" s="160" t="n"/>
      <c r="F84" s="160" t="n"/>
      <c r="G84" s="160" t="n"/>
      <c r="H84" s="160" t="n"/>
      <c r="I84" s="160" t="n"/>
      <c r="J84" s="160" t="n"/>
      <c r="K84" s="160" t="n"/>
      <c r="L84" s="160" t="n"/>
      <c r="M84" s="160" t="n"/>
      <c r="N84" s="160" t="n"/>
      <c r="O84" s="160" t="n"/>
      <c r="P84" s="160" t="n"/>
      <c r="Q84" s="160" t="n"/>
      <c r="R84" s="160" t="n"/>
      <c r="S84" s="160" t="n"/>
      <c r="T84" s="160" t="n"/>
      <c r="U84" s="160" t="n"/>
      <c r="V84" s="160" t="n"/>
      <c r="W84" s="160" t="n"/>
      <c r="X84" s="160" t="n"/>
      <c r="Y84" s="160" t="n"/>
      <c r="Z84" s="160" t="n"/>
      <c r="AA84" s="160" t="n"/>
      <c r="AB84" s="160" t="n"/>
      <c r="AC84" s="160" t="n"/>
      <c r="AD84" s="160" t="n"/>
      <c r="AE84" s="160" t="n"/>
      <c r="AF84" s="160" t="n"/>
      <c r="AG84" s="160" t="n"/>
      <c r="AH84" s="160" t="n"/>
      <c r="AI84" s="160" t="n"/>
      <c r="AJ84" s="160" t="n"/>
    </row>
    <row r="85" ht="21.9" customHeight="1" s="35">
      <c r="E85" s="160" t="n"/>
      <c r="F85" s="160" t="n"/>
      <c r="G85" s="160" t="n"/>
      <c r="H85" s="160" t="n"/>
      <c r="I85" s="160" t="n"/>
      <c r="J85" s="160" t="n"/>
      <c r="K85" s="160" t="n"/>
      <c r="L85" s="160" t="n"/>
      <c r="M85" s="160" t="n"/>
      <c r="N85" s="160" t="n"/>
      <c r="O85" s="160" t="n"/>
      <c r="P85" s="160" t="n"/>
      <c r="Q85" s="160" t="n"/>
      <c r="R85" s="160" t="n"/>
      <c r="S85" s="160" t="n"/>
      <c r="T85" s="160" t="n"/>
      <c r="U85" s="160" t="n"/>
      <c r="V85" s="160" t="n"/>
      <c r="W85" s="160" t="n"/>
      <c r="X85" s="160" t="n"/>
      <c r="Y85" s="160" t="n"/>
      <c r="Z85" s="160" t="n"/>
      <c r="AA85" s="160" t="n"/>
      <c r="AB85" s="160" t="n"/>
      <c r="AC85" s="160" t="n"/>
      <c r="AD85" s="160" t="n"/>
      <c r="AE85" s="160" t="n"/>
      <c r="AF85" s="160" t="n"/>
      <c r="AG85" s="160" t="n"/>
      <c r="AH85" s="160" t="n"/>
      <c r="AI85" s="160" t="n"/>
      <c r="AJ85" s="160" t="n"/>
    </row>
    <row r="86" ht="18" customHeight="1" s="35"/>
    <row r="87" ht="18" customHeight="1" s="35"/>
    <row r="88" ht="18" customHeight="1" s="35"/>
    <row r="89" ht="18" customHeight="1" s="35"/>
    <row r="90" ht="18" customHeight="1" s="35"/>
    <row r="91" ht="18" customHeight="1" s="35"/>
    <row r="92" ht="18" customHeight="1" s="35"/>
    <row r="93" ht="18" customHeight="1" s="35"/>
    <row r="94" ht="18" customHeight="1" s="35"/>
    <row r="95" ht="18" customHeight="1" s="35"/>
    <row r="96" ht="18" customHeight="1" s="35"/>
    <row r="97" ht="18" customHeight="1" s="35"/>
    <row r="98" ht="18" customHeight="1" s="35"/>
    <row r="99" ht="18" customHeight="1" s="35"/>
    <row r="100" ht="18" customHeight="1" s="35"/>
    <row r="101" ht="18" customHeight="1" s="35"/>
    <row r="102" ht="18" customHeight="1" s="35"/>
    <row r="103" ht="18" customHeight="1" s="35"/>
    <row r="104" ht="18" customHeight="1" s="35"/>
    <row r="105" ht="18" customHeight="1" s="35"/>
    <row r="106" ht="18" customHeight="1" s="35"/>
    <row r="107" ht="18" customHeight="1" s="35"/>
    <row r="108" ht="18" customHeight="1" s="35"/>
    <row r="109" ht="18" customHeight="1" s="35"/>
    <row r="110" ht="18" customHeight="1" s="35"/>
    <row r="111" ht="18" customHeight="1" s="35"/>
    <row r="112" ht="18" customHeight="1" s="35"/>
    <row r="113" ht="18" customHeight="1" s="35"/>
    <row r="114" ht="18" customHeight="1" s="35"/>
    <row r="115" ht="18" customHeight="1" s="35"/>
    <row r="116" ht="18" customHeight="1" s="35">
      <c r="E116" s="160" t="n"/>
      <c r="F116" s="160" t="n"/>
      <c r="G116" s="160" t="n"/>
      <c r="H116" s="160" t="n"/>
      <c r="I116" s="160" t="n"/>
    </row>
    <row r="117" ht="16.2" customHeight="1" s="35"/>
    <row r="118" ht="16.2" customHeight="1" s="35"/>
    <row r="119" ht="16.2" customHeight="1" s="35"/>
    <row r="120" ht="16.2" customHeight="1" s="35"/>
    <row r="121" ht="16.2" customHeight="1" s="35"/>
    <row r="122" ht="16.2" customHeight="1" s="35"/>
    <row r="123" ht="16.2" customHeight="1" s="35"/>
    <row r="124" ht="16.2" customHeight="1" s="35"/>
    <row r="125" ht="16.2" customHeight="1" s="35"/>
    <row r="126" ht="16.2" customHeight="1" s="35"/>
    <row r="127" ht="16.2" customHeight="1" s="35"/>
    <row r="128" ht="16.2" customHeight="1" s="35"/>
    <row r="129" ht="16.2" customHeight="1" s="35"/>
    <row r="130" ht="16.2" customHeight="1" s="35"/>
    <row r="131" ht="16.2" customHeight="1" s="35"/>
    <row r="132" ht="16.2" customHeight="1" s="35"/>
    <row r="133" ht="16.2" customHeight="1" s="35"/>
    <row r="134" ht="16.2" customHeight="1" s="35"/>
    <row r="135" ht="16.2" customHeight="1" s="35"/>
    <row r="136" ht="16.2" customHeight="1" s="35"/>
    <row r="137" ht="16.2" customHeight="1" s="35"/>
    <row r="138" ht="16.2" customHeight="1" s="35"/>
    <row r="139" ht="16.2" customHeight="1" s="35"/>
    <row r="140" ht="16.2" customHeight="1" s="35"/>
    <row r="141" ht="16.2" customHeight="1" s="35"/>
    <row r="142" ht="16.2" customHeight="1" s="35"/>
    <row r="143" ht="16.2" customHeight="1" s="35"/>
    <row r="144" ht="16.2" customHeight="1" s="35"/>
    <row r="145" ht="16.2" customHeight="1" s="35"/>
    <row r="146" ht="16.2" customHeight="1" s="35"/>
    <row r="147" ht="16.2" customHeight="1" s="35"/>
    <row r="148" ht="16.2" customHeight="1" s="35"/>
    <row r="149" ht="16.2" customHeight="1" s="35"/>
    <row r="150" ht="16.2" customHeight="1" s="35"/>
    <row r="151" ht="16.2" customHeight="1" s="35"/>
    <row r="152" ht="16.2" customHeight="1" s="35"/>
    <row r="153" ht="16.2" customHeight="1" s="35"/>
    <row r="154" ht="16.2" customHeight="1" s="35"/>
    <row r="155" ht="16.2" customHeight="1" s="35"/>
    <row r="156" ht="16.2" customHeight="1" s="35"/>
    <row r="157" ht="16.2" customHeight="1" s="35"/>
    <row r="158" ht="16.2" customHeight="1" s="35">
      <c r="Q158" s="0" t="n">
        <v>0</v>
      </c>
      <c r="R158" s="0" t="n">
        <v>0</v>
      </c>
      <c r="S158" s="0" t="n">
        <v>0</v>
      </c>
    </row>
  </sheetData>
  <mergeCells count="223">
    <mergeCell ref="AP35:AR35"/>
    <mergeCell ref="AL34:AM34"/>
    <mergeCell ref="AL74:AM74"/>
    <mergeCell ref="AN34:AO34"/>
    <mergeCell ref="AP10:AR10"/>
    <mergeCell ref="AP50:AR50"/>
    <mergeCell ref="AN68:AO68"/>
    <mergeCell ref="AP19:AR19"/>
    <mergeCell ref="AL49:AM49"/>
    <mergeCell ref="AN49:AO49"/>
    <mergeCell ref="AP60:AR60"/>
    <mergeCell ref="AL36:AM36"/>
    <mergeCell ref="AP74:AR74"/>
    <mergeCell ref="AN36:AO36"/>
    <mergeCell ref="AN5:AO5"/>
    <mergeCell ref="AN45:AO45"/>
    <mergeCell ref="AN20:AO20"/>
    <mergeCell ref="AN29:AO29"/>
    <mergeCell ref="AP11:AR11"/>
    <mergeCell ref="AP45:AR45"/>
    <mergeCell ref="AL28:AM28"/>
    <mergeCell ref="AN44:AO44"/>
    <mergeCell ref="AN22:AO22"/>
    <mergeCell ref="AL37:AM37"/>
    <mergeCell ref="AN31:AO31"/>
    <mergeCell ref="AL12:AM12"/>
    <mergeCell ref="AL72:AM72"/>
    <mergeCell ref="AN12:AO12"/>
    <mergeCell ref="AL21:AM21"/>
    <mergeCell ref="AN72:AO72"/>
    <mergeCell ref="AN21:AO21"/>
    <mergeCell ref="AP37:AR37"/>
    <mergeCell ref="AL62:AM62"/>
    <mergeCell ref="AP13:AR13"/>
    <mergeCell ref="AN62:AO62"/>
    <mergeCell ref="AL14:AM14"/>
    <mergeCell ref="AN14:AO14"/>
    <mergeCell ref="AL23:AM23"/>
    <mergeCell ref="AP21:AR21"/>
    <mergeCell ref="AN70:AO70"/>
    <mergeCell ref="AN23:AO23"/>
    <mergeCell ref="AL55:AM55"/>
    <mergeCell ref="AL4:AM4"/>
    <mergeCell ref="AL64:AM64"/>
    <mergeCell ref="AP62:AR62"/>
    <mergeCell ref="AN7:AO7"/>
    <mergeCell ref="AP71:AR71"/>
    <mergeCell ref="AP23:AR23"/>
    <mergeCell ref="AL48:AM48"/>
    <mergeCell ref="AL54:AM54"/>
    <mergeCell ref="AP64:AR64"/>
    <mergeCell ref="AN40:AO40"/>
    <mergeCell ref="AP73:AR73"/>
    <mergeCell ref="AP51:AR51"/>
    <mergeCell ref="AP63:AR63"/>
    <mergeCell ref="AN33:AO33"/>
    <mergeCell ref="AN2:AO3"/>
    <mergeCell ref="AN65:AO65"/>
    <mergeCell ref="AL27:AM27"/>
    <mergeCell ref="AN74:AO74"/>
    <mergeCell ref="AP65:AR65"/>
    <mergeCell ref="AP34:AR34"/>
    <mergeCell ref="AN35:AO35"/>
    <mergeCell ref="AL76:AM76"/>
    <mergeCell ref="AP49:AR49"/>
    <mergeCell ref="AL25:AM25"/>
    <mergeCell ref="AP27:AR27"/>
    <mergeCell ref="AN76:AO76"/>
    <mergeCell ref="AN25:AO25"/>
    <mergeCell ref="AP36:AR36"/>
    <mergeCell ref="AL57:AM57"/>
    <mergeCell ref="AL66:AM66"/>
    <mergeCell ref="AN60:AO60"/>
    <mergeCell ref="AP17:AR17"/>
    <mergeCell ref="AL75:AM75"/>
    <mergeCell ref="AL53:AM53"/>
    <mergeCell ref="AN75:AO75"/>
    <mergeCell ref="AP76:AR76"/>
    <mergeCell ref="AN59:AO59"/>
    <mergeCell ref="AP66:AR66"/>
    <mergeCell ref="AL68:AM68"/>
    <mergeCell ref="AN11:AO11"/>
    <mergeCell ref="AN46:AO46"/>
    <mergeCell ref="AP53:AR53"/>
    <mergeCell ref="AP28:AR28"/>
    <mergeCell ref="AL52:AM52"/>
    <mergeCell ref="AL67:AM67"/>
    <mergeCell ref="AN52:AO52"/>
    <mergeCell ref="AL5:AM5"/>
    <mergeCell ref="AL39:AM39"/>
    <mergeCell ref="AP12:AR12"/>
    <mergeCell ref="AP68:AR68"/>
    <mergeCell ref="AN39:AO39"/>
    <mergeCell ref="AN61:AO61"/>
    <mergeCell ref="AN48:AO48"/>
    <mergeCell ref="AL20:AM20"/>
    <mergeCell ref="AL29:AM29"/>
    <mergeCell ref="E1:AI1"/>
    <mergeCell ref="AP67:AR67"/>
    <mergeCell ref="AP9:AR9"/>
    <mergeCell ref="AL38:AM38"/>
    <mergeCell ref="AP5:AR5"/>
    <mergeCell ref="AN38:AO38"/>
    <mergeCell ref="AP39:AR39"/>
    <mergeCell ref="AP14:AR14"/>
    <mergeCell ref="AP54:AR54"/>
    <mergeCell ref="AL44:AM44"/>
    <mergeCell ref="AN13:AO13"/>
    <mergeCell ref="AL22:AM22"/>
    <mergeCell ref="AP55:AR55"/>
    <mergeCell ref="AL31:AM31"/>
    <mergeCell ref="AP29:AR29"/>
    <mergeCell ref="AL40:AM40"/>
    <mergeCell ref="AP38:AR38"/>
    <mergeCell ref="AN6:AO6"/>
    <mergeCell ref="AL15:AM15"/>
    <mergeCell ref="AN15:AO15"/>
    <mergeCell ref="AN24:AO24"/>
    <mergeCell ref="AP31:AR31"/>
    <mergeCell ref="AP40:AR40"/>
    <mergeCell ref="AL65:AM65"/>
    <mergeCell ref="AL70:AM70"/>
    <mergeCell ref="AL26:AM26"/>
    <mergeCell ref="AN26:AO26"/>
    <mergeCell ref="AL7:AM7"/>
    <mergeCell ref="AL41:AM41"/>
    <mergeCell ref="AN63:AO63"/>
    <mergeCell ref="AL16:AM16"/>
    <mergeCell ref="AN41:AO41"/>
    <mergeCell ref="AN16:AO16"/>
    <mergeCell ref="AN50:AO50"/>
    <mergeCell ref="AN51:AO51"/>
    <mergeCell ref="AP7:AR7"/>
    <mergeCell ref="AN56:AO56"/>
    <mergeCell ref="AP16:AR16"/>
    <mergeCell ref="AL18:AM18"/>
    <mergeCell ref="AN43:AO43"/>
    <mergeCell ref="AL50:AM50"/>
    <mergeCell ref="AP25:AR25"/>
    <mergeCell ref="AP57:AR57"/>
    <mergeCell ref="AL33:AM33"/>
    <mergeCell ref="AN27:AO27"/>
    <mergeCell ref="AL42:AM42"/>
    <mergeCell ref="AL2:AM3"/>
    <mergeCell ref="AP18:AR18"/>
    <mergeCell ref="AN42:AO42"/>
    <mergeCell ref="AL43:AM43"/>
    <mergeCell ref="AL17:AM17"/>
    <mergeCell ref="AN17:AO17"/>
    <mergeCell ref="AL35:AM35"/>
    <mergeCell ref="AL58:AM58"/>
    <mergeCell ref="AP42:AR42"/>
    <mergeCell ref="AP2:AR3"/>
    <mergeCell ref="AN67:AO67"/>
    <mergeCell ref="AL19:AM19"/>
    <mergeCell ref="AP58:AR58"/>
    <mergeCell ref="AN19:AO19"/>
    <mergeCell ref="AP52:AR52"/>
    <mergeCell ref="AN28:AO28"/>
    <mergeCell ref="AL60:AM60"/>
    <mergeCell ref="AN37:AO37"/>
    <mergeCell ref="AL9:AM9"/>
    <mergeCell ref="AL69:AM69"/>
    <mergeCell ref="AN9:AO9"/>
    <mergeCell ref="AP20:AR20"/>
    <mergeCell ref="AN69:AO69"/>
    <mergeCell ref="AL30:AM30"/>
    <mergeCell ref="AN30:AO30"/>
    <mergeCell ref="AL59:AM59"/>
    <mergeCell ref="AN53:AO53"/>
    <mergeCell ref="AL6:AM6"/>
    <mergeCell ref="AL11:AM11"/>
    <mergeCell ref="AL46:AM46"/>
    <mergeCell ref="AP69:AR69"/>
    <mergeCell ref="AP44:AR44"/>
    <mergeCell ref="AP22:AR22"/>
    <mergeCell ref="AP30:AR30"/>
    <mergeCell ref="AL61:AM61"/>
    <mergeCell ref="AP59:AR59"/>
    <mergeCell ref="AP6:AR6"/>
    <mergeCell ref="AN55:AO55"/>
    <mergeCell ref="AN4:AO4"/>
    <mergeCell ref="AP46:AR46"/>
    <mergeCell ref="AP15:AR15"/>
    <mergeCell ref="AN64:AO64"/>
    <mergeCell ref="AL45:AM45"/>
    <mergeCell ref="AL32:AM32"/>
    <mergeCell ref="AN54:AO54"/>
    <mergeCell ref="AP61:AR61"/>
    <mergeCell ref="AN32:AO32"/>
    <mergeCell ref="AP70:AR70"/>
    <mergeCell ref="AP48:AR48"/>
    <mergeCell ref="AL13:AM13"/>
    <mergeCell ref="AL47:AM47"/>
    <mergeCell ref="AS1:BE1"/>
    <mergeCell ref="AL56:AM56"/>
    <mergeCell ref="AN47:AO47"/>
    <mergeCell ref="AP32:AR32"/>
    <mergeCell ref="AP72:AR72"/>
    <mergeCell ref="AP41:AR41"/>
    <mergeCell ref="AL71:AM71"/>
    <mergeCell ref="AN71:AO71"/>
    <mergeCell ref="AP47:AR47"/>
    <mergeCell ref="AP4:AR4"/>
    <mergeCell ref="AL24:AM24"/>
    <mergeCell ref="AP56:AR56"/>
    <mergeCell ref="AN58:AO58"/>
    <mergeCell ref="AN18:AO18"/>
    <mergeCell ref="AP43:AR43"/>
    <mergeCell ref="AL8:AM8"/>
    <mergeCell ref="AN8:AO8"/>
    <mergeCell ref="AL73:AM73"/>
    <mergeCell ref="AL51:AM51"/>
    <mergeCell ref="AP24:AR24"/>
    <mergeCell ref="AN73:AO73"/>
    <mergeCell ref="AP33:AR33"/>
    <mergeCell ref="AL63:AM63"/>
    <mergeCell ref="AP8:AR8"/>
    <mergeCell ref="AL10:AM10"/>
    <mergeCell ref="AN57:AO57"/>
    <mergeCell ref="AN10:AO10"/>
    <mergeCell ref="AN66:AO66"/>
    <mergeCell ref="AP26:AR26"/>
  </mergeCells>
  <conditionalFormatting sqref="C1:C46 C74:C1048576">
    <cfRule type="duplicateValues" priority="9" dxfId="9"/>
  </conditionalFormatting>
  <conditionalFormatting sqref="C9:C46">
    <cfRule type="cellIs" priority="16" operator="equal" dxfId="20">
      <formula>"退職"</formula>
    </cfRule>
  </conditionalFormatting>
  <conditionalFormatting sqref="C72">
    <cfRule type="duplicateValues" priority="1" dxfId="9"/>
    <cfRule type="cellIs" priority="2" operator="equal" dxfId="20">
      <formula>"退職"</formula>
    </cfRule>
  </conditionalFormatting>
  <conditionalFormatting sqref="C47:C52 C53:D71 C73:D73 D4:D52">
    <cfRule type="expression" priority="7" dxfId="13" stopIfTrue="1">
      <formula>WEEKDAY(C4)=1</formula>
    </cfRule>
    <cfRule type="expression" priority="8" dxfId="12" stopIfTrue="1">
      <formula>WEEKDAY(C4)=7</formula>
    </cfRule>
  </conditionalFormatting>
  <conditionalFormatting sqref="D7">
    <cfRule type="expression" priority="12" dxfId="13" stopIfTrue="1">
      <formula>WEEKDAY(D7)=1</formula>
    </cfRule>
    <cfRule type="expression" priority="13" dxfId="12" stopIfTrue="1">
      <formula>WEEKDAY(D7)=7</formula>
    </cfRule>
  </conditionalFormatting>
  <conditionalFormatting sqref="D15">
    <cfRule type="expression" priority="10" dxfId="13" stopIfTrue="1">
      <formula>WEEKDAY(D15)=1</formula>
    </cfRule>
    <cfRule type="expression" priority="11" dxfId="12" stopIfTrue="1">
      <formula>WEEKDAY(D15)=7</formula>
    </cfRule>
  </conditionalFormatting>
  <conditionalFormatting sqref="D72">
    <cfRule type="expression" priority="14" dxfId="13" stopIfTrue="1">
      <formula>WEEKDAY(D72)=1</formula>
    </cfRule>
    <cfRule type="expression" priority="15" dxfId="12" stopIfTrue="1">
      <formula>WEEKDAY(D72)=7</formula>
    </cfRule>
  </conditionalFormatting>
  <conditionalFormatting sqref="E3:AI3">
    <cfRule type="containsText" priority="5" operator="containsText" dxfId="9" text="日">
      <formula>NOT(ISERROR(SEARCH("日",E3)))</formula>
    </cfRule>
    <cfRule type="containsText" priority="6" operator="containsText" dxfId="8" text="土">
      <formula>NOT(ISERROR(SEARCH("土",E3)))</formula>
    </cfRule>
  </conditionalFormatting>
  <conditionalFormatting sqref="AS3:BW3">
    <cfRule type="containsText" priority="3" operator="containsText" dxfId="9" text="日">
      <formula>NOT(ISERROR(SEARCH("日",AS3)))</formula>
    </cfRule>
    <cfRule type="containsText" priority="4" operator="containsText" dxfId="8" text="土">
      <formula>NOT(ISERROR(SEARCH("土",AS3)))</formula>
    </cfRule>
  </conditionalFormatting>
  <pageMargins left="0.7" right="0.7" top="0.75" bottom="0.75" header="0.3" footer="0.3"/>
  <pageSetup orientation="landscape" paperSize="9" scale="41"/>
</worksheet>
</file>

<file path=xl/worksheets/sheet2.xml><?xml version="1.0" encoding="utf-8"?>
<worksheet xmlns="http://schemas.openxmlformats.org/spreadsheetml/2006/main">
  <sheetPr codeName="Sheet27">
    <tabColor theme="0" tint="-0.0499893185216834"/>
    <outlinePr summaryBelow="1" summaryRight="1"/>
    <pageSetUpPr/>
  </sheetPr>
  <dimension ref="A2:X46"/>
  <sheetViews>
    <sheetView topLeftCell="A7" zoomScaleNormal="100" workbookViewId="0">
      <selection activeCell="Q6" sqref="Q6"/>
    </sheetView>
  </sheetViews>
  <sheetFormatPr baseColWidth="8" defaultRowHeight="13.2"/>
  <cols>
    <col width="9.44140625" bestFit="1" customWidth="1" style="35" min="1" max="1"/>
    <col width="9" customWidth="1" style="35" min="2" max="2"/>
    <col hidden="1" width="13" customWidth="1" style="35" min="3" max="3"/>
    <col hidden="1" width="4.6640625" customWidth="1" style="35" min="4" max="4"/>
    <col hidden="1" width="13" customWidth="1" style="35" min="5" max="7"/>
    <col hidden="1" width="10.109375" customWidth="1" style="35" min="8" max="8"/>
    <col hidden="1" width="10" customWidth="1" style="35" min="9" max="10"/>
    <col hidden="1" width="10.88671875" customWidth="1" style="35" min="11" max="11"/>
    <col hidden="1" width="9" customWidth="1" style="35" min="12" max="12"/>
    <col hidden="1" width="8.21875" customWidth="1" style="35" min="13" max="13"/>
    <col hidden="1" width="13" customWidth="1" style="35" min="14" max="14"/>
    <col width="11.109375" customWidth="1" style="35" min="15" max="15"/>
    <col width="10.77734375" customWidth="1" style="35" min="17" max="17"/>
    <col width="12.109375" customWidth="1" style="35" min="24" max="24"/>
  </cols>
  <sheetData>
    <row r="2" ht="22.5" customHeight="1" s="35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67" t="inlineStr">
        <is>
          <t>ダイエットクック</t>
        </is>
      </c>
      <c r="E2" s="166" t="n"/>
      <c r="F2" s="166" t="n"/>
      <c r="G2" s="166" t="n"/>
      <c r="I2" s="0" t="n"/>
      <c r="J2" s="0" t="n"/>
      <c r="Q2" s="29" t="n"/>
      <c r="R2" s="30" t="n"/>
      <c r="S2" s="30" t="n"/>
      <c r="T2" s="31" t="n"/>
      <c r="W2" s="22" t="n"/>
      <c r="X2" s="23" t="n"/>
    </row>
    <row r="3" ht="22.5" customHeight="1" s="35">
      <c r="A3" s="190" t="n">
        <v>45474</v>
      </c>
      <c r="B3" s="2" t="inlineStr">
        <is>
          <t>月</t>
        </is>
      </c>
      <c r="I3" s="0" t="n"/>
      <c r="J3" s="0" t="n"/>
    </row>
    <row r="4" ht="22.5" customHeight="1" s="35">
      <c r="C4" s="1" t="inlineStr">
        <is>
          <t>氏名</t>
        </is>
      </c>
      <c r="D4" s="168" t="n"/>
      <c r="E4" s="166" t="n"/>
      <c r="F4" s="166" t="n"/>
      <c r="G4" s="166" t="n"/>
      <c r="H4" s="0" t="inlineStr">
        <is>
          <t>NP番号：</t>
        </is>
      </c>
      <c r="I4" s="0" t="inlineStr">
        <is>
          <t>0 日々計算</t>
        </is>
      </c>
      <c r="J4" s="0" t="n"/>
    </row>
    <row r="6">
      <c r="I6" s="20" t="inlineStr">
        <is>
          <t>契約時間</t>
        </is>
      </c>
      <c r="J6" s="20" t="n"/>
    </row>
    <row r="7" ht="14.25" customHeight="1" s="35" thickBot="1">
      <c r="I7" s="21" t="n">
        <v>0.3333333333333333</v>
      </c>
      <c r="J7" s="21" t="n"/>
      <c r="L7" s="3" t="n"/>
      <c r="M7" s="3" t="n"/>
      <c r="N7" s="3" t="n"/>
    </row>
    <row r="8" ht="22.5" customHeight="1" s="35" thickBot="1">
      <c r="A8" s="7" t="inlineStr">
        <is>
          <t>日</t>
        </is>
      </c>
      <c r="B8" s="12" t="inlineStr">
        <is>
          <t>曜日</t>
        </is>
      </c>
      <c r="C8" s="7" t="inlineStr">
        <is>
          <t>出勤</t>
        </is>
      </c>
      <c r="D8" s="8" t="n"/>
      <c r="E8" s="9" t="inlineStr">
        <is>
          <t>退勤</t>
        </is>
      </c>
      <c r="F8" s="13" t="inlineStr">
        <is>
          <t>休憩開始</t>
        </is>
      </c>
      <c r="G8" s="8" t="inlineStr">
        <is>
          <t>休憩終了</t>
        </is>
      </c>
      <c r="H8" s="8" t="inlineStr">
        <is>
          <t>休憩計</t>
        </is>
      </c>
      <c r="I8" s="15" t="inlineStr">
        <is>
          <t>実労働時間</t>
        </is>
      </c>
      <c r="J8" s="15" t="inlineStr">
        <is>
          <t>契約時間</t>
        </is>
      </c>
      <c r="K8" s="16" t="inlineStr">
        <is>
          <t>残業時間</t>
        </is>
      </c>
      <c r="L8" s="18" t="inlineStr">
        <is>
          <t>深夜時間</t>
        </is>
      </c>
      <c r="M8" s="18" t="inlineStr">
        <is>
          <t>深夜休憩</t>
        </is>
      </c>
      <c r="N8" s="27" t="inlineStr">
        <is>
          <t>深夜勤務</t>
        </is>
      </c>
      <c r="O8" s="28" t="inlineStr">
        <is>
          <t>工数時間</t>
        </is>
      </c>
      <c r="P8" s="109" t="inlineStr">
        <is>
          <t>人数</t>
        </is>
      </c>
      <c r="Q8" s="109" t="inlineStr">
        <is>
          <t>照り合わせ</t>
        </is>
      </c>
      <c r="X8" s="0" t="n"/>
    </row>
    <row r="9" ht="22.5" customHeight="1" s="35" thickTop="1">
      <c r="A9" s="191">
        <f>A3</f>
        <v/>
      </c>
      <c r="B9" s="32">
        <f>TEXT(A9,"aaa")</f>
        <v/>
      </c>
      <c r="C9" s="192" t="n"/>
      <c r="D9" s="193" t="n"/>
      <c r="E9" s="194" t="n"/>
      <c r="F9" s="195" t="n"/>
      <c r="G9" s="196" t="n"/>
      <c r="H9" s="196">
        <f>+G9-F9</f>
        <v/>
      </c>
      <c r="I9" s="196">
        <f>+E9-C9-H9</f>
        <v/>
      </c>
      <c r="J9" s="196">
        <f>+IF(I9&gt;$I$7,$I$7,I9)</f>
        <v/>
      </c>
      <c r="K9" s="196">
        <f>+IF(OR(I9&lt;=$I$7,I9=" ")," ",I9-$I$7)</f>
        <v/>
      </c>
      <c r="L9" s="197">
        <f>IF(AND($C9&lt;&gt;"",$C9&lt;$X$2,$E9&gt;$W$2),MIN($E9,$X$2)-MAX($C9,$W$2),0)</f>
        <v/>
      </c>
      <c r="M9" s="196">
        <f>IF(AND($F9&lt;&gt;"",$F9&lt;$X$2,$G9&gt;$W$2),MIN($G9,$X$2)-MAX($F9,$W$2),0)</f>
        <v/>
      </c>
      <c r="N9" s="197">
        <f>IF(E9="","",L9-M9)</f>
        <v/>
      </c>
      <c r="O9" s="198">
        <f>SUM('0000 ニッセープロダクツ:99999　ニッセープロダクツ'!L9)</f>
        <v/>
      </c>
      <c r="P9" s="0">
        <f>COUNTA('0000 ニッセープロダクツ:99999　ニッセープロダクツ'!C9)</f>
        <v/>
      </c>
      <c r="Q9" s="0">
        <f t="array" ref="Q9">INDEX('0SHEET'!$E$74:$AI$74,(ROW()-1)*2)</f>
        <v/>
      </c>
      <c r="X9" s="0" t="n"/>
    </row>
    <row r="10" ht="22.5" customHeight="1" s="35">
      <c r="A10" s="199">
        <f>A9+1</f>
        <v/>
      </c>
      <c r="B10" s="32">
        <f>TEXT(A10,"aaa")</f>
        <v/>
      </c>
      <c r="C10" s="200" t="n"/>
      <c r="D10" s="193" t="n"/>
      <c r="E10" s="198" t="n"/>
      <c r="F10" s="201" t="n"/>
      <c r="G10" s="197" t="n"/>
      <c r="H10" s="197">
        <f>+G10-F10</f>
        <v/>
      </c>
      <c r="I10" s="197">
        <f>+E10-C10-H10</f>
        <v/>
      </c>
      <c r="J10" s="202">
        <f>+IF(I10&gt;$I$7,$I$7,I10)</f>
        <v/>
      </c>
      <c r="K10" s="197">
        <f>+IF(OR(I10&lt;=$I$7,I10=" ")," ",I10-$I$7)</f>
        <v/>
      </c>
      <c r="L10" s="197">
        <f>IF(AND($C10&lt;&gt;"",$C10&lt;$X$2,$E10&gt;$W$2),MIN($E10,$X$2)-MAX($C10,$W$2),0)</f>
        <v/>
      </c>
      <c r="M10" s="197">
        <f>IF(AND($F10&lt;&gt;"",$F10&lt;$X$2,$G10&gt;$W$2),MIN($G10,$X$2)-MAX($F10,$W$2),0)</f>
        <v/>
      </c>
      <c r="N10" s="197">
        <f>IF(E10="","",L10-M10)</f>
        <v/>
      </c>
      <c r="O10" s="198">
        <f>SUM('0000 ニッセープロダクツ:99999　ニッセープロダクツ'!L10)</f>
        <v/>
      </c>
      <c r="P10" s="0">
        <f>COUNTA('0000 ニッセープロダクツ:99999　ニッセープロダクツ'!C10)</f>
        <v/>
      </c>
      <c r="Q10" s="0">
        <f t="array" ref="Q10">INDEX('0SHEET'!$E$74:$AI$74,(ROW()-1)*2)</f>
        <v/>
      </c>
      <c r="X10" s="0" t="n"/>
    </row>
    <row r="11" ht="22.5" customHeight="1" s="35">
      <c r="A11" s="199">
        <f>A10+1</f>
        <v/>
      </c>
      <c r="B11" s="32">
        <f>TEXT(A11,"aaa")</f>
        <v/>
      </c>
      <c r="C11" s="200" t="n"/>
      <c r="D11" s="193" t="n"/>
      <c r="E11" s="198" t="n"/>
      <c r="F11" s="201" t="n"/>
      <c r="G11" s="197" t="n"/>
      <c r="H11" s="197">
        <f>+G11-F11</f>
        <v/>
      </c>
      <c r="I11" s="197">
        <f>+E11-C11-H11</f>
        <v/>
      </c>
      <c r="J11" s="202">
        <f>+IF(I11&gt;$I$7,$I$7,I11)</f>
        <v/>
      </c>
      <c r="K11" s="197">
        <f>+IF(OR(I11&lt;=$I$7,I11=" ")," ",I11-$I$7)</f>
        <v/>
      </c>
      <c r="L11" s="197">
        <f>IF(AND($C11&lt;&gt;"",$C11&lt;$X$2,$E11&gt;$W$2),MIN($E11,$X$2)-MAX($C11,$W$2),0)</f>
        <v/>
      </c>
      <c r="M11" s="197">
        <f>IF(AND($F11&lt;&gt;"",$F11&lt;$X$2,$G11&gt;$W$2),MIN($G11,$X$2)-MAX($F11,$W$2),0)</f>
        <v/>
      </c>
      <c r="N11" s="197">
        <f>IF(E11="","",L11-M11)</f>
        <v/>
      </c>
      <c r="O11" s="198">
        <f>SUM('0000 ニッセープロダクツ:99999　ニッセープロダクツ'!L11)</f>
        <v/>
      </c>
      <c r="P11" s="0">
        <f>COUNTA('0000 ニッセープロダクツ:99999　ニッセープロダクツ'!C11)</f>
        <v/>
      </c>
      <c r="Q11" s="0">
        <f t="array" ref="Q11">INDEX('0SHEET'!$E$74:$AI$74,(ROW()-1)*2)</f>
        <v/>
      </c>
      <c r="X11" s="0" t="n"/>
    </row>
    <row r="12" ht="22.5" customHeight="1" s="35">
      <c r="A12" s="199">
        <f>A11+1</f>
        <v/>
      </c>
      <c r="B12" s="32">
        <f>TEXT(A12,"aaa")</f>
        <v/>
      </c>
      <c r="C12" s="200" t="n"/>
      <c r="D12" s="193" t="n"/>
      <c r="E12" s="198" t="n"/>
      <c r="F12" s="201" t="n"/>
      <c r="G12" s="197" t="n"/>
      <c r="H12" s="197">
        <f>+G12-F12</f>
        <v/>
      </c>
      <c r="I12" s="197">
        <f>+E12-C12-H12</f>
        <v/>
      </c>
      <c r="J12" s="202">
        <f>+IF(I12&gt;$I$7,$I$7,I12)</f>
        <v/>
      </c>
      <c r="K12" s="197">
        <f>+IF(OR(I12&lt;=$I$7,I12=" ")," ",I12-$I$7)</f>
        <v/>
      </c>
      <c r="L12" s="197">
        <f>IF(AND($C12&lt;&gt;"",$C12&lt;$X$2,$E12&gt;$W$2),MIN($E12,$X$2)-MAX($C12,$W$2),0)</f>
        <v/>
      </c>
      <c r="M12" s="197">
        <f>IF(AND($F12&lt;&gt;"",$F12&lt;$X$2,$G12&gt;$W$2),MIN($G12,$X$2)-MAX($F12,$W$2),0)</f>
        <v/>
      </c>
      <c r="N12" s="197">
        <f>IF(E12="","",L12-M12)</f>
        <v/>
      </c>
      <c r="O12" s="198">
        <f>SUM('0000 ニッセープロダクツ:99999　ニッセープロダクツ'!L12)</f>
        <v/>
      </c>
      <c r="P12" s="0">
        <f>COUNTA('0000 ニッセープロダクツ:99999　ニッセープロダクツ'!C12)</f>
        <v/>
      </c>
      <c r="Q12" s="0">
        <f t="array" ref="Q12">INDEX('0SHEET'!$E$74:$AI$74,(ROW()-1)*2)</f>
        <v/>
      </c>
      <c r="X12" s="0" t="n"/>
    </row>
    <row r="13" ht="22.5" customHeight="1" s="35">
      <c r="A13" s="199">
        <f>A12+1</f>
        <v/>
      </c>
      <c r="B13" s="32">
        <f>TEXT(A13,"aaa")</f>
        <v/>
      </c>
      <c r="C13" s="200" t="n"/>
      <c r="D13" s="193" t="n"/>
      <c r="E13" s="198" t="n"/>
      <c r="F13" s="201" t="n"/>
      <c r="G13" s="197" t="n"/>
      <c r="H13" s="197">
        <f>+G13-F13</f>
        <v/>
      </c>
      <c r="I13" s="197">
        <f>+E13-C13-H13</f>
        <v/>
      </c>
      <c r="J13" s="202">
        <f>+IF(I13&gt;$I$7,$I$7,I13)</f>
        <v/>
      </c>
      <c r="K13" s="197">
        <f>+IF(OR(I13&lt;=$I$7,I13=" ")," ",I13-$I$7)</f>
        <v/>
      </c>
      <c r="L13" s="197">
        <f>IF(AND($C13&lt;&gt;"",$C13&lt;$X$2,$E13&gt;$W$2),MIN($E13,$X$2)-MAX($C13,$W$2),0)</f>
        <v/>
      </c>
      <c r="M13" s="197">
        <f>IF(AND($F13&lt;&gt;"",$F13&lt;$X$2,$G13&gt;$W$2),MIN($G13,$X$2)-MAX($F13,$W$2),0)</f>
        <v/>
      </c>
      <c r="N13" s="197">
        <f>IF(E13="","",L13-M13)</f>
        <v/>
      </c>
      <c r="O13" s="198">
        <f>SUM('0000 ニッセープロダクツ:99999　ニッセープロダクツ'!L13)</f>
        <v/>
      </c>
      <c r="P13" s="0">
        <f>COUNTA('0000 ニッセープロダクツ:99999　ニッセープロダクツ'!C13)</f>
        <v/>
      </c>
      <c r="Q13" s="0">
        <f t="array" ref="Q13">INDEX('0SHEET'!$E$74:$AI$74,(ROW()-1)*2)</f>
        <v/>
      </c>
      <c r="X13" s="0" t="n"/>
    </row>
    <row r="14" ht="22.5" customHeight="1" s="35">
      <c r="A14" s="199">
        <f>A13+1</f>
        <v/>
      </c>
      <c r="B14" s="32">
        <f>TEXT(A14,"aaa")</f>
        <v/>
      </c>
      <c r="C14" s="200" t="n"/>
      <c r="D14" s="193" t="n"/>
      <c r="E14" s="198" t="n"/>
      <c r="F14" s="201" t="n"/>
      <c r="G14" s="197" t="n"/>
      <c r="H14" s="197">
        <f>+G14-F14</f>
        <v/>
      </c>
      <c r="I14" s="197">
        <f>+E14-C14-H14</f>
        <v/>
      </c>
      <c r="J14" s="202">
        <f>+IF(I14&gt;$I$7,$I$7,I14)</f>
        <v/>
      </c>
      <c r="K14" s="197">
        <f>+IF(OR(I14&lt;=$I$7,I14=" ")," ",I14-$I$7)</f>
        <v/>
      </c>
      <c r="L14" s="197">
        <f>IF(AND($C14&lt;&gt;"",$C14&lt;$X$2,$E14&gt;$W$2),MIN($E14,$X$2)-MAX($C14,$W$2),0)</f>
        <v/>
      </c>
      <c r="M14" s="197">
        <f>IF(AND($F14&lt;&gt;"",$F14&lt;$X$2,$G14&gt;$W$2),MIN($G14,$X$2)-MAX($F14,$W$2),0)</f>
        <v/>
      </c>
      <c r="N14" s="197">
        <f>IF(E14="","",L14-M14)</f>
        <v/>
      </c>
      <c r="O14" s="198">
        <f>SUM('0000 ニッセープロダクツ:99999　ニッセープロダクツ'!L14)</f>
        <v/>
      </c>
      <c r="P14" s="0">
        <f>COUNTA('0000 ニッセープロダクツ:99999　ニッセープロダクツ'!C14)</f>
        <v/>
      </c>
      <c r="Q14" s="0">
        <f t="array" ref="Q14">INDEX('0SHEET'!$E$74:$AI$74,(ROW()-1)*2)</f>
        <v/>
      </c>
      <c r="X14" s="0" t="n"/>
    </row>
    <row r="15" ht="22.5" customHeight="1" s="35">
      <c r="A15" s="199">
        <f>A14+1</f>
        <v/>
      </c>
      <c r="B15" s="32">
        <f>TEXT(A15,"aaa")</f>
        <v/>
      </c>
      <c r="C15" s="200" t="n"/>
      <c r="D15" s="193" t="n"/>
      <c r="E15" s="198" t="n"/>
      <c r="F15" s="201" t="n"/>
      <c r="G15" s="197" t="n"/>
      <c r="H15" s="197">
        <f>+G15-F15</f>
        <v/>
      </c>
      <c r="I15" s="197">
        <f>+E15-C15-H15</f>
        <v/>
      </c>
      <c r="J15" s="202">
        <f>+IF(I15&gt;$I$7,$I$7,I15)</f>
        <v/>
      </c>
      <c r="K15" s="197">
        <f>+IF(OR(I15&lt;=$I$7,I15=" ")," ",I15-$I$7)</f>
        <v/>
      </c>
      <c r="L15" s="197">
        <f>IF(AND($C15&lt;&gt;"",$C15&lt;$X$2,$E15&gt;$W$2),MIN($E15,$X$2)-MAX($C15,$W$2),0)</f>
        <v/>
      </c>
      <c r="M15" s="197">
        <f>IF(AND($F15&lt;&gt;"",$F15&lt;$X$2,$G15&gt;$W$2),MIN($G15,$X$2)-MAX($F15,$W$2),0)</f>
        <v/>
      </c>
      <c r="N15" s="197">
        <f>IF(E15="","",L15-M15)</f>
        <v/>
      </c>
      <c r="O15" s="198">
        <f>SUM('0000 ニッセープロダクツ:99999　ニッセープロダクツ'!L15)</f>
        <v/>
      </c>
      <c r="P15" s="0">
        <f>COUNTA('0000 ニッセープロダクツ:99999　ニッセープロダクツ'!C15)</f>
        <v/>
      </c>
      <c r="Q15" s="0">
        <f t="array" ref="Q15">INDEX('0SHEET'!$E$74:$AI$74,(ROW()-1)*2)</f>
        <v/>
      </c>
      <c r="X15" s="0" t="n"/>
    </row>
    <row r="16" ht="22.5" customHeight="1" s="35">
      <c r="A16" s="199">
        <f>A15+1</f>
        <v/>
      </c>
      <c r="B16" s="32">
        <f>TEXT(A16,"aaa")</f>
        <v/>
      </c>
      <c r="C16" s="200" t="n"/>
      <c r="D16" s="193" t="n"/>
      <c r="E16" s="198" t="n"/>
      <c r="F16" s="201" t="n"/>
      <c r="G16" s="197" t="n"/>
      <c r="H16" s="197">
        <f>+G16-F16</f>
        <v/>
      </c>
      <c r="I16" s="197">
        <f>+E16-C16-H16</f>
        <v/>
      </c>
      <c r="J16" s="202">
        <f>+IF(I16&gt;$I$7,$I$7,I16)</f>
        <v/>
      </c>
      <c r="K16" s="197">
        <f>+IF(OR(I16&lt;=$I$7,I16=" ")," ",I16-$I$7)</f>
        <v/>
      </c>
      <c r="L16" s="197">
        <f>IF(AND($C16&lt;&gt;"",$C16&lt;$X$2,$E16&gt;$W$2),MIN($E16,$X$2)-MAX($C16,$W$2),0)</f>
        <v/>
      </c>
      <c r="M16" s="197">
        <f>IF(AND($F16&lt;&gt;"",$F16&lt;$X$2,$G16&gt;$W$2),MIN($G16,$X$2)-MAX($F16,$W$2),0)</f>
        <v/>
      </c>
      <c r="N16" s="197">
        <f>IF(E16="","",L16-M16)</f>
        <v/>
      </c>
      <c r="O16" s="198">
        <f>SUM('0000 ニッセープロダクツ:99999　ニッセープロダクツ'!L16)</f>
        <v/>
      </c>
      <c r="P16" s="0">
        <f>COUNTA('0000 ニッセープロダクツ:99999　ニッセープロダクツ'!C16)</f>
        <v/>
      </c>
      <c r="Q16" s="0">
        <f t="array" ref="Q16">INDEX('0SHEET'!E81:AI81,(ROW()-1)*2)</f>
        <v/>
      </c>
      <c r="V16" s="25" t="n"/>
      <c r="X16" s="0" t="n"/>
    </row>
    <row r="17" ht="22.5" customHeight="1" s="35">
      <c r="A17" s="199">
        <f>A16+1</f>
        <v/>
      </c>
      <c r="B17" s="32">
        <f>TEXT(A17,"aaa")</f>
        <v/>
      </c>
      <c r="C17" s="200" t="n"/>
      <c r="D17" s="193" t="n"/>
      <c r="E17" s="198" t="n"/>
      <c r="F17" s="201" t="n"/>
      <c r="G17" s="197" t="n"/>
      <c r="H17" s="197">
        <f>+G17-F17</f>
        <v/>
      </c>
      <c r="I17" s="197">
        <f>+E17-C17-H17</f>
        <v/>
      </c>
      <c r="J17" s="202">
        <f>+IF(I17&gt;$I$7,$I$7,I17)</f>
        <v/>
      </c>
      <c r="K17" s="197">
        <f>+IF(OR(I17&lt;=$I$7,I17=" ")," ",I17-$I$7)</f>
        <v/>
      </c>
      <c r="L17" s="197">
        <f>IF(AND($C17&lt;&gt;"",$C17&lt;$X$2,$E17&gt;$W$2),MIN($E17,$X$2)-MAX($C17,$W$2),0)</f>
        <v/>
      </c>
      <c r="M17" s="197">
        <f>IF(AND($F17&lt;&gt;"",$F17&lt;$X$2,$G17&gt;$W$2),MIN($G17,$X$2)-MAX($F17,$W$2),0)</f>
        <v/>
      </c>
      <c r="N17" s="197">
        <f>IF(E17="","",L17-M17)</f>
        <v/>
      </c>
      <c r="O17" s="198">
        <f>SUM('0000 ニッセープロダクツ:99999　ニッセープロダクツ'!L17)</f>
        <v/>
      </c>
      <c r="P17" s="0">
        <f>COUNTA('0000 ニッセープロダクツ:99999　ニッセープロダクツ'!C17)</f>
        <v/>
      </c>
      <c r="Q17" s="0" t="n"/>
      <c r="V17" s="25" t="n"/>
      <c r="X17" s="0" t="n"/>
    </row>
    <row r="18" ht="22.5" customHeight="1" s="35">
      <c r="A18" s="199">
        <f>A17+1</f>
        <v/>
      </c>
      <c r="B18" s="32">
        <f>TEXT(A18,"aaa")</f>
        <v/>
      </c>
      <c r="C18" s="200" t="n"/>
      <c r="D18" s="193" t="n"/>
      <c r="E18" s="198" t="n"/>
      <c r="F18" s="201" t="n"/>
      <c r="G18" s="197" t="n"/>
      <c r="H18" s="197">
        <f>+G18-F18</f>
        <v/>
      </c>
      <c r="I18" s="197">
        <f>+E18-C18-H18</f>
        <v/>
      </c>
      <c r="J18" s="202">
        <f>+IF(I18&gt;$I$7,$I$7,I18)</f>
        <v/>
      </c>
      <c r="K18" s="197">
        <f>+IF(OR(I18&lt;=$I$7,I18=" ")," ",I18-$I$7)</f>
        <v/>
      </c>
      <c r="L18" s="197">
        <f>IF(AND($C18&lt;&gt;"",$C18&lt;$X$2,$E18&gt;$W$2),MIN($E18,$X$2)-MAX($C18,$W$2),0)</f>
        <v/>
      </c>
      <c r="M18" s="197">
        <f>IF(AND($F18&lt;&gt;"",$F18&lt;$X$2,$G18&gt;$W$2),MIN($G18,$X$2)-MAX($F18,$W$2),0)</f>
        <v/>
      </c>
      <c r="N18" s="197">
        <f>IF(E18="","",L18-M18)</f>
        <v/>
      </c>
      <c r="O18" s="198">
        <f>SUM('0000 ニッセープロダクツ:99999　ニッセープロダクツ'!L18)</f>
        <v/>
      </c>
      <c r="P18" s="0">
        <f>COUNTA('0000 ニッセープロダクツ:99999　ニッセープロダクツ'!C18)</f>
        <v/>
      </c>
      <c r="Q18" s="0" t="n"/>
      <c r="V18" s="25" t="n"/>
      <c r="X18" s="0" t="n"/>
    </row>
    <row r="19" ht="22.5" customHeight="1" s="35">
      <c r="A19" s="199">
        <f>A18+1</f>
        <v/>
      </c>
      <c r="B19" s="32">
        <f>TEXT(A19,"aaa")</f>
        <v/>
      </c>
      <c r="C19" s="200" t="n"/>
      <c r="D19" s="193" t="n"/>
      <c r="E19" s="198" t="n"/>
      <c r="F19" s="201" t="n"/>
      <c r="G19" s="197" t="n"/>
      <c r="H19" s="197">
        <f>+G19-F19</f>
        <v/>
      </c>
      <c r="I19" s="197">
        <f>+E19-C19-H19</f>
        <v/>
      </c>
      <c r="J19" s="202">
        <f>+IF(I19&gt;$I$7,$I$7,I19)</f>
        <v/>
      </c>
      <c r="K19" s="197">
        <f>+IF(OR(I19&lt;=$I$7,I19=" ")," ",I19-$I$7)</f>
        <v/>
      </c>
      <c r="L19" s="197">
        <f>IF(AND($C19&lt;&gt;"",$C19&lt;$X$2,$E19&gt;$W$2),MIN($E19,$X$2)-MAX($C19,$W$2),0)</f>
        <v/>
      </c>
      <c r="M19" s="197">
        <f>IF(AND($F19&lt;&gt;"",$F19&lt;$X$2,$G19&gt;$W$2),MIN($G19,$X$2)-MAX($F19,$W$2),0)</f>
        <v/>
      </c>
      <c r="N19" s="197">
        <f>IF(E19="","",L19-M19)</f>
        <v/>
      </c>
      <c r="O19" s="198">
        <f>SUM('0000 ニッセープロダクツ:99999　ニッセープロダクツ'!L19)</f>
        <v/>
      </c>
      <c r="P19" s="0">
        <f>COUNTA('0000 ニッセープロダクツ:99999　ニッセープロダクツ'!C19)</f>
        <v/>
      </c>
      <c r="Q19" s="0" t="n"/>
      <c r="V19" s="25" t="n"/>
      <c r="X19" s="0" t="n"/>
    </row>
    <row r="20" ht="22.5" customHeight="1" s="35">
      <c r="A20" s="199">
        <f>A19+1</f>
        <v/>
      </c>
      <c r="B20" s="32">
        <f>TEXT(A20,"aaa")</f>
        <v/>
      </c>
      <c r="C20" s="200" t="n"/>
      <c r="D20" s="193" t="n"/>
      <c r="E20" s="198" t="n"/>
      <c r="F20" s="201" t="n"/>
      <c r="G20" s="197" t="n"/>
      <c r="H20" s="197">
        <f>+G20-F20</f>
        <v/>
      </c>
      <c r="I20" s="197">
        <f>+E20-C20-H20</f>
        <v/>
      </c>
      <c r="J20" s="202">
        <f>+IF(I20&gt;$I$7,$I$7,I20)</f>
        <v/>
      </c>
      <c r="K20" s="197">
        <f>+IF(OR(I20&lt;=$I$7,I20=" ")," ",I20-$I$7)</f>
        <v/>
      </c>
      <c r="L20" s="197">
        <f>IF(AND($C20&lt;&gt;"",$C20&lt;$X$2,$E20&gt;$W$2),MIN($E20,$X$2)-MAX($C20,$W$2),0)</f>
        <v/>
      </c>
      <c r="M20" s="197">
        <f>IF(AND($F20&lt;&gt;"",$F20&lt;$X$2,$G20&gt;$W$2),MIN($G20,$X$2)-MAX($F20,$W$2),0)</f>
        <v/>
      </c>
      <c r="N20" s="197">
        <f>IF(E20="","",L20-M20)</f>
        <v/>
      </c>
      <c r="O20" s="198">
        <f>SUM('0000 ニッセープロダクツ:99999　ニッセープロダクツ'!L20)</f>
        <v/>
      </c>
      <c r="P20" s="0">
        <f>COUNTA('0000 ニッセープロダクツ:99999　ニッセープロダクツ'!C20)</f>
        <v/>
      </c>
      <c r="Q20" s="0" t="n"/>
      <c r="V20" s="25" t="n"/>
      <c r="X20" s="0" t="n"/>
    </row>
    <row r="21" ht="22.5" customHeight="1" s="35">
      <c r="A21" s="199">
        <f>A20+1</f>
        <v/>
      </c>
      <c r="B21" s="32">
        <f>TEXT(A21,"aaa")</f>
        <v/>
      </c>
      <c r="C21" s="200" t="n"/>
      <c r="D21" s="193" t="n"/>
      <c r="E21" s="198" t="n"/>
      <c r="F21" s="201" t="n"/>
      <c r="G21" s="197" t="n"/>
      <c r="H21" s="197">
        <f>+G21-F21</f>
        <v/>
      </c>
      <c r="I21" s="197">
        <f>+E21-C21-H21</f>
        <v/>
      </c>
      <c r="J21" s="202">
        <f>+IF(I21&gt;$I$7,$I$7,I21)</f>
        <v/>
      </c>
      <c r="K21" s="197">
        <f>+IF(OR(I21&lt;=$I$7,I21=" ")," ",I21-$I$7)</f>
        <v/>
      </c>
      <c r="L21" s="197">
        <f>IF(AND($C21&lt;&gt;"",$C21&lt;$X$2,$E21&gt;$W$2),MIN($E21,$X$2)-MAX($C21,$W$2),0)</f>
        <v/>
      </c>
      <c r="M21" s="197">
        <f>IF(AND($F21&lt;&gt;"",$F21&lt;$X$2,$G21&gt;$W$2),MIN($G21,$X$2)-MAX($F21,$W$2),0)</f>
        <v/>
      </c>
      <c r="N21" s="197">
        <f>IF(E21="","",L21-M21)</f>
        <v/>
      </c>
      <c r="O21" s="198">
        <f>SUM('0000 ニッセープロダクツ:99999　ニッセープロダクツ'!L21)</f>
        <v/>
      </c>
      <c r="P21" s="0">
        <f>COUNTA('0000 ニッセープロダクツ:99999　ニッセープロダクツ'!C21)</f>
        <v/>
      </c>
      <c r="Q21" s="0" t="n"/>
      <c r="V21" s="25" t="n"/>
      <c r="X21" s="0" t="n"/>
    </row>
    <row r="22" ht="22.5" customHeight="1" s="35">
      <c r="A22" s="199">
        <f>A21+1</f>
        <v/>
      </c>
      <c r="B22" s="32">
        <f>TEXT(A22,"aaa")</f>
        <v/>
      </c>
      <c r="C22" s="200" t="n"/>
      <c r="D22" s="193" t="n"/>
      <c r="E22" s="198" t="n"/>
      <c r="F22" s="201" t="n"/>
      <c r="G22" s="197" t="n"/>
      <c r="H22" s="197">
        <f>+G22-F22</f>
        <v/>
      </c>
      <c r="I22" s="197">
        <f>+E22-C22-H22</f>
        <v/>
      </c>
      <c r="J22" s="202">
        <f>+IF(I22&gt;$I$7,$I$7,I22)</f>
        <v/>
      </c>
      <c r="K22" s="197">
        <f>+IF(OR(I22&lt;=$I$7,I22=" ")," ",I22-$I$7)</f>
        <v/>
      </c>
      <c r="L22" s="197">
        <f>IF(AND($C22&lt;&gt;"",$C22&lt;$X$2,$E22&gt;$W$2),MIN($E22,$X$2)-MAX($C22,$W$2),0)</f>
        <v/>
      </c>
      <c r="M22" s="197">
        <f>IF(AND($F22&lt;&gt;"",$F22&lt;$X$2,$G22&gt;$W$2),MIN($G22,$X$2)-MAX($F22,$W$2),0)</f>
        <v/>
      </c>
      <c r="N22" s="197">
        <f>IF(E22="","",L22-M22)</f>
        <v/>
      </c>
      <c r="O22" s="198">
        <f>SUM('0000 ニッセープロダクツ:99999　ニッセープロダクツ'!L22)</f>
        <v/>
      </c>
      <c r="P22" s="0">
        <f>COUNTA('0000 ニッセープロダクツ:99999　ニッセープロダクツ'!C22)</f>
        <v/>
      </c>
      <c r="Q22" s="0" t="n"/>
      <c r="V22" s="25" t="n"/>
      <c r="X22" s="0" t="n"/>
    </row>
    <row r="23" ht="22.5" customHeight="1" s="35">
      <c r="A23" s="199">
        <f>A22+1</f>
        <v/>
      </c>
      <c r="B23" s="32">
        <f>TEXT(A23,"aaa")</f>
        <v/>
      </c>
      <c r="C23" s="200" t="n"/>
      <c r="D23" s="193" t="n"/>
      <c r="E23" s="198" t="n"/>
      <c r="F23" s="201" t="n"/>
      <c r="G23" s="197" t="n"/>
      <c r="H23" s="197">
        <f>+G23-F23</f>
        <v/>
      </c>
      <c r="I23" s="197">
        <f>+E23-C23-H23</f>
        <v/>
      </c>
      <c r="J23" s="202">
        <f>+IF(I23&gt;$I$7,$I$7,I23)</f>
        <v/>
      </c>
      <c r="K23" s="197">
        <f>+IF(OR(I23&lt;=$I$7,I23=" ")," ",I23-$I$7)</f>
        <v/>
      </c>
      <c r="L23" s="197">
        <f>IF(AND($C23&lt;&gt;"",$C23&lt;$X$2,$E23&gt;$W$2),MIN($E23,$X$2)-MAX($C23,$W$2),0)</f>
        <v/>
      </c>
      <c r="M23" s="197">
        <f>IF(AND($F23&lt;&gt;"",$F23&lt;$X$2,$G23&gt;$W$2),MIN($G23,$X$2)-MAX($F23,$W$2),0)</f>
        <v/>
      </c>
      <c r="N23" s="197">
        <f>IF(E23="","",L23-M23)</f>
        <v/>
      </c>
      <c r="O23" s="198">
        <f>SUM('0000 ニッセープロダクツ:99999　ニッセープロダクツ'!L23)</f>
        <v/>
      </c>
      <c r="P23" s="0">
        <f>COUNTA('0000 ニッセープロダクツ:99999　ニッセープロダクツ'!C23)</f>
        <v/>
      </c>
      <c r="Q23" s="0" t="n"/>
      <c r="V23" s="25" t="n"/>
      <c r="X23" s="0" t="n"/>
    </row>
    <row r="24" ht="22.5" customHeight="1" s="35">
      <c r="A24" s="199">
        <f>A23+1</f>
        <v/>
      </c>
      <c r="B24" s="32">
        <f>TEXT(A24,"aaa")</f>
        <v/>
      </c>
      <c r="C24" s="200" t="n"/>
      <c r="D24" s="193" t="n"/>
      <c r="E24" s="198" t="n"/>
      <c r="F24" s="201" t="n"/>
      <c r="G24" s="197" t="n"/>
      <c r="H24" s="197">
        <f>+G24-F24</f>
        <v/>
      </c>
      <c r="I24" s="197">
        <f>+E24-C24-H24</f>
        <v/>
      </c>
      <c r="J24" s="202">
        <f>+IF(I24&gt;$I$7,$I$7,I24)</f>
        <v/>
      </c>
      <c r="K24" s="197">
        <f>+IF(OR(I24&lt;=$I$7,I24=" ")," ",I24-$I$7)</f>
        <v/>
      </c>
      <c r="L24" s="197">
        <f>IF(AND($C24&lt;&gt;"",$C24&lt;$X$2,$E24&gt;$W$2),MIN($E24,$X$2)-MAX($C24,$W$2),0)</f>
        <v/>
      </c>
      <c r="M24" s="197">
        <f>IF(AND($F24&lt;&gt;"",$F24&lt;$X$2,$G24&gt;$W$2),MIN($G24,$X$2)-MAX($F24,$W$2),0)</f>
        <v/>
      </c>
      <c r="N24" s="197">
        <f>IF(E24="","",L24-M24)</f>
        <v/>
      </c>
      <c r="O24" s="198">
        <f>SUM('0000 ニッセープロダクツ:99999　ニッセープロダクツ'!L24)</f>
        <v/>
      </c>
      <c r="P24" s="0">
        <f>COUNTA('0000 ニッセープロダクツ:99999　ニッセープロダクツ'!C24)</f>
        <v/>
      </c>
      <c r="Q24" s="0" t="n"/>
      <c r="V24" s="25" t="n"/>
      <c r="X24" s="0" t="n"/>
    </row>
    <row r="25" ht="22.5" customHeight="1" s="35">
      <c r="A25" s="199">
        <f>A24+1</f>
        <v/>
      </c>
      <c r="B25" s="32">
        <f>TEXT(A25,"aaa")</f>
        <v/>
      </c>
      <c r="C25" s="200" t="n"/>
      <c r="D25" s="193" t="n"/>
      <c r="E25" s="198" t="n"/>
      <c r="F25" s="201" t="n"/>
      <c r="G25" s="197" t="n"/>
      <c r="H25" s="197">
        <f>+G25-F25</f>
        <v/>
      </c>
      <c r="I25" s="197">
        <f>+E25-C25-H25</f>
        <v/>
      </c>
      <c r="J25" s="202">
        <f>+IF(I25&gt;$I$7,$I$7,I25)</f>
        <v/>
      </c>
      <c r="K25" s="197">
        <f>+IF(OR(I25&lt;=$I$7,I25=" ")," ",I25-$I$7)</f>
        <v/>
      </c>
      <c r="L25" s="197">
        <f>IF(AND($C25&lt;&gt;"",$C25&lt;$X$2,$E25&gt;$W$2),MIN($E25,$X$2)-MAX($C25,$W$2),0)</f>
        <v/>
      </c>
      <c r="M25" s="197">
        <f>IF(AND($F25&lt;&gt;"",$F25&lt;$X$2,$G25&gt;$W$2),MIN($G25,$X$2)-MAX($F25,$W$2),0)</f>
        <v/>
      </c>
      <c r="N25" s="197">
        <f>IF(E25="","",L25-M25)</f>
        <v/>
      </c>
      <c r="O25" s="198">
        <f>SUM('0000 ニッセープロダクツ:99999　ニッセープロダクツ'!L25)</f>
        <v/>
      </c>
      <c r="P25" s="0">
        <f>COUNTA('0000 ニッセープロダクツ:99999　ニッセープロダクツ'!C25)</f>
        <v/>
      </c>
      <c r="Q25" s="0" t="n"/>
      <c r="V25" s="25" t="n"/>
      <c r="X25" s="0" t="n"/>
    </row>
    <row r="26" ht="22.5" customHeight="1" s="35">
      <c r="A26" s="199">
        <f>A25+1</f>
        <v/>
      </c>
      <c r="B26" s="32">
        <f>TEXT(A26,"aaa")</f>
        <v/>
      </c>
      <c r="C26" s="200" t="n"/>
      <c r="D26" s="193" t="n"/>
      <c r="E26" s="198" t="n"/>
      <c r="F26" s="201" t="n"/>
      <c r="G26" s="197" t="n"/>
      <c r="H26" s="197">
        <f>+G26-F26</f>
        <v/>
      </c>
      <c r="I26" s="197">
        <f>+E26-C26-H26</f>
        <v/>
      </c>
      <c r="J26" s="202">
        <f>+IF(I26&gt;$I$7,$I$7,I26)</f>
        <v/>
      </c>
      <c r="K26" s="197">
        <f>+IF(OR(I26&lt;=$I$7,I26=" ")," ",I26-$I$7)</f>
        <v/>
      </c>
      <c r="L26" s="197">
        <f>IF(AND($C26&lt;&gt;"",$C26&lt;$X$2,$E26&gt;$W$2),MIN($E26,$X$2)-MAX($C26,$W$2),0)</f>
        <v/>
      </c>
      <c r="M26" s="197">
        <f>IF(AND($F26&lt;&gt;"",$F26&lt;$X$2,$G26&gt;$W$2),MIN($G26,$X$2)-MAX($F26,$W$2),0)</f>
        <v/>
      </c>
      <c r="N26" s="197">
        <f>IF(E26="","",L26-M26)</f>
        <v/>
      </c>
      <c r="O26" s="198">
        <f>SUM('0000 ニッセープロダクツ:99999　ニッセープロダクツ'!L26)</f>
        <v/>
      </c>
      <c r="P26" s="0">
        <f>COUNTA('0000 ニッセープロダクツ:99999　ニッセープロダクツ'!C26)</f>
        <v/>
      </c>
      <c r="Q26" s="0" t="n"/>
      <c r="V26" s="25" t="n"/>
      <c r="X26" s="0" t="n"/>
    </row>
    <row r="27" ht="22.5" customHeight="1" s="35">
      <c r="A27" s="199">
        <f>A26+1</f>
        <v/>
      </c>
      <c r="B27" s="32">
        <f>TEXT(A27,"aaa")</f>
        <v/>
      </c>
      <c r="C27" s="200" t="n"/>
      <c r="D27" s="193" t="n"/>
      <c r="E27" s="198" t="n"/>
      <c r="F27" s="201" t="n"/>
      <c r="G27" s="197" t="n"/>
      <c r="H27" s="197">
        <f>+G27-F27</f>
        <v/>
      </c>
      <c r="I27" s="197">
        <f>+E27-C27-H27</f>
        <v/>
      </c>
      <c r="J27" s="202">
        <f>+IF(I27&gt;$I$7,$I$7,I27)</f>
        <v/>
      </c>
      <c r="K27" s="197">
        <f>+IF(OR(I27&lt;=$I$7,I27=" ")," ",I27-$I$7)</f>
        <v/>
      </c>
      <c r="L27" s="197">
        <f>IF(AND($C27&lt;&gt;"",$C27&lt;$X$2,$E27&gt;$W$2),MIN($E27,$X$2)-MAX($C27,$W$2),0)</f>
        <v/>
      </c>
      <c r="M27" s="197">
        <f>IF(AND($F27&lt;&gt;"",$F27&lt;$X$2,$G27&gt;$W$2),MIN($G27,$X$2)-MAX($F27,$W$2),0)</f>
        <v/>
      </c>
      <c r="N27" s="197">
        <f>IF(E27="","",L27-M27)</f>
        <v/>
      </c>
      <c r="O27" s="198">
        <f>SUM('0000 ニッセープロダクツ:99999　ニッセープロダクツ'!L27)</f>
        <v/>
      </c>
      <c r="P27" s="0">
        <f>COUNTA('0000 ニッセープロダクツ:99999　ニッセープロダクツ'!C27)</f>
        <v/>
      </c>
      <c r="Q27" s="0" t="n"/>
      <c r="V27" s="25" t="n"/>
      <c r="X27" s="0" t="n"/>
    </row>
    <row r="28" ht="22.5" customHeight="1" s="35">
      <c r="A28" s="199">
        <f>A27+1</f>
        <v/>
      </c>
      <c r="B28" s="32">
        <f>TEXT(A28,"aaa")</f>
        <v/>
      </c>
      <c r="C28" s="200" t="n"/>
      <c r="D28" s="193" t="n"/>
      <c r="E28" s="198" t="n"/>
      <c r="F28" s="201" t="n"/>
      <c r="G28" s="197" t="n"/>
      <c r="H28" s="197">
        <f>+G28-F28</f>
        <v/>
      </c>
      <c r="I28" s="197">
        <f>+E28-C28-H28</f>
        <v/>
      </c>
      <c r="J28" s="202">
        <f>+IF(I28&gt;$I$7,$I$7,I28)</f>
        <v/>
      </c>
      <c r="K28" s="197">
        <f>+IF(OR(I28&lt;=$I$7,I28=" ")," ",I28-$I$7)</f>
        <v/>
      </c>
      <c r="L28" s="197">
        <f>IF(AND($C28&lt;&gt;"",$C28&lt;$X$2,$E28&gt;$W$2),MIN($E28,$X$2)-MAX($C28,$W$2),0)</f>
        <v/>
      </c>
      <c r="M28" s="197">
        <f>IF(AND($F28&lt;&gt;"",$F28&lt;$X$2,$G28&gt;$W$2),MIN($G28,$X$2)-MAX($F28,$W$2),0)</f>
        <v/>
      </c>
      <c r="N28" s="197">
        <f>IF(E28="","",L28-M28)</f>
        <v/>
      </c>
      <c r="O28" s="198">
        <f>SUM('0000 ニッセープロダクツ:99999　ニッセープロダクツ'!L28)</f>
        <v/>
      </c>
      <c r="P28" s="0">
        <f>COUNTA('0000 ニッセープロダクツ:99999　ニッセープロダクツ'!C28)</f>
        <v/>
      </c>
      <c r="Q28" s="0" t="n"/>
      <c r="V28" s="25" t="n"/>
      <c r="X28" s="0" t="n"/>
    </row>
    <row r="29" ht="22.5" customHeight="1" s="35">
      <c r="A29" s="199">
        <f>A28+1</f>
        <v/>
      </c>
      <c r="B29" s="32">
        <f>TEXT(A29,"aaa")</f>
        <v/>
      </c>
      <c r="C29" s="200" t="n"/>
      <c r="D29" s="193" t="n"/>
      <c r="E29" s="198" t="n"/>
      <c r="F29" s="201" t="n"/>
      <c r="G29" s="197" t="n"/>
      <c r="H29" s="197">
        <f>+G29-F29</f>
        <v/>
      </c>
      <c r="I29" s="197">
        <f>+E29-C29-H29</f>
        <v/>
      </c>
      <c r="J29" s="202">
        <f>+IF(I29&gt;$I$7,$I$7,I29)</f>
        <v/>
      </c>
      <c r="K29" s="197">
        <f>+IF(OR(I29&lt;=$I$7,I29=" ")," ",I29-$I$7)</f>
        <v/>
      </c>
      <c r="L29" s="197">
        <f>IF(AND($C29&lt;&gt;"",$C29&lt;$X$2,$E29&gt;$W$2),MIN($E29,$X$2)-MAX($C29,$W$2),0)</f>
        <v/>
      </c>
      <c r="M29" s="197">
        <f>IF(AND($F29&lt;&gt;"",$F29&lt;$X$2,$G29&gt;$W$2),MIN($G29,$X$2)-MAX($F29,$W$2),0)</f>
        <v/>
      </c>
      <c r="N29" s="197">
        <f>IF(E29="","",L29-M29)</f>
        <v/>
      </c>
      <c r="O29" s="198">
        <f>SUM('0000 ニッセープロダクツ:99999　ニッセープロダクツ'!L29)</f>
        <v/>
      </c>
      <c r="P29" s="0">
        <f>COUNTA('0000 ニッセープロダクツ:99999　ニッセープロダクツ'!C29)</f>
        <v/>
      </c>
      <c r="Q29" s="0" t="n"/>
      <c r="V29" s="25" t="n"/>
      <c r="X29" s="0" t="n"/>
    </row>
    <row r="30" ht="22.5" customHeight="1" s="35">
      <c r="A30" s="199">
        <f>A29+1</f>
        <v/>
      </c>
      <c r="B30" s="32">
        <f>TEXT(A30,"aaa")</f>
        <v/>
      </c>
      <c r="C30" s="200" t="n"/>
      <c r="D30" s="193" t="n"/>
      <c r="E30" s="198" t="n"/>
      <c r="F30" s="201" t="n"/>
      <c r="G30" s="197" t="n"/>
      <c r="H30" s="197">
        <f>+G30-F30</f>
        <v/>
      </c>
      <c r="I30" s="197">
        <f>+E30-C30-H30</f>
        <v/>
      </c>
      <c r="J30" s="202">
        <f>+IF(I30&gt;$I$7,$I$7,I30)</f>
        <v/>
      </c>
      <c r="K30" s="197">
        <f>+IF(OR(I30&lt;=$I$7,I30=" ")," ",I30-$I$7)</f>
        <v/>
      </c>
      <c r="L30" s="197">
        <f>IF(AND($C30&lt;&gt;"",$C30&lt;$X$2,$E30&gt;$W$2),MIN($E30,$X$2)-MAX($C30,$W$2),0)</f>
        <v/>
      </c>
      <c r="M30" s="197">
        <f>IF(AND($F30&lt;&gt;"",$F30&lt;$X$2,$G30&gt;$W$2),MIN($G30,$X$2)-MAX($F30,$W$2),0)</f>
        <v/>
      </c>
      <c r="N30" s="197">
        <f>IF(E30="","",L30-M30)</f>
        <v/>
      </c>
      <c r="O30" s="198">
        <f>SUM('0000 ニッセープロダクツ:99999　ニッセープロダクツ'!L30)</f>
        <v/>
      </c>
      <c r="P30" s="0">
        <f>COUNTA('0000 ニッセープロダクツ:99999　ニッセープロダクツ'!C30)</f>
        <v/>
      </c>
      <c r="Q30" s="0" t="n"/>
      <c r="V30" s="25" t="n"/>
      <c r="X30" s="0" t="n"/>
    </row>
    <row r="31" ht="22.5" customHeight="1" s="35">
      <c r="A31" s="199">
        <f>A30+1</f>
        <v/>
      </c>
      <c r="B31" s="32">
        <f>TEXT(A31,"aaa")</f>
        <v/>
      </c>
      <c r="C31" s="200" t="n"/>
      <c r="D31" s="193" t="n"/>
      <c r="E31" s="198" t="n"/>
      <c r="F31" s="201" t="n"/>
      <c r="G31" s="197" t="n"/>
      <c r="H31" s="197">
        <f>+G31-F31</f>
        <v/>
      </c>
      <c r="I31" s="197">
        <f>+E31-C31-H31</f>
        <v/>
      </c>
      <c r="J31" s="202">
        <f>+IF(I31&gt;$I$7,$I$7,I31)</f>
        <v/>
      </c>
      <c r="K31" s="197">
        <f>+IF(OR(I31&lt;=$I$7,I31=" ")," ",I31-$I$7)</f>
        <v/>
      </c>
      <c r="L31" s="197">
        <f>IF(AND($C31&lt;&gt;"",$C31&lt;$X$2,$E31&gt;$W$2),MIN($E31,$X$2)-MAX($C31,$W$2),0)</f>
        <v/>
      </c>
      <c r="M31" s="197">
        <f>IF(AND($F31&lt;&gt;"",$F31&lt;$X$2,$G31&gt;$W$2),MIN($G31,$X$2)-MAX($F31,$W$2),0)</f>
        <v/>
      </c>
      <c r="N31" s="197">
        <f>IF(E31="","",L31-M31)</f>
        <v/>
      </c>
      <c r="O31" s="198">
        <f>SUM('0000 ニッセープロダクツ:99999　ニッセープロダクツ'!L31)</f>
        <v/>
      </c>
      <c r="P31" s="0">
        <f>COUNTA('0000 ニッセープロダクツ:99999　ニッセープロダクツ'!C31)</f>
        <v/>
      </c>
      <c r="Q31" s="0" t="n"/>
      <c r="V31" s="25" t="n"/>
      <c r="X31" s="0" t="n"/>
    </row>
    <row r="32" ht="22.5" customHeight="1" s="35">
      <c r="A32" s="199">
        <f>A31+1</f>
        <v/>
      </c>
      <c r="B32" s="32">
        <f>TEXT(A32,"aaa")</f>
        <v/>
      </c>
      <c r="C32" s="200" t="n"/>
      <c r="D32" s="193" t="n"/>
      <c r="E32" s="198" t="n"/>
      <c r="F32" s="201" t="n"/>
      <c r="G32" s="197" t="n"/>
      <c r="H32" s="197">
        <f>+G32-F32</f>
        <v/>
      </c>
      <c r="I32" s="197">
        <f>+E32-C32-H32</f>
        <v/>
      </c>
      <c r="J32" s="202">
        <f>+IF(I32&gt;$I$7,$I$7,I32)</f>
        <v/>
      </c>
      <c r="K32" s="197">
        <f>+IF(OR(I32&lt;=$I$7,I32=" ")," ",I32-$I$7)</f>
        <v/>
      </c>
      <c r="L32" s="197">
        <f>IF(AND($C32&lt;&gt;"",$C32&lt;$X$2,$E32&gt;$W$2),MIN($E32,$X$2)-MAX($C32,$W$2),0)</f>
        <v/>
      </c>
      <c r="M32" s="197">
        <f>IF(AND($F32&lt;&gt;"",$F32&lt;$X$2,$G32&gt;$W$2),MIN($G32,$X$2)-MAX($F32,$W$2),0)</f>
        <v/>
      </c>
      <c r="N32" s="197">
        <f>IF(E32="","",L32-M32)</f>
        <v/>
      </c>
      <c r="O32" s="198">
        <f>SUM('0000 ニッセープロダクツ:99999　ニッセープロダクツ'!L32)</f>
        <v/>
      </c>
      <c r="P32" s="0">
        <f>COUNTA('0000 ニッセープロダクツ:99999　ニッセープロダクツ'!C32)</f>
        <v/>
      </c>
      <c r="Q32" s="0" t="n"/>
      <c r="V32" s="25" t="n"/>
      <c r="X32" s="0" t="n"/>
    </row>
    <row r="33" ht="22.5" customHeight="1" s="35">
      <c r="A33" s="199">
        <f>A32+1</f>
        <v/>
      </c>
      <c r="B33" s="32">
        <f>TEXT(A33,"aaa")</f>
        <v/>
      </c>
      <c r="C33" s="200" t="n"/>
      <c r="D33" s="193" t="n"/>
      <c r="E33" s="198" t="n"/>
      <c r="F33" s="201" t="n"/>
      <c r="G33" s="197" t="n"/>
      <c r="H33" s="197">
        <f>+G33-F33</f>
        <v/>
      </c>
      <c r="I33" s="197">
        <f>+E33-C33-H33</f>
        <v/>
      </c>
      <c r="J33" s="202">
        <f>+IF(I33&gt;$I$7,$I$7,I33)</f>
        <v/>
      </c>
      <c r="K33" s="197">
        <f>+IF(OR(I33&lt;=$I$7,I33=" ")," ",I33-$I$7)</f>
        <v/>
      </c>
      <c r="L33" s="197">
        <f>IF(AND($C33&lt;&gt;"",$C33&lt;$X$2,$E33&gt;$W$2),MIN($E33,$X$2)-MAX($C33,$W$2),0)</f>
        <v/>
      </c>
      <c r="M33" s="197">
        <f>IF(AND($F33&lt;&gt;"",$F33&lt;$X$2,$G33&gt;$W$2),MIN($G33,$X$2)-MAX($F33,$W$2),0)</f>
        <v/>
      </c>
      <c r="N33" s="197">
        <f>IF(E33="","",L33-M33)</f>
        <v/>
      </c>
      <c r="O33" s="198">
        <f>SUM('0000 ニッセープロダクツ:99999　ニッセープロダクツ'!L33)</f>
        <v/>
      </c>
      <c r="P33" s="0">
        <f>COUNTA('0000 ニッセープロダクツ:99999　ニッセープロダクツ'!C33)</f>
        <v/>
      </c>
      <c r="Q33" s="0" t="n"/>
      <c r="V33" s="25" t="n"/>
      <c r="X33" s="0" t="n"/>
    </row>
    <row r="34" ht="22.5" customHeight="1" s="35">
      <c r="A34" s="199">
        <f>A33+1</f>
        <v/>
      </c>
      <c r="B34" s="32">
        <f>TEXT(A34,"aaa")</f>
        <v/>
      </c>
      <c r="C34" s="200" t="n"/>
      <c r="D34" s="193" t="n"/>
      <c r="E34" s="198" t="n"/>
      <c r="F34" s="201" t="n"/>
      <c r="G34" s="197" t="n"/>
      <c r="H34" s="197">
        <f>+G34-F34</f>
        <v/>
      </c>
      <c r="I34" s="197">
        <f>+E34-C34-H34</f>
        <v/>
      </c>
      <c r="J34" s="202">
        <f>+IF(I34&gt;$I$7,$I$7,I34)</f>
        <v/>
      </c>
      <c r="K34" s="197">
        <f>+IF(OR(I34&lt;=$I$7,I34=" ")," ",I34-$I$7)</f>
        <v/>
      </c>
      <c r="L34" s="197">
        <f>IF(AND($C34&lt;&gt;"",$C34&lt;$X$2,$E34&gt;$W$2),MIN($E34,$X$2)-MAX($C34,$W$2),0)</f>
        <v/>
      </c>
      <c r="M34" s="197">
        <f>IF(AND($F34&lt;&gt;"",$F34&lt;$X$2,$G34&gt;$W$2),MIN($G34,$X$2)-MAX($F34,$W$2),0)</f>
        <v/>
      </c>
      <c r="N34" s="197">
        <f>IF(E34="","",L34-M34)</f>
        <v/>
      </c>
      <c r="O34" s="198">
        <f>SUM('0000 ニッセープロダクツ:99999　ニッセープロダクツ'!L34)</f>
        <v/>
      </c>
      <c r="P34" s="0">
        <f>COUNTA('0000 ニッセープロダクツ:99999　ニッセープロダクツ'!C34)</f>
        <v/>
      </c>
      <c r="Q34" s="0" t="n"/>
      <c r="V34" s="25" t="n"/>
      <c r="X34" s="0" t="n"/>
    </row>
    <row r="35" ht="22.5" customHeight="1" s="35">
      <c r="A35" s="199">
        <f>A34+1</f>
        <v/>
      </c>
      <c r="B35" s="32">
        <f>TEXT(A35,"aaa")</f>
        <v/>
      </c>
      <c r="C35" s="200" t="n"/>
      <c r="D35" s="193" t="n"/>
      <c r="E35" s="198" t="n"/>
      <c r="F35" s="201" t="n"/>
      <c r="G35" s="197" t="n"/>
      <c r="H35" s="197">
        <f>+G35-F35</f>
        <v/>
      </c>
      <c r="I35" s="197">
        <f>+E35-C35-H35</f>
        <v/>
      </c>
      <c r="J35" s="202">
        <f>+IF(I35&gt;$I$7,$I$7,I35)</f>
        <v/>
      </c>
      <c r="K35" s="197">
        <f>+IF(OR(I35&lt;=$I$7,I35=" ")," ",I35-$I$7)</f>
        <v/>
      </c>
      <c r="L35" s="197">
        <f>IF(AND($C35&lt;&gt;"",$C35&lt;$X$2,$E35&gt;$W$2),MIN($E35,$X$2)-MAX($C35,$W$2),0)</f>
        <v/>
      </c>
      <c r="M35" s="197">
        <f>IF(AND($F35&lt;&gt;"",$F35&lt;$X$2,$G35&gt;$W$2),MIN($G35,$X$2)-MAX($F35,$W$2),0)</f>
        <v/>
      </c>
      <c r="N35" s="197">
        <f>IF(E35="","",L35-M35)</f>
        <v/>
      </c>
      <c r="O35" s="198">
        <f>SUM('0000 ニッセープロダクツ:99999　ニッセープロダクツ'!L35)</f>
        <v/>
      </c>
      <c r="P35" s="0">
        <f>COUNTA('0000 ニッセープロダクツ:99999　ニッセープロダクツ'!C35)</f>
        <v/>
      </c>
      <c r="Q35" s="0" t="n"/>
      <c r="V35" s="25" t="n"/>
      <c r="X35" s="0" t="n"/>
    </row>
    <row r="36" ht="22.5" customHeight="1" s="35">
      <c r="A36" s="199">
        <f>A35+1</f>
        <v/>
      </c>
      <c r="B36" s="32">
        <f>TEXT(A36,"aaa")</f>
        <v/>
      </c>
      <c r="C36" s="200" t="n"/>
      <c r="D36" s="193" t="n"/>
      <c r="E36" s="198" t="n"/>
      <c r="F36" s="201" t="n"/>
      <c r="G36" s="197" t="n"/>
      <c r="H36" s="197">
        <f>+G36-F36</f>
        <v/>
      </c>
      <c r="I36" s="197">
        <f>+E36-C36-H36</f>
        <v/>
      </c>
      <c r="J36" s="202">
        <f>+IF(I36&gt;$I$7,$I$7,I36)</f>
        <v/>
      </c>
      <c r="K36" s="197">
        <f>+IF(OR(I36&lt;=$I$7,I36=" ")," ",I36-$I$7)</f>
        <v/>
      </c>
      <c r="L36" s="197">
        <f>IF(AND($C36&lt;&gt;"",$C36&lt;$X$2,$E36&gt;$W$2),MIN($E36,$X$2)-MAX($C36,$W$2),0)</f>
        <v/>
      </c>
      <c r="M36" s="197">
        <f>IF(AND($F36&lt;&gt;"",$F36&lt;$X$2,$G36&gt;$W$2),MIN($G36,$X$2)-MAX($F36,$W$2),0)</f>
        <v/>
      </c>
      <c r="N36" s="197">
        <f>IF(E36="","",L36-M36)</f>
        <v/>
      </c>
      <c r="O36" s="198">
        <f>SUM('0000 ニッセープロダクツ:99999　ニッセープロダクツ'!L36)</f>
        <v/>
      </c>
      <c r="P36" s="0">
        <f>COUNTA('0000 ニッセープロダクツ:99999　ニッセープロダクツ'!C36)</f>
        <v/>
      </c>
      <c r="Q36" s="0" t="n"/>
      <c r="V36" s="25" t="n"/>
      <c r="X36" s="0" t="n"/>
    </row>
    <row r="37" ht="22.5" customHeight="1" s="35">
      <c r="A37" s="199">
        <f>A36+1</f>
        <v/>
      </c>
      <c r="B37" s="32">
        <f>TEXT(A37,"aaa")</f>
        <v/>
      </c>
      <c r="C37" s="200" t="n"/>
      <c r="D37" s="193" t="n"/>
      <c r="E37" s="198" t="n"/>
      <c r="F37" s="201" t="n"/>
      <c r="G37" s="197" t="n"/>
      <c r="H37" s="197">
        <f>+G37-F37</f>
        <v/>
      </c>
      <c r="I37" s="197">
        <f>+E37-C37-H37</f>
        <v/>
      </c>
      <c r="J37" s="202">
        <f>+IF(I37&gt;$I$7,$I$7,I37)</f>
        <v/>
      </c>
      <c r="K37" s="197">
        <f>+IF(OR(I37&lt;=$I$7,I37=" ")," ",I37-$I$7)</f>
        <v/>
      </c>
      <c r="L37" s="197">
        <f>IF(AND($C37&lt;&gt;"",$C37&lt;$X$2,$E37&gt;$W$2),MIN($E37,$X$2)-MAX($C37,$W$2),0)</f>
        <v/>
      </c>
      <c r="M37" s="197">
        <f>IF(AND($F37&lt;&gt;"",$F37&lt;$X$2,$G37&gt;$W$2),MIN($G37,$X$2)-MAX($F37,$W$2),0)</f>
        <v/>
      </c>
      <c r="N37" s="197">
        <f>IF(E37="","",L37-M37)</f>
        <v/>
      </c>
      <c r="O37" s="198">
        <f>SUM('0000 ニッセープロダクツ:99999　ニッセープロダクツ'!L37)</f>
        <v/>
      </c>
      <c r="P37" s="0">
        <f>COUNTA('0000 ニッセープロダクツ:99999　ニッセープロダクツ'!C37)</f>
        <v/>
      </c>
      <c r="Q37" s="0" t="n"/>
      <c r="V37" s="25" t="n"/>
      <c r="X37" s="0" t="n"/>
    </row>
    <row r="38" ht="22.5" customHeight="1" s="35">
      <c r="A38" s="199">
        <f>A37+1</f>
        <v/>
      </c>
      <c r="B38" s="32">
        <f>TEXT(A38,"aaa")</f>
        <v/>
      </c>
      <c r="C38" s="200" t="n"/>
      <c r="D38" s="193" t="n"/>
      <c r="E38" s="198" t="n"/>
      <c r="F38" s="201" t="n"/>
      <c r="G38" s="197" t="n"/>
      <c r="H38" s="197">
        <f>+G38-F38</f>
        <v/>
      </c>
      <c r="I38" s="197">
        <f>+E38-C38-H38</f>
        <v/>
      </c>
      <c r="J38" s="202">
        <f>+IF(I38&gt;$I$7,$I$7,I38)</f>
        <v/>
      </c>
      <c r="K38" s="197">
        <f>+IF(OR(I38&lt;=$I$7,I38=" ")," ",I38-$I$7)</f>
        <v/>
      </c>
      <c r="L38" s="197" t="n"/>
      <c r="M38" s="197" t="n"/>
      <c r="N38" s="197" t="n"/>
      <c r="O38" s="198">
        <f>SUM('0000 ニッセープロダクツ:99999　ニッセープロダクツ'!L38)</f>
        <v/>
      </c>
      <c r="P38" s="0">
        <f>COUNTA('0000 ニッセープロダクツ:99999　ニッセープロダクツ'!C38)</f>
        <v/>
      </c>
      <c r="Q38" s="0" t="n"/>
      <c r="V38" s="25" t="n"/>
      <c r="X38" s="0" t="n"/>
    </row>
    <row r="39" ht="22.5" customHeight="1" s="35" thickBot="1">
      <c r="A39" s="203">
        <f>A38+1</f>
        <v/>
      </c>
      <c r="B39" s="26">
        <f>TEXT(A39,"aaa")</f>
        <v/>
      </c>
      <c r="C39" s="204" t="n"/>
      <c r="D39" s="205" t="n"/>
      <c r="E39" s="206" t="n"/>
      <c r="F39" s="207" t="n"/>
      <c r="G39" s="208" t="n"/>
      <c r="H39" s="208">
        <f>+G39-F39</f>
        <v/>
      </c>
      <c r="I39" s="208">
        <f>+E39-C39-H39</f>
        <v/>
      </c>
      <c r="J39" s="209">
        <f>+IF(I39&gt;$I$7,$I$7,I39)</f>
        <v/>
      </c>
      <c r="K39" s="208">
        <f>+IF(OR(I39&lt;=$I$7,I39=" ")," ",I39-$I$7)</f>
        <v/>
      </c>
      <c r="L39" s="208">
        <f>IF(AND($C39&lt;&gt;"",$C39&lt;$X$2,$E39&gt;$W$2),MIN($E39,$X$2)-MAX($C39,$W$2),0)</f>
        <v/>
      </c>
      <c r="M39" s="208">
        <f>IF(AND($F39&lt;&gt;"",$F39&lt;$X$2,$G39&gt;$W$2),MIN($G39,$X$2)-MAX($F39,$W$2),0)</f>
        <v/>
      </c>
      <c r="N39" s="208">
        <f>IF(E39="","",L39-M39)</f>
        <v/>
      </c>
      <c r="O39" s="198">
        <f>SUM('0000 ニッセープロダクツ:99999　ニッセープロダクツ'!L39)</f>
        <v/>
      </c>
      <c r="P39" s="0">
        <f>COUNTA('0000 ニッセープロダクツ:99999　ニッセープロダクツ'!C39)</f>
        <v/>
      </c>
      <c r="Q39" s="0" t="n"/>
      <c r="V39" s="25" t="n"/>
      <c r="X39" s="0" t="n"/>
    </row>
    <row r="40" ht="22.5" customHeight="1" s="35" thickTop="1">
      <c r="A40" s="33" t="inlineStr">
        <is>
          <t>合計</t>
        </is>
      </c>
      <c r="B40" s="34" t="n"/>
      <c r="C40" s="210" t="n"/>
      <c r="D40" s="211" t="n"/>
      <c r="E40" s="212" t="n"/>
      <c r="F40" s="213" t="n"/>
      <c r="G40" s="211" t="n"/>
      <c r="H40" s="211">
        <f>+SUM(H9:H38)</f>
        <v/>
      </c>
      <c r="I40" s="211">
        <f>+SUM(I9:I38)</f>
        <v/>
      </c>
      <c r="J40" s="211">
        <f>+SUM(J9:J38)</f>
        <v/>
      </c>
      <c r="K40" s="211">
        <f>+SUM(K9:K38)</f>
        <v/>
      </c>
      <c r="L40" s="211">
        <f>+SUM(L9:L38)</f>
        <v/>
      </c>
      <c r="M40" s="211">
        <f>+SUM(M9:M38)</f>
        <v/>
      </c>
      <c r="N40" s="211">
        <f>+SUM(N9:N38)</f>
        <v/>
      </c>
      <c r="O40" s="212">
        <f>SUM('0000 ニッセープロダクツ:99999　ニッセープロダクツ'!L40)</f>
        <v/>
      </c>
      <c r="P40" s="0">
        <f>COUNTA('0000 ニッセープロダクツ:99999　ニッセープロダクツ'!C40)</f>
        <v/>
      </c>
      <c r="Q40" s="0" t="n"/>
      <c r="V40" s="25" t="n"/>
      <c r="X40" s="0" t="n"/>
    </row>
    <row r="41" ht="22.5" customHeight="1" s="35" thickBot="1">
      <c r="A41" s="4" t="n"/>
      <c r="B41" s="10" t="n"/>
      <c r="C41" s="4" t="n"/>
      <c r="D41" s="5" t="n"/>
      <c r="E41" s="24" t="n"/>
      <c r="F41" s="11" t="n"/>
      <c r="G41" s="5" t="n"/>
      <c r="H41" s="6" t="inlineStr">
        <is>
          <t>休憩計</t>
        </is>
      </c>
      <c r="I41" s="14" t="inlineStr">
        <is>
          <t>実労働時間</t>
        </is>
      </c>
      <c r="J41" s="14" t="inlineStr">
        <is>
          <t>契約時間</t>
        </is>
      </c>
      <c r="K41" s="17" t="inlineStr">
        <is>
          <t>残業時間</t>
        </is>
      </c>
      <c r="L41" s="19" t="inlineStr">
        <is>
          <t>深夜時間</t>
        </is>
      </c>
      <c r="M41" s="19" t="inlineStr">
        <is>
          <t>深夜時間</t>
        </is>
      </c>
      <c r="N41" s="19" t="inlineStr">
        <is>
          <t>深夜時間</t>
        </is>
      </c>
      <c r="O41" s="24" t="n"/>
      <c r="P41" s="0">
        <f>COUNTA('0000 ニッセープロダクツ:99999　ニッセープロダクツ'!C41)</f>
        <v/>
      </c>
      <c r="Q41" s="0" t="n"/>
      <c r="V41" s="25" t="n"/>
      <c r="X41" s="0" t="n"/>
    </row>
    <row r="42">
      <c r="X42" s="25" t="n"/>
    </row>
    <row r="43">
      <c r="X43" s="25" t="n"/>
    </row>
    <row r="44">
      <c r="X44" s="25" t="n"/>
    </row>
    <row r="45">
      <c r="X45" s="25" t="n"/>
    </row>
    <row r="46">
      <c r="X46" s="25" t="n"/>
    </row>
  </sheetData>
  <mergeCells count="2">
    <mergeCell ref="D2:G2"/>
    <mergeCell ref="D4:G4"/>
  </mergeCells>
  <conditionalFormatting sqref="B9:B39">
    <cfRule type="containsText" priority="1" operator="containsText" dxfId="1" text="土">
      <formula>NOT(ISERROR(SEARCH("土",B9)))</formula>
    </cfRule>
    <cfRule type="containsText" priority="2" operator="containsText" dxfId="0" text="日">
      <formula>NOT(ISERROR(SEARCH("日",B9)))</formula>
    </cfRule>
  </conditionalFormatting>
  <conditionalFormatting sqref="V16:V41 X42:X46">
    <cfRule type="containsText" priority="3" operator="containsText" dxfId="1" text="土">
      <formula>NOT(ISERROR(SEARCH("土",V16)))</formula>
    </cfRule>
    <cfRule type="containsText" priority="4" operator="containsText" dxfId="0" text="日">
      <formula>NOT(ISERROR(SEARCH("日",V16)))</formula>
    </cfRule>
  </conditionalFormatting>
  <pageMargins left="0.7" right="0.7" top="0.75" bottom="0.75" header="0.3" footer="0.3"/>
  <pageSetup orientation="portrait" paperSize="9" scale="82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F10" sqref="F10"/>
    </sheetView>
  </sheetViews>
  <sheetFormatPr baseColWidth="8" defaultRowHeight="13.2"/>
  <cols>
    <col width="10.5546875" bestFit="1" customWidth="1" style="35" min="7" max="7"/>
  </cols>
  <sheetData>
    <row r="1">
      <c r="A1" s="0" t="n">
        <v>4834</v>
      </c>
      <c r="B1" s="0" t="inlineStr">
        <is>
          <t>Ｋカドカ　ジャムナ</t>
        </is>
      </c>
    </row>
    <row r="2">
      <c r="A2" s="0" t="n">
        <v>4840</v>
      </c>
      <c r="B2" s="0" t="inlineStr">
        <is>
          <t>Ｋカルキ　カマラ</t>
        </is>
      </c>
      <c r="G2" s="0" t="n"/>
    </row>
    <row r="3">
      <c r="A3" s="0" t="n">
        <v>4887</v>
      </c>
      <c r="B3" s="0" t="inlineStr">
        <is>
          <t>Ｋスレスタ　ビナムラタ</t>
        </is>
      </c>
    </row>
    <row r="4">
      <c r="A4" s="0" t="n">
        <v>4963</v>
      </c>
      <c r="B4" s="0" t="inlineStr">
        <is>
          <t>Ｒチョウデリ　ティーパ</t>
        </is>
      </c>
    </row>
    <row r="5">
      <c r="A5" s="0" t="n">
        <v>5156</v>
      </c>
      <c r="B5" s="0" t="inlineStr">
        <is>
          <t>スズキ　サユリ</t>
        </is>
      </c>
    </row>
    <row r="6">
      <c r="A6" s="0" t="n">
        <v>5305</v>
      </c>
      <c r="B6" s="0" t="inlineStr">
        <is>
          <t>Ｒタパ　マガル　プナム</t>
        </is>
      </c>
    </row>
    <row r="7">
      <c r="A7" s="0" t="n">
        <v>5312</v>
      </c>
      <c r="B7" s="0" t="inlineStr">
        <is>
          <t>Ｒシリス　ディパ</t>
        </is>
      </c>
    </row>
    <row r="8">
      <c r="A8" s="0" t="n">
        <v>5490</v>
      </c>
      <c r="B8" s="0" t="inlineStr">
        <is>
          <t>Ｒチャウダリ　サパナ</t>
        </is>
      </c>
    </row>
    <row r="9">
      <c r="A9" s="0" t="n">
        <v>5492</v>
      </c>
      <c r="B9" s="0" t="inlineStr">
        <is>
          <t>Ｒビスタ　ソウ゛ァ</t>
        </is>
      </c>
    </row>
    <row r="10">
      <c r="A10" s="0" t="n">
        <v>5494</v>
      </c>
      <c r="B10" s="0" t="inlineStr">
        <is>
          <t>Ｋタパ　ギリ　ラダ</t>
        </is>
      </c>
    </row>
    <row r="11">
      <c r="A11" s="0" t="n">
        <v>5561</v>
      </c>
      <c r="B11" s="0" t="inlineStr">
        <is>
          <t>Ｒラマ　ラジナ</t>
        </is>
      </c>
    </row>
    <row r="12">
      <c r="A12" s="0" t="n">
        <v>5563</v>
      </c>
      <c r="B12" s="0" t="inlineStr">
        <is>
          <t>Ｒカドカ　シーマ</t>
        </is>
      </c>
    </row>
    <row r="13">
      <c r="A13" s="0" t="n">
        <v>5585</v>
      </c>
      <c r="B13" s="0" t="inlineStr">
        <is>
          <t>アラヤ　エミー　カディエンテ</t>
        </is>
      </c>
    </row>
    <row r="14">
      <c r="A14" s="0" t="n">
        <v>5596</v>
      </c>
      <c r="B14" s="0" t="inlineStr">
        <is>
          <t>Ｒネウパネ　ゴパル</t>
        </is>
      </c>
    </row>
    <row r="15">
      <c r="A15" s="0" t="n">
        <v>5597</v>
      </c>
      <c r="B15" s="0" t="inlineStr">
        <is>
          <t>Ｒティワリ　プラカシュ</t>
        </is>
      </c>
    </row>
    <row r="16">
      <c r="A16" s="0" t="n">
        <v>5630</v>
      </c>
      <c r="B16" s="0" t="inlineStr">
        <is>
          <t>Ｋブダ　ジュン　クマリ</t>
        </is>
      </c>
    </row>
    <row r="17">
      <c r="A17" s="0" t="n">
        <v>5636</v>
      </c>
      <c r="B17" s="0" t="inlineStr">
        <is>
          <t>Ｋライ　カリスマ</t>
        </is>
      </c>
    </row>
    <row r="18">
      <c r="A18" s="0" t="n">
        <v>5761</v>
      </c>
      <c r="B18" s="0" t="inlineStr">
        <is>
          <t>Ｒティミルセナ　ラクシュミ</t>
        </is>
      </c>
    </row>
    <row r="19">
      <c r="A19" s="0" t="n">
        <v>5762</v>
      </c>
      <c r="B19" s="0" t="inlineStr">
        <is>
          <t>Ｒタパ　ジェニシャ</t>
        </is>
      </c>
    </row>
    <row r="20">
      <c r="A20" s="0" t="n">
        <v>5764</v>
      </c>
      <c r="B20" s="0" t="inlineStr">
        <is>
          <t>Ｒビケ　アルジュン</t>
        </is>
      </c>
    </row>
    <row r="21">
      <c r="A21" s="0" t="n">
        <v>5765</v>
      </c>
      <c r="B21" s="0" t="inlineStr">
        <is>
          <t>Ｒラナ　プルナ</t>
        </is>
      </c>
    </row>
    <row r="22">
      <c r="A22" s="0" t="n">
        <v>5768</v>
      </c>
      <c r="B22" s="0" t="inlineStr">
        <is>
          <t>Ｒビケ　ロサニ</t>
        </is>
      </c>
    </row>
    <row r="23">
      <c r="A23" s="0" t="n">
        <v>5770</v>
      </c>
      <c r="B23" s="0" t="inlineStr">
        <is>
          <t>Ｒタパ　アサ</t>
        </is>
      </c>
    </row>
    <row r="24">
      <c r="A24" s="0" t="n">
        <v>5771</v>
      </c>
      <c r="B24" s="0" t="inlineStr">
        <is>
          <t>Ｒマルラ　プレマ</t>
        </is>
      </c>
    </row>
    <row r="25">
      <c r="A25" s="0" t="n">
        <v>5772</v>
      </c>
      <c r="B25" s="0" t="inlineStr">
        <is>
          <t>Ｒスレスタ　ニルタ</t>
        </is>
      </c>
    </row>
    <row r="26">
      <c r="A26" s="0" t="n">
        <v>5773</v>
      </c>
      <c r="B26" s="0" t="inlineStr">
        <is>
          <t>Ｒアディカリ　ロク　ラズ</t>
        </is>
      </c>
    </row>
    <row r="27">
      <c r="A27" s="0" t="n">
        <v>5774</v>
      </c>
      <c r="B27" s="0" t="inlineStr">
        <is>
          <t>Ｒネパール　アルジュン</t>
        </is>
      </c>
    </row>
    <row r="28">
      <c r="A28" s="0" t="n">
        <v>5830</v>
      </c>
      <c r="B28" s="0" t="inlineStr">
        <is>
          <t>Ｒビスター　キソル</t>
        </is>
      </c>
    </row>
    <row r="29">
      <c r="A29" s="0" t="n">
        <v>5972</v>
      </c>
      <c r="B29" s="0" t="inlineStr">
        <is>
          <t>Ｒスレスタ　ニサ</t>
        </is>
      </c>
    </row>
    <row r="30">
      <c r="A30" s="0" t="n">
        <v>6081</v>
      </c>
      <c r="B30" s="0" t="inlineStr">
        <is>
          <t>Ｒタパ　イスミレテ</t>
        </is>
      </c>
    </row>
    <row r="31">
      <c r="A31" s="0" t="n">
        <v>6082</v>
      </c>
      <c r="B31" s="0" t="inlineStr">
        <is>
          <t>Ｒプン　ヘマ　クマリ</t>
        </is>
      </c>
    </row>
    <row r="32">
      <c r="A32" s="0" t="n">
        <v>6083</v>
      </c>
      <c r="B32" s="0" t="inlineStr">
        <is>
          <t>Ｒマガル　シマ　マヤ</t>
        </is>
      </c>
    </row>
    <row r="33">
      <c r="A33" s="0" t="n">
        <v>6084</v>
      </c>
      <c r="B33" s="0" t="inlineStr">
        <is>
          <t>Ｒヤカ　ホム　マヤ</t>
        </is>
      </c>
    </row>
    <row r="34">
      <c r="A34" s="0" t="n">
        <v>6210</v>
      </c>
      <c r="B34" s="0" t="inlineStr">
        <is>
          <t>Ｒグルン　サビナ</t>
        </is>
      </c>
    </row>
    <row r="35">
      <c r="A35" s="0" t="n">
        <v>6211</v>
      </c>
      <c r="B35" s="0" t="inlineStr">
        <is>
          <t>Ｒバラル　サンディア</t>
        </is>
      </c>
    </row>
    <row r="36">
      <c r="A36" s="0" t="n">
        <v>6426</v>
      </c>
      <c r="B36" s="0" t="inlineStr">
        <is>
          <t>Ｒバッタ　ディペシュ</t>
        </is>
      </c>
    </row>
    <row r="37">
      <c r="A37" s="0" t="n">
        <v>6428</v>
      </c>
      <c r="B37" s="0" t="inlineStr">
        <is>
          <t>Ｒアチャレ　ポウデル　アスミ</t>
        </is>
      </c>
    </row>
    <row r="38">
      <c r="A38" s="0" t="n">
        <v>6429</v>
      </c>
      <c r="B38" s="0" t="inlineStr">
        <is>
          <t>Ｒタパ　カンチェ</t>
        </is>
      </c>
    </row>
    <row r="39">
      <c r="A39" s="0" t="n">
        <v>6438</v>
      </c>
      <c r="B39" s="0" t="inlineStr">
        <is>
          <t>Ｋネウパネ　ブワン</t>
        </is>
      </c>
    </row>
    <row r="40">
      <c r="A40" s="0" t="n">
        <v>6456</v>
      </c>
      <c r="B40" s="0" t="inlineStr">
        <is>
          <t>Ｒサヒ　ヘミ　サラ</t>
        </is>
      </c>
    </row>
    <row r="41">
      <c r="A41" s="0" t="n">
        <v>6457</v>
      </c>
      <c r="B41" s="0" t="inlineStr">
        <is>
          <t>Ｒカトリ　スレスタ　アミタ</t>
        </is>
      </c>
    </row>
    <row r="42">
      <c r="A42" s="0" t="n">
        <v>6469</v>
      </c>
      <c r="B42" s="0" t="inlineStr">
        <is>
          <t>Ｋダカル　アチャリヤ　マラティ</t>
        </is>
      </c>
    </row>
    <row r="43">
      <c r="A43" s="0" t="n">
        <v>6486</v>
      </c>
      <c r="B43" s="0" t="inlineStr">
        <is>
          <t>Ｒグルン　ロジナ</t>
        </is>
      </c>
    </row>
    <row r="44">
      <c r="A44" s="0" t="n">
        <v>6487</v>
      </c>
      <c r="B44" s="0" t="inlineStr">
        <is>
          <t>Ｒチャンデュ　プザ</t>
        </is>
      </c>
    </row>
    <row r="45">
      <c r="A45" s="0" t="n">
        <v>6527</v>
      </c>
      <c r="B45" s="0" t="inlineStr">
        <is>
          <t>Ｒラマ　ミナ　クマリ</t>
        </is>
      </c>
    </row>
    <row r="46">
      <c r="A46" s="0" t="n">
        <v>6528</v>
      </c>
      <c r="B46" s="0" t="inlineStr">
        <is>
          <t>Ｒギシン　サンザナ</t>
        </is>
      </c>
    </row>
    <row r="47">
      <c r="A47" s="0" t="n">
        <v>6529</v>
      </c>
      <c r="B47" s="0" t="inlineStr">
        <is>
          <t>Ｒラミシャン　グルン　レリナ</t>
        </is>
      </c>
    </row>
    <row r="48">
      <c r="A48" s="0" t="n">
        <v>6530</v>
      </c>
      <c r="B48" s="0" t="inlineStr">
        <is>
          <t>Ｒカトリ　バサンティ　クマリ</t>
        </is>
      </c>
    </row>
    <row r="49">
      <c r="A49" s="106" t="n">
        <v>9995</v>
      </c>
      <c r="B49" t="inlineStr">
        <is>
          <t>あみっと</t>
        </is>
      </c>
    </row>
    <row r="50">
      <c r="A50" s="106" t="n"/>
    </row>
    <row r="51">
      <c r="A51" s="106" t="n"/>
    </row>
    <row r="52">
      <c r="A52" s="106" t="n"/>
    </row>
    <row r="53">
      <c r="A53" s="106" t="n"/>
    </row>
    <row r="54">
      <c r="A54" s="106" t="n"/>
    </row>
    <row r="55">
      <c r="A55" s="106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view="pageBreakPreview" zoomScaleNormal="100" zoomScaleSheetLayoutView="100" workbookViewId="0">
      <pane xSplit="2" ySplit="8" topLeftCell="C33" activePane="bottomRight" state="frozen"/>
      <selection activeCell="O9" sqref="O9"/>
      <selection pane="topRight" activeCell="O9" sqref="O9"/>
      <selection pane="bottomLeft" activeCell="O9" sqref="O9"/>
      <selection pane="bottomRight" activeCell="I36" sqref="I36"/>
    </sheetView>
  </sheetViews>
  <sheetFormatPr baseColWidth="8" defaultRowHeight="13.2"/>
  <cols>
    <col width="7.21875" bestFit="1" customWidth="1" style="35" min="1" max="1"/>
    <col width="5.77734375" bestFit="1" customWidth="1" style="35" min="2" max="2"/>
    <col hidden="1" width="2.88671875" customWidth="1" style="35" min="4" max="4"/>
    <col width="10.109375" customWidth="1" style="35" min="8" max="11"/>
    <col width="10" customWidth="1" style="35" min="12" max="13"/>
    <col width="10.88671875" customWidth="1" style="35" min="14" max="14"/>
    <col hidden="1" width="9" customWidth="1" style="35" min="15" max="15"/>
    <col hidden="1" width="8.21875" customWidth="1" style="35" min="16" max="16"/>
  </cols>
  <sheetData>
    <row r="2" ht="22.5" customHeight="1" s="35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67" t="inlineStr">
        <is>
          <t>ダイエットクック</t>
        </is>
      </c>
      <c r="E2" s="166" t="n"/>
      <c r="F2" s="166" t="n"/>
      <c r="G2" s="166" t="n"/>
      <c r="L2" s="0" t="n"/>
      <c r="M2" s="0" t="n"/>
      <c r="Z2" s="22" t="n">
        <v>0.9166666666666666</v>
      </c>
      <c r="AA2" s="23" t="n">
        <v>1.208333333333333</v>
      </c>
    </row>
    <row r="3" ht="22.5" customHeight="1" s="35">
      <c r="A3" s="190">
        <f>'[1]0SHEET'!D1</f>
        <v/>
      </c>
      <c r="B3" s="2" t="inlineStr">
        <is>
          <t>月</t>
        </is>
      </c>
      <c r="L3" s="0" t="n"/>
      <c r="M3" s="0" t="n"/>
    </row>
    <row r="4" ht="22.5" customHeight="1" s="35">
      <c r="C4" s="1" t="inlineStr">
        <is>
          <t>氏名</t>
        </is>
      </c>
      <c r="D4" s="168" t="inlineStr">
        <is>
          <t>ニッセープロダクツ</t>
        </is>
      </c>
      <c r="E4" s="166" t="n"/>
      <c r="F4" s="166" t="n"/>
      <c r="G4" s="166" t="n"/>
      <c r="H4" s="0" t="inlineStr">
        <is>
          <t>NP番号：</t>
        </is>
      </c>
      <c r="I4" s="107" t="inlineStr">
        <is>
          <t>0000</t>
        </is>
      </c>
      <c r="J4" s="0" t="n"/>
      <c r="K4" s="0" t="n"/>
      <c r="M4" s="0" t="n"/>
    </row>
    <row r="6">
      <c r="L6" s="20" t="inlineStr">
        <is>
          <t>法定時間</t>
        </is>
      </c>
      <c r="M6" s="20" t="n"/>
    </row>
    <row r="7" ht="14.25" customHeight="1" s="35" thickBot="1">
      <c r="L7" s="21" t="n">
        <v>0.3333333333333333</v>
      </c>
      <c r="M7" s="21" t="n"/>
      <c r="O7" s="3" t="n"/>
      <c r="P7" s="3" t="n"/>
      <c r="Q7" s="3" t="n"/>
    </row>
    <row r="8" ht="22.5" customHeight="1" s="35" thickBot="1">
      <c r="A8" s="110" t="inlineStr">
        <is>
          <t>日</t>
        </is>
      </c>
      <c r="B8" s="132" t="inlineStr">
        <is>
          <t>曜日</t>
        </is>
      </c>
      <c r="C8" s="7" t="inlineStr">
        <is>
          <t>出勤</t>
        </is>
      </c>
      <c r="D8" s="8" t="n"/>
      <c r="E8" s="8" t="inlineStr">
        <is>
          <t>退勤</t>
        </is>
      </c>
      <c r="F8" s="8" t="inlineStr">
        <is>
          <t>休憩開始</t>
        </is>
      </c>
      <c r="G8" s="9" t="inlineStr">
        <is>
          <t>休憩終了</t>
        </is>
      </c>
      <c r="H8" s="134" t="inlineStr">
        <is>
          <t>休憩計</t>
        </is>
      </c>
      <c r="I8" s="110" t="inlineStr">
        <is>
          <t>早朝</t>
        </is>
      </c>
      <c r="J8" s="110" t="inlineStr">
        <is>
          <t>基本</t>
        </is>
      </c>
      <c r="K8" s="110" t="inlineStr">
        <is>
          <t>夜</t>
        </is>
      </c>
      <c r="L8" s="111" t="inlineStr">
        <is>
          <t>実働</t>
        </is>
      </c>
      <c r="M8" s="111" t="inlineStr">
        <is>
          <t>契約時間</t>
        </is>
      </c>
      <c r="N8" s="112" t="inlineStr">
        <is>
          <t>残業</t>
        </is>
      </c>
      <c r="O8" s="113" t="inlineStr">
        <is>
          <t>深夜時間</t>
        </is>
      </c>
      <c r="P8" s="113" t="inlineStr">
        <is>
          <t>深夜休憩</t>
        </is>
      </c>
      <c r="Q8" s="113" t="inlineStr">
        <is>
          <t>深夜</t>
        </is>
      </c>
      <c r="R8" s="114" t="inlineStr">
        <is>
          <t>食事</t>
        </is>
      </c>
    </row>
    <row r="9" ht="36.75" customHeight="1" s="35" thickTop="1">
      <c r="A9" s="214">
        <f>A3</f>
        <v/>
      </c>
      <c r="B9" s="133">
        <f>TEXT(A9,"aaa")</f>
        <v/>
      </c>
      <c r="C9" s="192" t="n"/>
      <c r="D9" s="215">
        <f t="array" ref="D9">_xlfn.IFS(C9&lt;0.5,"朝",AND(C9&lt;22/24),"22前",AND(C9&gt;=22/24),"22後")</f>
        <v/>
      </c>
      <c r="E9" s="145" t="n"/>
      <c r="F9" s="196" t="n"/>
      <c r="G9" s="194" t="n"/>
      <c r="H9" s="195">
        <f>G9-F9</f>
        <v/>
      </c>
      <c r="I9" s="196">
        <f>IF(AND(C9&lt;0.333,C9&lt;&gt;""),8/24-C9,(IF(E9&gt;29/24,E9-29/24,)))</f>
        <v/>
      </c>
      <c r="J9" s="196">
        <f>IF(AND(C9&lt;0.5,C9&lt;&gt;""),E9-C9-H9,)</f>
        <v/>
      </c>
      <c r="K9" s="196">
        <f>IF(AND(C9&gt;0.5,C9&lt;22/24),22/24-C9,)</f>
        <v/>
      </c>
      <c r="L9" s="197">
        <f>IF(C9&gt;E9,E9+1-C9-H9,E9-C9-H9)</f>
        <v/>
      </c>
      <c r="M9" s="196">
        <f>+IF(L9&gt;$L$7,$L$7,L9)</f>
        <v/>
      </c>
      <c r="N9" s="196">
        <f>+IF(OR(L9&lt;=$L$7,L9=" ")," ",L9-$L$7)</f>
        <v/>
      </c>
      <c r="O9" s="196">
        <f>IF(AND($C9&lt;&gt;"",$C9&lt;$AA$2,$E9&gt;$Z$2),MIN($E9,$AA$2)-MAX($C9,$Z$2),0)</f>
        <v/>
      </c>
      <c r="P9" s="196">
        <f>IF(AND($F9&lt;&gt;"",$F9&lt;$AA$2,$G9&gt;$Z$2),MIN($G9,$AA$2)-MAX($F9,$Z$2),0)</f>
        <v/>
      </c>
      <c r="Q9" s="197">
        <f t="array" ref="Q9">_xlfn.IFS(D9="朝",,AND(D9="22前",E9&gt;5/24),5/24+1-H9-22/24,AND(D9="22前",E9&lt;5/24),E9+1-H9-22/24,AND(D9="22後",E9&gt;5/24),5/24+1-H9-C9,AND(D9="22後",E9&lt;5/24),E9+1-H9-C9)</f>
        <v/>
      </c>
      <c r="R9" s="117" t="n"/>
    </row>
    <row r="10" ht="36.75" customHeight="1" s="35">
      <c r="A10" s="216">
        <f>A9+1</f>
        <v/>
      </c>
      <c r="B10" s="32">
        <f>TEXT(A10,"aaa")</f>
        <v/>
      </c>
      <c r="C10" s="200" t="n"/>
      <c r="D10" s="215">
        <f t="array" ref="D10">_xlfn.IFS(C10&lt;0.5,"朝",AND(C10&lt;22/24),"22前",AND(C10&gt;=22/24),"22後")</f>
        <v/>
      </c>
      <c r="E10" s="146" t="n"/>
      <c r="F10" s="197" t="n"/>
      <c r="G10" s="198" t="n"/>
      <c r="H10" s="201">
        <f>G10-F10</f>
        <v/>
      </c>
      <c r="I10" s="196">
        <f>IF(AND(C10&lt;0.333,C10&lt;&gt;""),8/24-C10,(IF(E10&gt;29/24,E10-29/24,)))</f>
        <v/>
      </c>
      <c r="J10" s="196">
        <f>IF(AND(C10&lt;0.5,C10&lt;&gt;""),E10-C10-H10,)</f>
        <v/>
      </c>
      <c r="K10" s="196">
        <f>IF(AND(C10&gt;0.5,C10&lt;22/24),22/24-C10,)</f>
        <v/>
      </c>
      <c r="L10" s="197">
        <f>IF(C10&gt;E10,E10+1-C10-H10,E10-C10-H10)</f>
        <v/>
      </c>
      <c r="M10" s="202">
        <f>+IF(L10&gt;$L$7,$L$7,L10)</f>
        <v/>
      </c>
      <c r="N10" s="197">
        <f>+IF(OR(L10&lt;=$L$7,L10=" ")," ",L10-$L$7)</f>
        <v/>
      </c>
      <c r="O10" s="197">
        <f>IF(AND($C10&lt;&gt;"",$C10&lt;$AA$2,$E10&gt;$Z$2),MIN($E10,$AA$2)-MAX($C10,$Z$2),0)</f>
        <v/>
      </c>
      <c r="P10" s="197">
        <f>IF(AND($F10&lt;&gt;"",$F10&lt;$AA$2,$G10&gt;$Z$2),MIN($G10,$AA$2)-MAX($F10,$Z$2),0)</f>
        <v/>
      </c>
      <c r="Q10" s="197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119" t="n"/>
    </row>
    <row r="11" ht="36.75" customHeight="1" s="35">
      <c r="A11" s="216">
        <f>A10+1</f>
        <v/>
      </c>
      <c r="B11" s="32">
        <f>TEXT(A11,"aaa")</f>
        <v/>
      </c>
      <c r="C11" s="200" t="n"/>
      <c r="D11" s="215">
        <f t="array" ref="D11">_xlfn.IFS(C11&lt;0.5,"朝",AND(C11&lt;22/24),"22前",AND(C11&gt;=22/24),"22後")</f>
        <v/>
      </c>
      <c r="E11" s="146" t="n"/>
      <c r="F11" s="197" t="n"/>
      <c r="G11" s="198" t="n"/>
      <c r="H11" s="201">
        <f>G11-F11</f>
        <v/>
      </c>
      <c r="I11" s="196">
        <f>IF(AND(C11&lt;0.333,C11&lt;&gt;""),8/24-C11,(IF(E11&gt;29/24,E11-29/24,)))</f>
        <v/>
      </c>
      <c r="J11" s="196">
        <f>IF(AND(C11&lt;0.5,C11&lt;&gt;""),E11-C11-H11,)</f>
        <v/>
      </c>
      <c r="K11" s="196">
        <f>IF(AND(C11&gt;0.5,C11&lt;22/24),22/24-C11,)</f>
        <v/>
      </c>
      <c r="L11" s="197">
        <f>IF(C11&gt;E11,E11+1-C11-H11,E11-C11-H11)</f>
        <v/>
      </c>
      <c r="M11" s="202">
        <f>+IF(L11&gt;$L$7,$L$7,L11)</f>
        <v/>
      </c>
      <c r="N11" s="197">
        <f>+IF(OR(L11&lt;=$L$7,L11=" ")," ",L11-$L$7)</f>
        <v/>
      </c>
      <c r="O11" s="197">
        <f>IF(AND($C11&lt;&gt;"",$C11&lt;$AA$2,$E11&gt;$Z$2),MIN($E11,$AA$2)-MAX($C11,$Z$2),0)</f>
        <v/>
      </c>
      <c r="P11" s="197">
        <f>IF(AND($F11&lt;&gt;"",$F11&lt;$AA$2,$G11&gt;$Z$2),MIN($G11,$AA$2)-MAX($F11,$Z$2),0)</f>
        <v/>
      </c>
      <c r="Q11" s="197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119" t="n"/>
    </row>
    <row r="12" ht="36.75" customHeight="1" s="35">
      <c r="A12" s="216">
        <f>A11+1</f>
        <v/>
      </c>
      <c r="B12" s="32">
        <f>TEXT(A12,"aaa")</f>
        <v/>
      </c>
      <c r="C12" s="200" t="n"/>
      <c r="D12" s="215">
        <f t="array" ref="D12">_xlfn.IFS(C12&lt;0.5,"朝",AND(C12&lt;22/24),"22前",AND(C12&gt;=22/24),"22後")</f>
        <v/>
      </c>
      <c r="E12" s="146" t="n"/>
      <c r="F12" s="197" t="n"/>
      <c r="G12" s="198" t="n"/>
      <c r="H12" s="201">
        <f>G12-F12</f>
        <v/>
      </c>
      <c r="I12" s="196">
        <f>IF(AND(C12&lt;0.333,C12&lt;&gt;""),8/24-C12,(IF(E12&gt;29/24,E12-29/24,)))</f>
        <v/>
      </c>
      <c r="J12" s="196">
        <f>IF(AND(C12&lt;0.5,C12&lt;&gt;""),E12-C12-H12,)</f>
        <v/>
      </c>
      <c r="K12" s="196">
        <f>IF(AND(C12&gt;0.5,C12&lt;22/24),22/24-C12,)</f>
        <v/>
      </c>
      <c r="L12" s="197">
        <f>IF(C12&gt;E12,E12+1-C12-H12,E12-C12-H12)</f>
        <v/>
      </c>
      <c r="M12" s="202">
        <f>+IF(L12&gt;$L$7,$L$7,L12)</f>
        <v/>
      </c>
      <c r="N12" s="197">
        <f>+IF(OR(L12&lt;=$L$7,L12=" ")," ",L12-$L$7)</f>
        <v/>
      </c>
      <c r="O12" s="197">
        <f>IF(AND($C12&lt;&gt;"",$C12&lt;$AA$2,$E12&gt;$Z$2),MIN($E12,$AA$2)-MAX($C12,$Z$2),0)</f>
        <v/>
      </c>
      <c r="P12" s="197">
        <f>IF(AND($F12&lt;&gt;"",$F12&lt;$AA$2,$G12&gt;$Z$2),MIN($G12,$AA$2)-MAX($F12,$Z$2),0)</f>
        <v/>
      </c>
      <c r="Q12" s="197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119" t="n"/>
    </row>
    <row r="13" ht="36.75" customHeight="1" s="35">
      <c r="A13" s="216">
        <f>A12+1</f>
        <v/>
      </c>
      <c r="B13" s="32">
        <f>TEXT(A13,"aaa")</f>
        <v/>
      </c>
      <c r="C13" s="200" t="n"/>
      <c r="D13" s="215">
        <f t="array" ref="D13">_xlfn.IFS(C13&lt;0.5,"朝",AND(C13&lt;22/24),"22前",AND(C13&gt;=22/24),"22後")</f>
        <v/>
      </c>
      <c r="E13" s="146" t="n"/>
      <c r="F13" s="197" t="n"/>
      <c r="G13" s="198" t="n"/>
      <c r="H13" s="201">
        <f>G13-F13</f>
        <v/>
      </c>
      <c r="I13" s="196">
        <f>IF(AND(C13&lt;0.333,C13&lt;&gt;""),8/24-C13,(IF(E13&gt;29/24,E13-29/24,)))</f>
        <v/>
      </c>
      <c r="J13" s="196">
        <f>IF(AND(C13&lt;0.5,C13&lt;&gt;""),E13-C13-H13,)</f>
        <v/>
      </c>
      <c r="K13" s="196">
        <f>IF(AND(C13&gt;0.5,C13&lt;22/24),22/24-C13,)</f>
        <v/>
      </c>
      <c r="L13" s="197">
        <f>IF(C13&gt;E13,E13+1-C13-H13,E13-C13-H13)</f>
        <v/>
      </c>
      <c r="M13" s="202">
        <f>+IF(L13&gt;$L$7,$L$7,L13)</f>
        <v/>
      </c>
      <c r="N13" s="197">
        <f>+IF(OR(L13&lt;=$L$7,L13=" ")," ",L13-$L$7)</f>
        <v/>
      </c>
      <c r="O13" s="197">
        <f>IF(AND($C13&lt;&gt;"",$C13&lt;$AA$2,$E13&gt;$Z$2),MIN($E13,$AA$2)-MAX($C13,$Z$2),0)</f>
        <v/>
      </c>
      <c r="P13" s="197">
        <f>IF(AND($F13&lt;&gt;"",$F13&lt;$AA$2,$G13&gt;$Z$2),MIN($G13,$AA$2)-MAX($F13,$Z$2),0)</f>
        <v/>
      </c>
      <c r="Q13" s="197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119" t="n"/>
    </row>
    <row r="14" ht="36.75" customHeight="1" s="35">
      <c r="A14" s="216">
        <f>A13+1</f>
        <v/>
      </c>
      <c r="B14" s="32">
        <f>TEXT(A14,"aaa")</f>
        <v/>
      </c>
      <c r="C14" s="200" t="n"/>
      <c r="D14" s="215">
        <f t="array" ref="D14">_xlfn.IFS(C14&lt;0.5,"朝",AND(C14&lt;22/24),"22前",AND(C14&gt;=22/24),"22後")</f>
        <v/>
      </c>
      <c r="E14" s="146" t="n"/>
      <c r="F14" s="197" t="n"/>
      <c r="G14" s="198" t="n"/>
      <c r="H14" s="201">
        <f>G14-F14</f>
        <v/>
      </c>
      <c r="I14" s="196">
        <f>IF(AND(C14&lt;0.333,C14&lt;&gt;""),8/24-C14,(IF(E14&gt;29/24,E14-29/24,)))</f>
        <v/>
      </c>
      <c r="J14" s="196">
        <f>IF(AND(C14&lt;0.5,C14&lt;&gt;""),E14-C14-H14,)</f>
        <v/>
      </c>
      <c r="K14" s="196">
        <f>IF(AND(C14&gt;0.5,C14&lt;22/24),22/24-C14,)</f>
        <v/>
      </c>
      <c r="L14" s="197">
        <f>IF(C14&gt;E14,E14+1-C14-H14,E14-C14-H14)</f>
        <v/>
      </c>
      <c r="M14" s="202">
        <f>+IF(L14&gt;$L$7,$L$7,L14)</f>
        <v/>
      </c>
      <c r="N14" s="197">
        <f>+IF(OR(L14&lt;=$L$7,L14=" ")," ",L14-$L$7)</f>
        <v/>
      </c>
      <c r="O14" s="197">
        <f>IF(AND($C14&lt;&gt;"",$C14&lt;$AA$2,$E14&gt;$Z$2),MIN($E14,$AA$2)-MAX($C14,$Z$2),0)</f>
        <v/>
      </c>
      <c r="P14" s="197">
        <f>IF(AND($F14&lt;&gt;"",$F14&lt;$AA$2,$G14&gt;$Z$2),MIN($G14,$AA$2)-MAX($F14,$Z$2),0)</f>
        <v/>
      </c>
      <c r="Q14" s="197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119" t="n"/>
    </row>
    <row r="15" ht="36.75" customHeight="1" s="35">
      <c r="A15" s="216">
        <f>A14+1</f>
        <v/>
      </c>
      <c r="B15" s="32">
        <f>TEXT(A15,"aaa")</f>
        <v/>
      </c>
      <c r="C15" s="200" t="n"/>
      <c r="D15" s="215">
        <f t="array" ref="D15">_xlfn.IFS(C15&lt;0.5,"朝",AND(C15&lt;22/24),"22前",AND(C15&gt;=22/24),"22後")</f>
        <v/>
      </c>
      <c r="E15" s="146" t="n"/>
      <c r="F15" s="197" t="n"/>
      <c r="G15" s="198" t="n"/>
      <c r="H15" s="201">
        <f>G15-F15</f>
        <v/>
      </c>
      <c r="I15" s="196">
        <f>IF(AND(C15&lt;0.333,C15&lt;&gt;""),8/24-C15,(IF(E15&gt;29/24,E15-29/24,)))</f>
        <v/>
      </c>
      <c r="J15" s="196">
        <f>IF(AND(C15&lt;0.5,C15&lt;&gt;""),E15-C15-H15,)</f>
        <v/>
      </c>
      <c r="K15" s="196">
        <f>IF(AND(C15&gt;0.5,C15&lt;22/24),22/24-C15,)</f>
        <v/>
      </c>
      <c r="L15" s="197">
        <f>IF(C15&gt;E15,E15+1-C15-H15,E15-C15-H15)</f>
        <v/>
      </c>
      <c r="M15" s="202">
        <f>+IF(L15&gt;$L$7,$L$7,L15)</f>
        <v/>
      </c>
      <c r="N15" s="197">
        <f>+IF(OR(L15&lt;=$L$7,L15=" ")," ",L15-$L$7)</f>
        <v/>
      </c>
      <c r="O15" s="197">
        <f>IF(AND($C15&lt;&gt;"",$C15&lt;$AA$2,$E15&gt;$Z$2),MIN($E15,$AA$2)-MAX($C15,$Z$2),0)</f>
        <v/>
      </c>
      <c r="P15" s="197">
        <f>IF(AND($F15&lt;&gt;"",$F15&lt;$AA$2,$G15&gt;$Z$2),MIN($G15,$AA$2)-MAX($F15,$Z$2),0)</f>
        <v/>
      </c>
      <c r="Q15" s="197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119" t="n"/>
    </row>
    <row r="16" ht="36.75" customHeight="1" s="35">
      <c r="A16" s="216">
        <f>A15+1</f>
        <v/>
      </c>
      <c r="B16" s="32">
        <f>TEXT(A16,"aaa")</f>
        <v/>
      </c>
      <c r="C16" s="200" t="n"/>
      <c r="D16" s="215">
        <f t="array" ref="D16">_xlfn.IFS(C16&lt;0.5,"朝",AND(C16&lt;22/24),"22前",AND(C16&gt;=22/24),"22後")</f>
        <v/>
      </c>
      <c r="E16" s="146" t="n"/>
      <c r="F16" s="197" t="n"/>
      <c r="G16" s="198" t="n"/>
      <c r="H16" s="201">
        <f>G16-F16</f>
        <v/>
      </c>
      <c r="I16" s="196">
        <f>IF(AND(C16&lt;0.333,C16&lt;&gt;""),8/24-C16,(IF(E16&gt;29/24,E16-29/24,)))</f>
        <v/>
      </c>
      <c r="J16" s="196">
        <f>IF(AND(C16&lt;0.5,C16&lt;&gt;""),E16-C16-H16,)</f>
        <v/>
      </c>
      <c r="K16" s="196">
        <f>IF(AND(C16&gt;0.5,C16&lt;22/24),22/24-C16,)</f>
        <v/>
      </c>
      <c r="L16" s="197">
        <f>IF(C16&gt;E16,E16+1-C16-H16,E16-C16-H16)</f>
        <v/>
      </c>
      <c r="M16" s="202">
        <f>+IF(L16&gt;$L$7,$L$7,L16)</f>
        <v/>
      </c>
      <c r="N16" s="197">
        <f>+IF(OR(L16&lt;=$L$7,L16=" ")," ",L16-$L$7)</f>
        <v/>
      </c>
      <c r="O16" s="197">
        <f>IF(AND($C16&lt;&gt;"",$C16&lt;$AA$2,$E16&gt;$Z$2),MIN($E16,$AA$2)-MAX($C16,$Z$2),0)</f>
        <v/>
      </c>
      <c r="P16" s="197">
        <f>IF(AND($F16&lt;&gt;"",$F16&lt;$AA$2,$G16&gt;$Z$2),MIN($G16,$AA$2)-MAX($F16,$Z$2),0)</f>
        <v/>
      </c>
      <c r="Q16" s="197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119" t="n"/>
    </row>
    <row r="17" ht="36.75" customHeight="1" s="35">
      <c r="A17" s="216">
        <f>A16+1</f>
        <v/>
      </c>
      <c r="B17" s="32">
        <f>TEXT(A17,"aaa")</f>
        <v/>
      </c>
      <c r="C17" s="200" t="n"/>
      <c r="D17" s="215">
        <f t="array" ref="D17">_xlfn.IFS(C17&lt;0.5,"朝",AND(C17&lt;22/24),"22前",AND(C17&gt;=22/24),"22後")</f>
        <v/>
      </c>
      <c r="E17" s="146" t="n"/>
      <c r="F17" s="197" t="n"/>
      <c r="G17" s="198" t="n"/>
      <c r="H17" s="201">
        <f>G17-F17</f>
        <v/>
      </c>
      <c r="I17" s="196">
        <f>IF(AND(C17&lt;0.333,C17&lt;&gt;""),8/24-C17,(IF(E17&gt;29/24,E17-29/24,)))</f>
        <v/>
      </c>
      <c r="J17" s="196">
        <f>IF(AND(C17&lt;0.5,C17&lt;&gt;""),E17-C17-H17,)</f>
        <v/>
      </c>
      <c r="K17" s="196">
        <f>IF(AND(C17&gt;0.5,C17&lt;22/24),22/24-C17,)</f>
        <v/>
      </c>
      <c r="L17" s="197">
        <f>IF(C17&gt;E17,E17+1-C17-H17,E17-C17-H17)</f>
        <v/>
      </c>
      <c r="M17" s="202">
        <f>+IF(L17&gt;$L$7,$L$7,L17)</f>
        <v/>
      </c>
      <c r="N17" s="197">
        <f>+IF(OR(L17&lt;=$L$7,L17=" ")," ",L17-$L$7)</f>
        <v/>
      </c>
      <c r="O17" s="197">
        <f>IF(AND($C17&lt;&gt;"",$C17&lt;$AA$2,$E17&gt;$Z$2),MIN($E17,$AA$2)-MAX($C17,$Z$2),0)</f>
        <v/>
      </c>
      <c r="P17" s="197">
        <f>IF(AND($F17&lt;&gt;"",$F17&lt;$AA$2,$G17&gt;$Z$2),MIN($G17,$AA$2)-MAX($F17,$Z$2),0)</f>
        <v/>
      </c>
      <c r="Q17" s="197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119" t="n"/>
    </row>
    <row r="18" ht="36.75" customHeight="1" s="35">
      <c r="A18" s="216">
        <f>A17+1</f>
        <v/>
      </c>
      <c r="B18" s="32">
        <f>TEXT(A18,"aaa")</f>
        <v/>
      </c>
      <c r="C18" s="200" t="n"/>
      <c r="D18" s="215">
        <f t="array" ref="D18">_xlfn.IFS(C18&lt;0.5,"朝",AND(C18&lt;22/24),"22前",AND(C18&gt;=22/24),"22後")</f>
        <v/>
      </c>
      <c r="E18" s="146" t="n"/>
      <c r="F18" s="197" t="n"/>
      <c r="G18" s="198" t="n"/>
      <c r="H18" s="201">
        <f>G18-F18</f>
        <v/>
      </c>
      <c r="I18" s="196">
        <f>IF(AND(C18&lt;0.333,C18&lt;&gt;""),8/24-C18,(IF(E18&gt;29/24,E18-29/24,)))</f>
        <v/>
      </c>
      <c r="J18" s="196">
        <f>IF(AND(C18&lt;0.5,C18&lt;&gt;""),E18-C18-H18,)</f>
        <v/>
      </c>
      <c r="K18" s="196">
        <f>IF(AND(C18&gt;0.5,C18&lt;22/24),22/24-C18,)</f>
        <v/>
      </c>
      <c r="L18" s="197">
        <f>IF(C18&gt;E18,E18+1-C18-H18,E18-C18-H18)</f>
        <v/>
      </c>
      <c r="M18" s="202">
        <f>+IF(L18&gt;$L$7,$L$7,L18)</f>
        <v/>
      </c>
      <c r="N18" s="197">
        <f>+IF(OR(L18&lt;=$L$7,L18=" ")," ",L18-$L$7)</f>
        <v/>
      </c>
      <c r="O18" s="197">
        <f>IF(AND($C18&lt;&gt;"",$C18&lt;$AA$2,$E18&gt;$Z$2),MIN($E18,$AA$2)-MAX($C18,$Z$2),0)</f>
        <v/>
      </c>
      <c r="P18" s="197">
        <f>IF(AND($F18&lt;&gt;"",$F18&lt;$AA$2,$G18&gt;$Z$2),MIN($G18,$AA$2)-MAX($F18,$Z$2),0)</f>
        <v/>
      </c>
      <c r="Q18" s="197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119" t="n"/>
    </row>
    <row r="19" ht="36.75" customHeight="1" s="35">
      <c r="A19" s="216">
        <f>A18+1</f>
        <v/>
      </c>
      <c r="B19" s="32">
        <f>TEXT(A19,"aaa")</f>
        <v/>
      </c>
      <c r="C19" s="200" t="n"/>
      <c r="D19" s="215">
        <f t="array" ref="D19">_xlfn.IFS(C19&lt;0.5,"朝",AND(C19&lt;22/24),"22前",AND(C19&gt;=22/24),"22後")</f>
        <v/>
      </c>
      <c r="E19" s="146" t="n"/>
      <c r="F19" s="197" t="n"/>
      <c r="G19" s="198" t="n"/>
      <c r="H19" s="201">
        <f>G19-F19</f>
        <v/>
      </c>
      <c r="I19" s="196">
        <f>IF(AND(C19&lt;0.333,C19&lt;&gt;""),8/24-C19,(IF(E19&gt;29/24,E19-29/24,)))</f>
        <v/>
      </c>
      <c r="J19" s="196">
        <f>IF(AND(C19&lt;0.5,C19&lt;&gt;""),E19-C19-H19,)</f>
        <v/>
      </c>
      <c r="K19" s="196">
        <f>IF(AND(C19&gt;0.5,C19&lt;22/24),22/24-C19,)</f>
        <v/>
      </c>
      <c r="L19" s="197">
        <f>IF(C19&gt;E19,E19+1-C19-H19,E19-C19-H19)</f>
        <v/>
      </c>
      <c r="M19" s="202">
        <f>+IF(L19&gt;$L$7,$L$7,L19)</f>
        <v/>
      </c>
      <c r="N19" s="197">
        <f>+IF(OR(L19&lt;=$L$7,L19=" ")," ",L19-$L$7)</f>
        <v/>
      </c>
      <c r="O19" s="197">
        <f>IF(AND($C19&lt;&gt;"",$C19&lt;$AA$2,$E19&gt;$Z$2),MIN($E19,$AA$2)-MAX($C19,$Z$2),0)</f>
        <v/>
      </c>
      <c r="P19" s="197">
        <f>IF(AND($F19&lt;&gt;"",$F19&lt;$AA$2,$G19&gt;$Z$2),MIN($G19,$AA$2)-MAX($F19,$Z$2),0)</f>
        <v/>
      </c>
      <c r="Q19" s="197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119" t="n"/>
    </row>
    <row r="20" ht="36.75" customHeight="1" s="35">
      <c r="A20" s="216">
        <f>A19+1</f>
        <v/>
      </c>
      <c r="B20" s="32">
        <f>TEXT(A20,"aaa")</f>
        <v/>
      </c>
      <c r="C20" s="200" t="n"/>
      <c r="D20" s="215">
        <f t="array" ref="D20">_xlfn.IFS(C20&lt;0.5,"朝",AND(C20&lt;22/24),"22前",AND(C20&gt;=22/24),"22後")</f>
        <v/>
      </c>
      <c r="E20" s="146" t="n"/>
      <c r="F20" s="197" t="n"/>
      <c r="G20" s="198" t="n"/>
      <c r="H20" s="201">
        <f>G20-F20</f>
        <v/>
      </c>
      <c r="I20" s="196">
        <f>IF(AND(C20&lt;0.333,C20&lt;&gt;""),8/24-C20,(IF(E20&gt;29/24,E20-29/24,)))</f>
        <v/>
      </c>
      <c r="J20" s="196">
        <f>IF(AND(C20&lt;0.5,C20&lt;&gt;""),E20-C20-H20,)</f>
        <v/>
      </c>
      <c r="K20" s="196">
        <f>IF(AND(C20&gt;0.5,C20&lt;22/24),22/24-C20,)</f>
        <v/>
      </c>
      <c r="L20" s="197">
        <f>IF(C20&gt;E20,E20+1-C20-H20,E20-C20-H20)</f>
        <v/>
      </c>
      <c r="M20" s="202">
        <f>+IF(L20&gt;$L$7,$L$7,L20)</f>
        <v/>
      </c>
      <c r="N20" s="197">
        <f>+IF(OR(L20&lt;=$L$7,L20=" ")," ",L20-$L$7)</f>
        <v/>
      </c>
      <c r="O20" s="197">
        <f>IF(AND($C20&lt;&gt;"",$C20&lt;$AA$2,$E20&gt;$Z$2),MIN($E20,$AA$2)-MAX($C20,$Z$2),0)</f>
        <v/>
      </c>
      <c r="P20" s="197">
        <f>IF(AND($F20&lt;&gt;"",$F20&lt;$AA$2,$G20&gt;$Z$2),MIN($G20,$AA$2)-MAX($F20,$Z$2),0)</f>
        <v/>
      </c>
      <c r="Q20" s="197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119" t="n"/>
    </row>
    <row r="21" ht="36.75" customHeight="1" s="35">
      <c r="A21" s="216">
        <f>A20+1</f>
        <v/>
      </c>
      <c r="B21" s="32">
        <f>TEXT(A21,"aaa")</f>
        <v/>
      </c>
      <c r="C21" s="200" t="n"/>
      <c r="D21" s="215">
        <f t="array" ref="D21">_xlfn.IFS(C21&lt;0.5,"朝",AND(C21&lt;22/24),"22前",AND(C21&gt;=22/24),"22後")</f>
        <v/>
      </c>
      <c r="E21" s="146" t="n"/>
      <c r="F21" s="197" t="n"/>
      <c r="G21" s="198" t="n"/>
      <c r="H21" s="201">
        <f>G21-F21</f>
        <v/>
      </c>
      <c r="I21" s="196">
        <f>IF(AND(C21&lt;0.333,C21&lt;&gt;""),8/24-C21,(IF(E21&gt;29/24,E21-29/24,)))</f>
        <v/>
      </c>
      <c r="J21" s="196">
        <f>IF(AND(C21&lt;0.5,C21&lt;&gt;""),E21-C21-H21,)</f>
        <v/>
      </c>
      <c r="K21" s="196">
        <f>IF(AND(C21&gt;0.5,C21&lt;22/24),22/24-C21,)</f>
        <v/>
      </c>
      <c r="L21" s="197">
        <f>IF(C21&gt;E21,E21+1-C21-H21,E21-C21-H21)</f>
        <v/>
      </c>
      <c r="M21" s="202">
        <f>+IF(L21&gt;$L$7,$L$7,L21)</f>
        <v/>
      </c>
      <c r="N21" s="197">
        <f>+IF(OR(L21&lt;=$L$7,L21=" ")," ",L21-$L$7)</f>
        <v/>
      </c>
      <c r="O21" s="197">
        <f>IF(AND($C21&lt;&gt;"",$C21&lt;$AA$2,$E21&gt;$Z$2),MIN($E21,$AA$2)-MAX($C21,$Z$2),0)</f>
        <v/>
      </c>
      <c r="P21" s="197">
        <f>IF(AND($F21&lt;&gt;"",$F21&lt;$AA$2,$G21&gt;$Z$2),MIN($G21,$AA$2)-MAX($F21,$Z$2),0)</f>
        <v/>
      </c>
      <c r="Q21" s="197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119" t="n"/>
    </row>
    <row r="22" ht="36.75" customHeight="1" s="35">
      <c r="A22" s="216">
        <f>A21+1</f>
        <v/>
      </c>
      <c r="B22" s="32">
        <f>TEXT(A22,"aaa")</f>
        <v/>
      </c>
      <c r="C22" s="200" t="n"/>
      <c r="D22" s="215">
        <f t="array" ref="D22">_xlfn.IFS(C22&lt;0.5,"朝",AND(C22&lt;22/24),"22前",AND(C22&gt;=22/24),"22後")</f>
        <v/>
      </c>
      <c r="E22" s="146" t="n"/>
      <c r="F22" s="197" t="n"/>
      <c r="G22" s="198" t="n"/>
      <c r="H22" s="201">
        <f>G22-F22</f>
        <v/>
      </c>
      <c r="I22" s="196">
        <f>IF(AND(C22&lt;0.333,C22&lt;&gt;""),8/24-C22,(IF(E22&gt;29/24,E22-29/24,)))</f>
        <v/>
      </c>
      <c r="J22" s="196">
        <f>IF(AND(C22&lt;0.5,C22&lt;&gt;""),E22-C22-H22,)</f>
        <v/>
      </c>
      <c r="K22" s="196">
        <f>IF(AND(C22&gt;0.5,C22&lt;22/24),22/24-C22,)</f>
        <v/>
      </c>
      <c r="L22" s="197">
        <f>IF(C22&gt;E22,E22+1-C22-H22,E22-C22-H22)</f>
        <v/>
      </c>
      <c r="M22" s="202">
        <f>+IF(L22&gt;$L$7,$L$7,L22)</f>
        <v/>
      </c>
      <c r="N22" s="197">
        <f>+IF(OR(L22&lt;=$L$7,L22=" ")," ",L22-$L$7)</f>
        <v/>
      </c>
      <c r="O22" s="197">
        <f>IF(AND($C22&lt;&gt;"",$C22&lt;$AA$2,$E22&gt;$Z$2),MIN($E22,$AA$2)-MAX($C22,$Z$2),0)</f>
        <v/>
      </c>
      <c r="P22" s="197">
        <f>IF(AND($F22&lt;&gt;"",$F22&lt;$AA$2,$G22&gt;$Z$2),MIN($G22,$AA$2)-MAX($F22,$Z$2),0)</f>
        <v/>
      </c>
      <c r="Q22" s="197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119" t="n"/>
    </row>
    <row r="23" ht="36.75" customHeight="1" s="35">
      <c r="A23" s="216">
        <f>A22+1</f>
        <v/>
      </c>
      <c r="B23" s="32">
        <f>TEXT(A23,"aaa")</f>
        <v/>
      </c>
      <c r="C23" s="200" t="n"/>
      <c r="D23" s="215">
        <f t="array" ref="D23">_xlfn.IFS(C23&lt;0.5,"朝",AND(C23&lt;22/24),"22前",AND(C23&gt;=22/24),"22後")</f>
        <v/>
      </c>
      <c r="E23" s="146" t="n"/>
      <c r="F23" s="197" t="n"/>
      <c r="G23" s="198" t="n"/>
      <c r="H23" s="201">
        <f>G23-F23</f>
        <v/>
      </c>
      <c r="I23" s="196">
        <f>IF(AND(C23&lt;0.333,C23&lt;&gt;""),8/24-C23,(IF(E23&gt;29/24,E23-29/24,)))</f>
        <v/>
      </c>
      <c r="J23" s="196">
        <f>IF(AND(C23&lt;0.5,C23&lt;&gt;""),E23-C23-H23,)</f>
        <v/>
      </c>
      <c r="K23" s="196">
        <f>IF(AND(C23&gt;0.5,C23&lt;22/24),22/24-C23,)</f>
        <v/>
      </c>
      <c r="L23" s="197">
        <f>IF(C23&gt;E23,E23+1-C23-H23,E23-C23-H23)</f>
        <v/>
      </c>
      <c r="M23" s="202">
        <f>+IF(L23&gt;$L$7,$L$7,L23)</f>
        <v/>
      </c>
      <c r="N23" s="197">
        <f>+IF(OR(L23&lt;=$L$7,L23=" ")," ",L23-$L$7)</f>
        <v/>
      </c>
      <c r="O23" s="197">
        <f>IF(AND($C23&lt;&gt;"",$C23&lt;$AA$2,$E23&gt;$Z$2),MIN($E23,$AA$2)-MAX($C23,$Z$2),0)</f>
        <v/>
      </c>
      <c r="P23" s="197">
        <f>IF(AND($F23&lt;&gt;"",$F23&lt;$AA$2,$G23&gt;$Z$2),MIN($G23,$AA$2)-MAX($F23,$Z$2),0)</f>
        <v/>
      </c>
      <c r="Q23" s="197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119" t="n"/>
    </row>
    <row r="24" ht="36.75" customHeight="1" s="35">
      <c r="A24" s="216">
        <f>A23+1</f>
        <v/>
      </c>
      <c r="B24" s="32">
        <f>TEXT(A24,"aaa")</f>
        <v/>
      </c>
      <c r="C24" s="200" t="n"/>
      <c r="D24" s="215">
        <f t="array" ref="D24">_xlfn.IFS(C24&lt;0.5,"朝",AND(C24&lt;22/24),"22前",AND(C24&gt;=22/24),"22後")</f>
        <v/>
      </c>
      <c r="E24" s="146" t="n"/>
      <c r="F24" s="197" t="n"/>
      <c r="G24" s="198" t="n"/>
      <c r="H24" s="201">
        <f>G24-F24</f>
        <v/>
      </c>
      <c r="I24" s="196">
        <f>IF(AND(C24&lt;0.333,C24&lt;&gt;""),8/24-C24,(IF(E24&gt;29/24,E24-29/24,)))</f>
        <v/>
      </c>
      <c r="J24" s="196">
        <f>IF(AND(C24&lt;0.5,C24&lt;&gt;""),E24-C24-H24,)</f>
        <v/>
      </c>
      <c r="K24" s="196">
        <f>IF(AND(C24&gt;0.5,C24&lt;22/24),22/24-C24,)</f>
        <v/>
      </c>
      <c r="L24" s="197">
        <f>IF(C24&gt;E24,E24+1-C24-H24,E24-C24-H24)</f>
        <v/>
      </c>
      <c r="M24" s="202">
        <f>+IF(L24&gt;$L$7,$L$7,L24)</f>
        <v/>
      </c>
      <c r="N24" s="197">
        <f>+IF(OR(L24&lt;=$L$7,L24=" ")," ",L24-$L$7)</f>
        <v/>
      </c>
      <c r="O24" s="197">
        <f>IF(AND($C24&lt;&gt;"",$C24&lt;$AA$2,$E24&gt;$Z$2),MIN($E24,$AA$2)-MAX($C24,$Z$2),0)</f>
        <v/>
      </c>
      <c r="P24" s="197">
        <f>IF(AND($F24&lt;&gt;"",$F24&lt;$AA$2,$G24&gt;$Z$2),MIN($G24,$AA$2)-MAX($F24,$Z$2),0)</f>
        <v/>
      </c>
      <c r="Q24" s="197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119" t="n"/>
    </row>
    <row r="25" ht="36.75" customHeight="1" s="35">
      <c r="A25" s="216">
        <f>A24+1</f>
        <v/>
      </c>
      <c r="B25" s="32">
        <f>TEXT(A25,"aaa")</f>
        <v/>
      </c>
      <c r="C25" s="200" t="n"/>
      <c r="D25" s="215">
        <f t="array" ref="D25">_xlfn.IFS(C25&lt;0.5,"朝",AND(C25&lt;22/24),"22前",AND(C25&gt;=22/24),"22後")</f>
        <v/>
      </c>
      <c r="E25" s="146" t="n"/>
      <c r="F25" s="197" t="n"/>
      <c r="G25" s="198" t="n"/>
      <c r="H25" s="201">
        <f>G25-F25</f>
        <v/>
      </c>
      <c r="I25" s="196">
        <f>IF(AND(C25&lt;0.333,C25&lt;&gt;""),8/24-C25,(IF(E25&gt;29/24,E25-29/24,)))</f>
        <v/>
      </c>
      <c r="J25" s="196">
        <f>IF(AND(C25&lt;0.5,C25&lt;&gt;""),E25-C25-H25,)</f>
        <v/>
      </c>
      <c r="K25" s="196">
        <f>IF(AND(C25&gt;0.5,C25&lt;22/24),22/24-C25,)</f>
        <v/>
      </c>
      <c r="L25" s="197">
        <f>IF(C25&gt;E25,E25+1-C25-H25,E25-C25-H25)</f>
        <v/>
      </c>
      <c r="M25" s="202">
        <f>+IF(L25&gt;$L$7,$L$7,L25)</f>
        <v/>
      </c>
      <c r="N25" s="197">
        <f>+IF(OR(L25&lt;=$L$7,L25=" ")," ",L25-$L$7)</f>
        <v/>
      </c>
      <c r="O25" s="197">
        <f>IF(AND($C25&lt;&gt;"",$C25&lt;$AA$2,$E25&gt;$Z$2),MIN($E25,$AA$2)-MAX($C25,$Z$2),0)</f>
        <v/>
      </c>
      <c r="P25" s="197">
        <f>IF(AND($F25&lt;&gt;"",$F25&lt;$AA$2,$G25&gt;$Z$2),MIN($G25,$AA$2)-MAX($F25,$Z$2),0)</f>
        <v/>
      </c>
      <c r="Q25" s="197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119" t="n"/>
    </row>
    <row r="26" ht="36.75" customHeight="1" s="35">
      <c r="A26" s="216">
        <f>A25+1</f>
        <v/>
      </c>
      <c r="B26" s="32">
        <f>TEXT(A26,"aaa")</f>
        <v/>
      </c>
      <c r="C26" s="200" t="n"/>
      <c r="D26" s="215">
        <f t="array" ref="D26">_xlfn.IFS(C26&lt;0.5,"朝",AND(C26&lt;22/24),"22前",AND(C26&gt;=22/24),"22後")</f>
        <v/>
      </c>
      <c r="E26" s="146" t="n"/>
      <c r="F26" s="197" t="n"/>
      <c r="G26" s="198" t="n"/>
      <c r="H26" s="201">
        <f>G26-F26</f>
        <v/>
      </c>
      <c r="I26" s="196">
        <f>IF(AND(C26&lt;0.333,C26&lt;&gt;""),8/24-C26,(IF(E26&gt;29/24,E26-29/24,)))</f>
        <v/>
      </c>
      <c r="J26" s="196">
        <f>IF(AND(C26&lt;0.5,C26&lt;&gt;""),E26-C26-H26,)</f>
        <v/>
      </c>
      <c r="K26" s="196">
        <f>IF(AND(C26&gt;0.5,C26&lt;22/24),22/24-C26,)</f>
        <v/>
      </c>
      <c r="L26" s="197">
        <f>IF(C26&gt;E26,E26+1-C26-H26,E26-C26-H26)</f>
        <v/>
      </c>
      <c r="M26" s="202">
        <f>+IF(L26&gt;$L$7,$L$7,L26)</f>
        <v/>
      </c>
      <c r="N26" s="197">
        <f>+IF(OR(L26&lt;=$L$7,L26=" ")," ",L26-$L$7)</f>
        <v/>
      </c>
      <c r="O26" s="197">
        <f>IF(AND($C26&lt;&gt;"",$C26&lt;$AA$2,$E26&gt;$Z$2),MIN($E26,$AA$2)-MAX($C26,$Z$2),0)</f>
        <v/>
      </c>
      <c r="P26" s="197">
        <f>IF(AND($F26&lt;&gt;"",$F26&lt;$AA$2,$G26&gt;$Z$2),MIN($G26,$AA$2)-MAX($F26,$Z$2),0)</f>
        <v/>
      </c>
      <c r="Q26" s="197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119" t="n"/>
    </row>
    <row r="27" ht="36.75" customHeight="1" s="35">
      <c r="A27" s="216">
        <f>A26+1</f>
        <v/>
      </c>
      <c r="B27" s="32">
        <f>TEXT(A27,"aaa")</f>
        <v/>
      </c>
      <c r="C27" s="200" t="n"/>
      <c r="D27" s="215">
        <f t="array" ref="D27">_xlfn.IFS(C27&lt;0.5,"朝",AND(C27&lt;22/24),"22前",AND(C27&gt;=22/24),"22後")</f>
        <v/>
      </c>
      <c r="E27" s="146" t="n"/>
      <c r="F27" s="197" t="n"/>
      <c r="G27" s="198" t="n"/>
      <c r="H27" s="201">
        <f>G27-F27</f>
        <v/>
      </c>
      <c r="I27" s="196">
        <f>IF(AND(C27&lt;0.333,C27&lt;&gt;""),8/24-C27,(IF(E27&gt;29/24,E27-29/24,)))</f>
        <v/>
      </c>
      <c r="J27" s="196">
        <f>IF(AND(C27&lt;0.5,C27&lt;&gt;""),E27-C27-H27,)</f>
        <v/>
      </c>
      <c r="K27" s="196">
        <f>IF(AND(C27&gt;0.5,C27&lt;22/24),22/24-C27,)</f>
        <v/>
      </c>
      <c r="L27" s="197">
        <f>IF(C27&gt;E27,E27+1-C27-H27,E27-C27-H27)</f>
        <v/>
      </c>
      <c r="M27" s="202">
        <f>+IF(L27&gt;$L$7,$L$7,L27)</f>
        <v/>
      </c>
      <c r="N27" s="197">
        <f>+IF(OR(L27&lt;=$L$7,L27=" ")," ",L27-$L$7)</f>
        <v/>
      </c>
      <c r="O27" s="197">
        <f>IF(AND($C27&lt;&gt;"",$C27&lt;$AA$2,$E27&gt;$Z$2),MIN($E27,$AA$2)-MAX($C27,$Z$2),0)</f>
        <v/>
      </c>
      <c r="P27" s="197">
        <f>IF(AND($F27&lt;&gt;"",$F27&lt;$AA$2,$G27&gt;$Z$2),MIN($G27,$AA$2)-MAX($F27,$Z$2),0)</f>
        <v/>
      </c>
      <c r="Q27" s="197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119" t="n"/>
    </row>
    <row r="28" ht="36.75" customHeight="1" s="35">
      <c r="A28" s="216">
        <f>A27+1</f>
        <v/>
      </c>
      <c r="B28" s="32">
        <f>TEXT(A28,"aaa")</f>
        <v/>
      </c>
      <c r="C28" s="200" t="n"/>
      <c r="D28" s="215">
        <f t="array" ref="D28">_xlfn.IFS(C28&lt;0.5,"朝",AND(C28&lt;22/24),"22前",AND(C28&gt;=22/24),"22後")</f>
        <v/>
      </c>
      <c r="E28" s="146" t="n"/>
      <c r="F28" s="197" t="n"/>
      <c r="G28" s="198" t="n"/>
      <c r="H28" s="201">
        <f>G28-F28</f>
        <v/>
      </c>
      <c r="I28" s="196">
        <f>IF(AND(C28&lt;0.333,C28&lt;&gt;""),8/24-C28,(IF(E28&gt;29/24,E28-29/24,)))</f>
        <v/>
      </c>
      <c r="J28" s="196">
        <f>IF(AND(C28&lt;0.5,C28&lt;&gt;""),E28-C28-H28,)</f>
        <v/>
      </c>
      <c r="K28" s="196">
        <f>IF(AND(C28&gt;0.5,C28&lt;22/24),22/24-C28,)</f>
        <v/>
      </c>
      <c r="L28" s="197">
        <f>IF(C28&gt;E28,E28+1-C28-H28,E28-C28-H28)</f>
        <v/>
      </c>
      <c r="M28" s="202">
        <f>+IF(L28&gt;$L$7,$L$7,L28)</f>
        <v/>
      </c>
      <c r="N28" s="197">
        <f>+IF(OR(L28&lt;=$L$7,L28=" ")," ",L28-$L$7)</f>
        <v/>
      </c>
      <c r="O28" s="197">
        <f>IF(AND($C28&lt;&gt;"",$C28&lt;$AA$2,$E28&gt;$Z$2),MIN($E28,$AA$2)-MAX($C28,$Z$2),0)</f>
        <v/>
      </c>
      <c r="P28" s="197">
        <f>IF(AND($F28&lt;&gt;"",$F28&lt;$AA$2,$G28&gt;$Z$2),MIN($G28,$AA$2)-MAX($F28,$Z$2),0)</f>
        <v/>
      </c>
      <c r="Q28" s="197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119" t="n"/>
    </row>
    <row r="29" ht="36.75" customHeight="1" s="35">
      <c r="A29" s="216">
        <f>A28+1</f>
        <v/>
      </c>
      <c r="B29" s="32">
        <f>TEXT(A29,"aaa")</f>
        <v/>
      </c>
      <c r="C29" s="200" t="n"/>
      <c r="D29" s="215">
        <f t="array" ref="D29">_xlfn.IFS(C29&lt;0.5,"朝",AND(C29&lt;22/24),"22前",AND(C29&gt;=22/24),"22後")</f>
        <v/>
      </c>
      <c r="E29" s="146" t="n"/>
      <c r="F29" s="197" t="n"/>
      <c r="G29" s="198" t="n"/>
      <c r="H29" s="201">
        <f>G29-F29</f>
        <v/>
      </c>
      <c r="I29" s="196">
        <f>IF(AND(C29&lt;0.333,C29&lt;&gt;""),8/24-C29,(IF(E29&gt;29/24,E29-29/24,)))</f>
        <v/>
      </c>
      <c r="J29" s="196">
        <f>IF(AND(C29&lt;0.5,C29&lt;&gt;""),E29-C29-H29,)</f>
        <v/>
      </c>
      <c r="K29" s="196">
        <f>IF(AND(C29&gt;0.5,C29&lt;22/24),22/24-C29,)</f>
        <v/>
      </c>
      <c r="L29" s="197">
        <f>IF(C29&gt;E29,E29+1-C29-H29,E29-C29-H29)</f>
        <v/>
      </c>
      <c r="M29" s="202">
        <f>+IF(L29&gt;$L$7,$L$7,L29)</f>
        <v/>
      </c>
      <c r="N29" s="197">
        <f>+IF(OR(L29&lt;=$L$7,L29=" ")," ",L29-$L$7)</f>
        <v/>
      </c>
      <c r="O29" s="197">
        <f>IF(AND($C29&lt;&gt;"",$C29&lt;$AA$2,$E29&gt;$Z$2),MIN($E29,$AA$2)-MAX($C29,$Z$2),0)</f>
        <v/>
      </c>
      <c r="P29" s="197">
        <f>IF(AND($F29&lt;&gt;"",$F29&lt;$AA$2,$G29&gt;$Z$2),MIN($G29,$AA$2)-MAX($F29,$Z$2),0)</f>
        <v/>
      </c>
      <c r="Q29" s="197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119" t="n"/>
    </row>
    <row r="30" ht="36.75" customHeight="1" s="35">
      <c r="A30" s="216">
        <f>A29+1</f>
        <v/>
      </c>
      <c r="B30" s="32">
        <f>TEXT(A30,"aaa")</f>
        <v/>
      </c>
      <c r="C30" s="200" t="n"/>
      <c r="D30" s="215">
        <f t="array" ref="D30">_xlfn.IFS(C30&lt;0.5,"朝",AND(C30&lt;22/24),"22前",AND(C30&gt;=22/24),"22後")</f>
        <v/>
      </c>
      <c r="E30" s="146" t="n"/>
      <c r="F30" s="197" t="n"/>
      <c r="G30" s="198" t="n"/>
      <c r="H30" s="201">
        <f>G30-F30</f>
        <v/>
      </c>
      <c r="I30" s="196">
        <f>IF(AND(C30&lt;0.333,C30&lt;&gt;""),8/24-C30,(IF(E30&gt;29/24,E30-29/24,)))</f>
        <v/>
      </c>
      <c r="J30" s="196">
        <f>IF(AND(C30&lt;0.5,C30&lt;&gt;""),E30-C30-H30,)</f>
        <v/>
      </c>
      <c r="K30" s="196">
        <f>IF(AND(C30&gt;0.5,C30&lt;22/24),22/24-C30,)</f>
        <v/>
      </c>
      <c r="L30" s="197">
        <f>IF(C30&gt;E30,E30+1-C30-H30,E30-C30-H30)</f>
        <v/>
      </c>
      <c r="M30" s="202">
        <f>+IF(L30&gt;$L$7,$L$7,L30)</f>
        <v/>
      </c>
      <c r="N30" s="197">
        <f>+IF(OR(L30&lt;=$L$7,L30=" ")," ",L30-$L$7)</f>
        <v/>
      </c>
      <c r="O30" s="197">
        <f>IF(AND($C30&lt;&gt;"",$C30&lt;$AA$2,$E30&gt;$Z$2),MIN($E30,$AA$2)-MAX($C30,$Z$2),0)</f>
        <v/>
      </c>
      <c r="P30" s="197">
        <f>IF(AND($F30&lt;&gt;"",$F30&lt;$AA$2,$G30&gt;$Z$2),MIN($G30,$AA$2)-MAX($F30,$Z$2),0)</f>
        <v/>
      </c>
      <c r="Q30" s="197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119" t="n"/>
    </row>
    <row r="31" ht="36.75" customHeight="1" s="35">
      <c r="A31" s="216">
        <f>A30+1</f>
        <v/>
      </c>
      <c r="B31" s="32">
        <f>TEXT(A31,"aaa")</f>
        <v/>
      </c>
      <c r="C31" s="200" t="n"/>
      <c r="D31" s="215">
        <f t="array" ref="D31">_xlfn.IFS(C31&lt;0.5,"朝",AND(C31&lt;22/24),"22前",AND(C31&gt;=22/24),"22後")</f>
        <v/>
      </c>
      <c r="E31" s="146" t="n"/>
      <c r="F31" s="197" t="n"/>
      <c r="G31" s="198" t="n"/>
      <c r="H31" s="201">
        <f>G31-F31</f>
        <v/>
      </c>
      <c r="I31" s="196">
        <f>IF(AND(C31&lt;0.333,C31&lt;&gt;""),8/24-C31,(IF(E31&gt;29/24,E31-29/24,)))</f>
        <v/>
      </c>
      <c r="J31" s="196">
        <f>IF(AND(C31&lt;0.5,C31&lt;&gt;""),E31-C31-H31,)</f>
        <v/>
      </c>
      <c r="K31" s="196">
        <f>IF(AND(C31&gt;0.5,C31&lt;22/24),22/24-C31,)</f>
        <v/>
      </c>
      <c r="L31" s="197">
        <f>IF(C31&gt;E31,E31+1-C31-H31,E31-C31-H31)</f>
        <v/>
      </c>
      <c r="M31" s="202">
        <f>+IF(L31&gt;$L$7,$L$7,L31)</f>
        <v/>
      </c>
      <c r="N31" s="197">
        <f>+IF(OR(L31&lt;=$L$7,L31=" ")," ",L31-$L$7)</f>
        <v/>
      </c>
      <c r="O31" s="197">
        <f>IF(AND($C31&lt;&gt;"",$C31&lt;$AA$2,$E31&gt;$Z$2),MIN($E31,$AA$2)-MAX($C31,$Z$2),0)</f>
        <v/>
      </c>
      <c r="P31" s="197">
        <f>IF(AND($F31&lt;&gt;"",$F31&lt;$AA$2,$G31&gt;$Z$2),MIN($G31,$AA$2)-MAX($F31,$Z$2),0)</f>
        <v/>
      </c>
      <c r="Q31" s="197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119" t="n"/>
    </row>
    <row r="32" ht="36.75" customHeight="1" s="35">
      <c r="A32" s="216">
        <f>A31+1</f>
        <v/>
      </c>
      <c r="B32" s="32">
        <f>TEXT(A32,"aaa")</f>
        <v/>
      </c>
      <c r="C32" s="200" t="n"/>
      <c r="D32" s="215">
        <f t="array" ref="D32">_xlfn.IFS(C32&lt;0.5,"朝",AND(C32&lt;22/24),"22前",AND(C32&gt;=22/24),"22後")</f>
        <v/>
      </c>
      <c r="E32" s="146" t="n"/>
      <c r="F32" s="197" t="n"/>
      <c r="G32" s="198" t="n"/>
      <c r="H32" s="201">
        <f>G32-F32</f>
        <v/>
      </c>
      <c r="I32" s="196">
        <f>IF(AND(C32&lt;0.333,C32&lt;&gt;""),8/24-C32,(IF(E32&gt;29/24,E32-29/24,)))</f>
        <v/>
      </c>
      <c r="J32" s="196">
        <f>IF(AND(C32&lt;0.5,C32&lt;&gt;""),E32-C32-H32,)</f>
        <v/>
      </c>
      <c r="K32" s="196">
        <f>IF(AND(C32&gt;0.5,C32&lt;22/24),22/24-C32,)</f>
        <v/>
      </c>
      <c r="L32" s="197">
        <f>IF(C32&gt;E32,E32+1-C32-H32,E32-C32-H32)</f>
        <v/>
      </c>
      <c r="M32" s="202">
        <f>+IF(L32&gt;$L$7,$L$7,L32)</f>
        <v/>
      </c>
      <c r="N32" s="197">
        <f>+IF(OR(L32&lt;=$L$7,L32=" ")," ",L32-$L$7)</f>
        <v/>
      </c>
      <c r="O32" s="197">
        <f>IF(AND($C32&lt;&gt;"",$C32&lt;$AA$2,$E32&gt;$Z$2),MIN($E32,$AA$2)-MAX($C32,$Z$2),0)</f>
        <v/>
      </c>
      <c r="P32" s="197">
        <f>IF(AND($F32&lt;&gt;"",$F32&lt;$AA$2,$G32&gt;$Z$2),MIN($G32,$AA$2)-MAX($F32,$Z$2),0)</f>
        <v/>
      </c>
      <c r="Q32" s="197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119" t="n"/>
    </row>
    <row r="33" ht="36.75" customHeight="1" s="35">
      <c r="A33" s="216">
        <f>A32+1</f>
        <v/>
      </c>
      <c r="B33" s="32">
        <f>TEXT(A33,"aaa")</f>
        <v/>
      </c>
      <c r="C33" s="200" t="n"/>
      <c r="D33" s="215">
        <f t="array" ref="D33">_xlfn.IFS(C33&lt;0.5,"朝",AND(C33&lt;22/24),"22前",AND(C33&gt;=22/24),"22後")</f>
        <v/>
      </c>
      <c r="E33" s="146" t="n"/>
      <c r="F33" s="197" t="n"/>
      <c r="G33" s="198" t="n"/>
      <c r="H33" s="201">
        <f>G33-F33</f>
        <v/>
      </c>
      <c r="I33" s="196">
        <f>IF(AND(C33&lt;0.333,C33&lt;&gt;""),8/24-C33,(IF(E33&gt;29/24,E33-29/24,)))</f>
        <v/>
      </c>
      <c r="J33" s="196">
        <f>IF(AND(C33&lt;0.5,C33&lt;&gt;""),E33-C33-H33,)</f>
        <v/>
      </c>
      <c r="K33" s="196">
        <f>IF(AND(C33&gt;0.5,C33&lt;22/24),22/24-C33,)</f>
        <v/>
      </c>
      <c r="L33" s="197">
        <f>IF(C33&gt;E33,E33+1-C33-H33,E33-C33-H33)</f>
        <v/>
      </c>
      <c r="M33" s="202">
        <f>+IF(L33&gt;$L$7,$L$7,L33)</f>
        <v/>
      </c>
      <c r="N33" s="197">
        <f>+IF(OR(L33&lt;=$L$7,L33=" ")," ",L33-$L$7)</f>
        <v/>
      </c>
      <c r="O33" s="197">
        <f>IF(AND($C33&lt;&gt;"",$C33&lt;$AA$2,$E33&gt;$Z$2),MIN($E33,$AA$2)-MAX($C33,$Z$2),0)</f>
        <v/>
      </c>
      <c r="P33" s="197">
        <f>IF(AND($F33&lt;&gt;"",$F33&lt;$AA$2,$G33&gt;$Z$2),MIN($G33,$AA$2)-MAX($F33,$Z$2),0)</f>
        <v/>
      </c>
      <c r="Q33" s="197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119" t="n"/>
    </row>
    <row r="34" ht="36.75" customHeight="1" s="35">
      <c r="A34" s="216">
        <f>A33+1</f>
        <v/>
      </c>
      <c r="B34" s="32">
        <f>TEXT(A34,"aaa")</f>
        <v/>
      </c>
      <c r="C34" s="200" t="n"/>
      <c r="D34" s="215">
        <f t="array" ref="D34">_xlfn.IFS(C34&lt;0.5,"朝",AND(C34&lt;22/24),"22前",AND(C34&gt;=22/24),"22後")</f>
        <v/>
      </c>
      <c r="E34" s="146" t="n"/>
      <c r="F34" s="197" t="n"/>
      <c r="G34" s="198" t="n"/>
      <c r="H34" s="201">
        <f>G34-F34</f>
        <v/>
      </c>
      <c r="I34" s="196">
        <f>IF(AND(C34&lt;0.333,C34&lt;&gt;""),8/24-C34,(IF(E34&gt;29/24,E34-29/24,)))</f>
        <v/>
      </c>
      <c r="J34" s="196">
        <f>IF(AND(C34&lt;0.5,C34&lt;&gt;""),E34-C34-H34,)</f>
        <v/>
      </c>
      <c r="K34" s="196">
        <f>IF(AND(C34&gt;0.5,C34&lt;22/24),22/24-C34,)</f>
        <v/>
      </c>
      <c r="L34" s="197">
        <f>IF(C34&gt;E34,E34+1-C34-H34,E34-C34-H34)</f>
        <v/>
      </c>
      <c r="M34" s="202">
        <f>+IF(L34&gt;$L$7,$L$7,L34)</f>
        <v/>
      </c>
      <c r="N34" s="197">
        <f>+IF(OR(L34&lt;=$L$7,L34=" ")," ",L34-$L$7)</f>
        <v/>
      </c>
      <c r="O34" s="197">
        <f>IF(AND($C34&lt;&gt;"",$C34&lt;$AA$2,$E34&gt;$Z$2),MIN($E34,$AA$2)-MAX($C34,$Z$2),0)</f>
        <v/>
      </c>
      <c r="P34" s="197">
        <f>IF(AND($F34&lt;&gt;"",$F34&lt;$AA$2,$G34&gt;$Z$2),MIN($G34,$AA$2)-MAX($F34,$Z$2),0)</f>
        <v/>
      </c>
      <c r="Q34" s="197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119" t="n"/>
    </row>
    <row r="35" ht="36.75" customHeight="1" s="35">
      <c r="A35" s="216">
        <f>A34+1</f>
        <v/>
      </c>
      <c r="B35" s="32">
        <f>TEXT(A35,"aaa")</f>
        <v/>
      </c>
      <c r="C35" s="200" t="n"/>
      <c r="D35" s="215">
        <f t="array" ref="D35">_xlfn.IFS(C35&lt;0.5,"朝",AND(C35&lt;22/24),"22前",AND(C35&gt;=22/24),"22後")</f>
        <v/>
      </c>
      <c r="E35" s="146" t="n"/>
      <c r="F35" s="197" t="n"/>
      <c r="G35" s="198" t="n"/>
      <c r="H35" s="201">
        <f>G35-F35</f>
        <v/>
      </c>
      <c r="I35" s="196">
        <f>IF(AND(C35&lt;0.333,C35&lt;&gt;""),8/24-C35,(IF(E35&gt;29/24,E35-29/24,)))</f>
        <v/>
      </c>
      <c r="J35" s="196">
        <f>IF(AND(C35&lt;0.5,C35&lt;&gt;""),E35-C35-H35,)</f>
        <v/>
      </c>
      <c r="K35" s="196">
        <f>IF(AND(C35&gt;0.5,C35&lt;22/24),22/24-C35,)</f>
        <v/>
      </c>
      <c r="L35" s="197">
        <f>IF(C35&gt;E35,E35+1-C35-H35,E35-C35-H35)</f>
        <v/>
      </c>
      <c r="M35" s="202">
        <f>+IF(L35&gt;$L$7,$L$7,L35)</f>
        <v/>
      </c>
      <c r="N35" s="197">
        <f>+IF(OR(L35&lt;=$L$7,L35=" ")," ",L35-$L$7)</f>
        <v/>
      </c>
      <c r="O35" s="197">
        <f>IF(AND($C35&lt;&gt;"",$C35&lt;$AA$2,$E35&gt;$Z$2),MIN($E35,$AA$2)-MAX($C35,$Z$2),0)</f>
        <v/>
      </c>
      <c r="P35" s="197">
        <f>IF(AND($F35&lt;&gt;"",$F35&lt;$AA$2,$G35&gt;$Z$2),MIN($G35,$AA$2)-MAX($F35,$Z$2),0)</f>
        <v/>
      </c>
      <c r="Q35" s="197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119" t="n"/>
    </row>
    <row r="36" ht="36.75" customHeight="1" s="35">
      <c r="A36" s="216">
        <f>A35+1</f>
        <v/>
      </c>
      <c r="B36" s="32">
        <f>TEXT(A36,"aaa")</f>
        <v/>
      </c>
      <c r="C36" s="200" t="n"/>
      <c r="D36" s="215">
        <f t="array" ref="D36">_xlfn.IFS(C36&lt;0.5,"朝",AND(C36&lt;22/24),"22前",AND(C36&gt;=22/24),"22後")</f>
        <v/>
      </c>
      <c r="E36" s="146" t="n"/>
      <c r="F36" s="197" t="n"/>
      <c r="G36" s="198" t="n"/>
      <c r="H36" s="201">
        <f>G36-F36</f>
        <v/>
      </c>
      <c r="I36" s="196">
        <f>IF(AND(C36&lt;0.333,C36&lt;&gt;""),8/24-C36,(IF(E36&gt;29/24,E36-29/24,)))</f>
        <v/>
      </c>
      <c r="J36" s="196">
        <f>IF(AND(C36&lt;0.5,C36&lt;&gt;""),E36-C36-H36,)</f>
        <v/>
      </c>
      <c r="K36" s="196">
        <f>IF(AND(C36&gt;0.5,C36&lt;22/24),22/24-C36,)</f>
        <v/>
      </c>
      <c r="L36" s="197">
        <f>IF(C36&gt;E36,E36+1-C36-H36,E36-C36-H36)</f>
        <v/>
      </c>
      <c r="M36" s="202">
        <f>+IF(L36&gt;$L$7,$L$7,L36)</f>
        <v/>
      </c>
      <c r="N36" s="197">
        <f>+IF(OR(L36&lt;=$L$7,L36=" ")," ",L36-$L$7)</f>
        <v/>
      </c>
      <c r="O36" s="197">
        <f>IF(AND($C36&lt;&gt;"",$C36&lt;$AA$2,$E36&gt;$Z$2),MIN($E36,$AA$2)-MAX($C36,$Z$2),0)</f>
        <v/>
      </c>
      <c r="P36" s="197">
        <f>IF(AND($F36&lt;&gt;"",$F36&lt;$AA$2,$G36&gt;$Z$2),MIN($G36,$AA$2)-MAX($F36,$Z$2),0)</f>
        <v/>
      </c>
      <c r="Q36" s="197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119" t="n"/>
    </row>
    <row r="37" ht="36.75" customHeight="1" s="35">
      <c r="A37" s="216">
        <f>A36+1</f>
        <v/>
      </c>
      <c r="B37" s="32">
        <f>TEXT(A37,"aaa")</f>
        <v/>
      </c>
      <c r="C37" s="200" t="n"/>
      <c r="D37" s="215">
        <f t="array" ref="D37">_xlfn.IFS(C37&lt;0.5,"朝",AND(C37&lt;22/24),"22前",AND(C37&gt;=22/24),"22後")</f>
        <v/>
      </c>
      <c r="E37" s="146" t="n"/>
      <c r="F37" s="197" t="n"/>
      <c r="G37" s="198" t="n"/>
      <c r="H37" s="201">
        <f>G37-F37</f>
        <v/>
      </c>
      <c r="I37" s="196">
        <f>IF(AND(C37&lt;0.333,C37&lt;&gt;""),8/24-C37,(IF(E37&gt;29/24,E37-29/24,)))</f>
        <v/>
      </c>
      <c r="J37" s="196">
        <f>IF(AND(C37&lt;0.5,C37&lt;&gt;""),E37-C37-H37,)</f>
        <v/>
      </c>
      <c r="K37" s="196">
        <f>IF(AND(C37&gt;0.5,C37&lt;22/24),22/24-C37,)</f>
        <v/>
      </c>
      <c r="L37" s="197">
        <f>IF(C37&gt;E37,E37+1-C37-H37,E37-C37-H37)</f>
        <v/>
      </c>
      <c r="M37" s="202">
        <f>+IF(L37&gt;$L$7,$L$7,L37)</f>
        <v/>
      </c>
      <c r="N37" s="197">
        <f>+IF(OR(L37&lt;=$L$7,L37=" ")," ",L37-$L$7)</f>
        <v/>
      </c>
      <c r="O37" s="197">
        <f>IF(AND($C37&lt;&gt;"",$C37&lt;$AA$2,$E37&gt;$Z$2),MIN($E37,$AA$2)-MAX($C37,$Z$2),0)</f>
        <v/>
      </c>
      <c r="P37" s="197">
        <f>IF(AND($F37&lt;&gt;"",$F37&lt;$AA$2,$G37&gt;$Z$2),MIN($G37,$AA$2)-MAX($F37,$Z$2),0)</f>
        <v/>
      </c>
      <c r="Q37" s="197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119" t="n"/>
    </row>
    <row r="38" ht="36.75" customHeight="1" s="35">
      <c r="A38" s="216">
        <f>A37+1</f>
        <v/>
      </c>
      <c r="B38" s="32">
        <f>TEXT(A38,"aaa")</f>
        <v/>
      </c>
      <c r="C38" s="200" t="n"/>
      <c r="D38" s="217">
        <f t="array" ref="D38">_xlfn.IFS(C38&lt;0.5,"朝",AND(C38&lt;22/24),"22前",AND(C38&gt;=22/24),"22後")</f>
        <v/>
      </c>
      <c r="E38" s="146" t="n"/>
      <c r="F38" s="197" t="n"/>
      <c r="G38" s="198" t="n"/>
      <c r="H38" s="201">
        <f>G38-F38</f>
        <v/>
      </c>
      <c r="I38" s="196">
        <f>IF(AND(C38&lt;0.333,C38&lt;&gt;""),8/24-C38,(IF(E38&gt;29/24,E38-29/24,)))</f>
        <v/>
      </c>
      <c r="J38" s="197">
        <f>IF(AND(C38&lt;0.5,C38&lt;&gt;""),E38-C38-H38,)</f>
        <v/>
      </c>
      <c r="K38" s="197">
        <f>IF(AND(C38&gt;0.5,C38&lt;22/24),22/24-C38,)</f>
        <v/>
      </c>
      <c r="L38" s="197">
        <f>IF(C38&gt;E38,E38+1-C38-H38,E38-C38-H38)</f>
        <v/>
      </c>
      <c r="M38" s="202">
        <f>+IF(L38&gt;$L$7,$L$7,L38)</f>
        <v/>
      </c>
      <c r="N38" s="197">
        <f>+IF(OR(L38&lt;=$L$7,L38=" ")," ",L38-$L$7)</f>
        <v/>
      </c>
      <c r="O38" s="197" t="n"/>
      <c r="P38" s="197" t="n"/>
      <c r="Q38" s="197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119" t="n"/>
    </row>
    <row r="39" ht="36.75" customHeight="1" s="35" thickBot="1">
      <c r="A39" s="218">
        <f>A38+1</f>
        <v/>
      </c>
      <c r="B39" s="26">
        <f>TEXT(A39,"aaa")</f>
        <v/>
      </c>
      <c r="C39" s="219" t="n"/>
      <c r="D39" s="220">
        <f t="array" ref="D39">_xlfn.IFS(C39&lt;0.5,"朝",AND(C39&lt;22/24),"22前",AND(C39&gt;=22/24),"22後")</f>
        <v/>
      </c>
      <c r="E39" s="147" t="n"/>
      <c r="F39" s="221" t="n"/>
      <c r="G39" s="222" t="n"/>
      <c r="H39" s="207" t="n">
        <v>0</v>
      </c>
      <c r="I39" s="208">
        <f>IF(AND(C39&lt;0.333,C39&lt;&gt;""),8/24-C39,(IF(E39&gt;29/24,E39-29/24,)))</f>
        <v/>
      </c>
      <c r="J39" s="208">
        <f>IF(AND(C39&lt;0.5,C39&lt;&gt;""),E39-C39-H39,)</f>
        <v/>
      </c>
      <c r="K39" s="223">
        <f>IF(AND(C39&gt;0.5,C39&lt;22/24),22/24-C39,)</f>
        <v/>
      </c>
      <c r="L39" s="208">
        <f>IF(C39&gt;E39,E39+1-C39-H39,E39-C39-H39)</f>
        <v/>
      </c>
      <c r="M39" s="209" t="n">
        <v>0</v>
      </c>
      <c r="N39" s="208" t="n"/>
      <c r="O39" s="208" t="n"/>
      <c r="P39" s="208" t="n"/>
      <c r="Q39" s="208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121" t="n"/>
    </row>
    <row r="40" ht="36.75" customHeight="1" s="35" thickTop="1">
      <c r="A40" s="117" t="inlineStr">
        <is>
          <t>合計</t>
        </is>
      </c>
      <c r="B40" s="117" t="n"/>
      <c r="C40" s="196" t="n"/>
      <c r="D40" s="215">
        <f t="array" ref="D40">_xlfn.IFS(C40&lt;0.5,"朝",AND(C40&lt;22/24),"22前",AND(C40&gt;=22/24),"22後")</f>
        <v/>
      </c>
      <c r="E40" s="224" t="n"/>
      <c r="F40" s="225" t="n"/>
      <c r="G40" s="226" t="n"/>
      <c r="H40" s="195" t="inlineStr">
        <is>
          <t>休憩計計</t>
        </is>
      </c>
      <c r="I40" s="196" t="inlineStr">
        <is>
          <t>早朝計</t>
        </is>
      </c>
      <c r="J40" s="196" t="inlineStr">
        <is>
          <t>基本計</t>
        </is>
      </c>
      <c r="K40" s="196" t="inlineStr">
        <is>
          <t>夜時間</t>
        </is>
      </c>
      <c r="L40" s="196" t="inlineStr">
        <is>
          <t>実働時間</t>
        </is>
      </c>
      <c r="M40" s="122" t="inlineStr">
        <is>
          <t>契約時間</t>
        </is>
      </c>
      <c r="N40" s="123" t="inlineStr">
        <is>
          <t>残業時間</t>
        </is>
      </c>
      <c r="O40" s="124" t="inlineStr">
        <is>
          <t>深夜時間</t>
        </is>
      </c>
      <c r="P40" s="124" t="inlineStr">
        <is>
          <t>深夜時間</t>
        </is>
      </c>
      <c r="Q40" s="124" t="inlineStr">
        <is>
          <t>深夜時間</t>
        </is>
      </c>
      <c r="R40" s="125" t="inlineStr">
        <is>
          <t>食事合計</t>
        </is>
      </c>
    </row>
    <row r="41" ht="36.75" customHeight="1" s="35" thickBot="1">
      <c r="A41" s="119" t="n"/>
      <c r="B41" s="119" t="n"/>
      <c r="C41" s="119" t="n"/>
      <c r="D41" s="119" t="n"/>
      <c r="E41" s="140" t="n"/>
      <c r="F41" s="4" t="inlineStr">
        <is>
          <t>出勤日数</t>
        </is>
      </c>
      <c r="G41" s="144">
        <f>COUNTA(C9:C39)</f>
        <v/>
      </c>
      <c r="H41" s="227">
        <f>+SUM(H9:H39)</f>
        <v/>
      </c>
      <c r="I41" s="228">
        <f>SUM(I9:I39)</f>
        <v/>
      </c>
      <c r="J41" s="229">
        <f>SUM(J9:J39)</f>
        <v/>
      </c>
      <c r="K41" s="229">
        <f>SUM(K9:K39)</f>
        <v/>
      </c>
      <c r="L41" s="197">
        <f>+SUM(L9:L39)</f>
        <v/>
      </c>
      <c r="M41" s="197">
        <f>+SUM(M9:M39)</f>
        <v/>
      </c>
      <c r="N41" s="197">
        <f>+SUM(N9:N39)</f>
        <v/>
      </c>
      <c r="O41" s="197">
        <f>+SUM(O9:O38)</f>
        <v/>
      </c>
      <c r="P41" s="197">
        <f>+SUM(P9:P38)</f>
        <v/>
      </c>
      <c r="Q41" s="197">
        <f>+SUM(Q9:Q39)</f>
        <v/>
      </c>
      <c r="R41" s="119" t="n"/>
    </row>
  </sheetData>
  <mergeCells count="2">
    <mergeCell ref="D2:G2"/>
    <mergeCell ref="D4:G4"/>
  </mergeCells>
  <conditionalFormatting sqref="B9:B39">
    <cfRule type="containsText" priority="1" operator="containsText" dxfId="1" text="土">
      <formula>NOT(ISERROR(SEARCH("土",B9)))</formula>
    </cfRule>
    <cfRule type="containsText" priority="2" operator="containsText" dxfId="0" text="日">
      <formula>NOT(ISERROR(SEARCH("日",B9)))</formula>
    </cfRule>
  </conditionalFormatting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5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I36" sqref="I36"/>
    </sheetView>
  </sheetViews>
  <sheetFormatPr baseColWidth="8" defaultRowHeight="13.2"/>
  <cols>
    <col width="7.21875" bestFit="1" customWidth="1" style="35" min="1" max="1"/>
    <col width="5.77734375" bestFit="1" customWidth="1" style="35" min="2" max="2"/>
    <col hidden="1" width="2.88671875" customWidth="1" style="35" min="4" max="4"/>
    <col width="10.109375" customWidth="1" style="35" min="8" max="11"/>
    <col width="10" customWidth="1" style="35" min="12" max="13"/>
    <col width="10.88671875" customWidth="1" style="35" min="14" max="14"/>
    <col hidden="1" width="9" customWidth="1" style="35" min="15" max="15"/>
    <col hidden="1" width="8.21875" customWidth="1" style="35" min="16" max="16"/>
  </cols>
  <sheetData>
    <row r="2" ht="22.5" customHeight="1" s="35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67" t="inlineStr">
        <is>
          <t>ダイエットクック</t>
        </is>
      </c>
      <c r="E2" s="166" t="n"/>
      <c r="F2" s="166" t="n"/>
      <c r="G2" s="166" t="n"/>
      <c r="L2" s="0" t="n"/>
      <c r="M2" s="0" t="n"/>
      <c r="Z2" s="22" t="n">
        <v>0.9166666666666666</v>
      </c>
      <c r="AA2" s="23" t="n">
        <v>1.208333333333333</v>
      </c>
    </row>
    <row r="3" ht="22.5" customHeight="1" s="35">
      <c r="A3" s="190">
        <f>'[1]0SHEET'!D1</f>
        <v/>
      </c>
      <c r="B3" s="2" t="inlineStr">
        <is>
          <t>月</t>
        </is>
      </c>
      <c r="L3" s="0" t="n"/>
      <c r="M3" s="0" t="n"/>
    </row>
    <row r="4" ht="22.5" customHeight="1" s="35">
      <c r="C4" s="1" t="inlineStr">
        <is>
          <t>氏名</t>
        </is>
      </c>
      <c r="D4" s="168" t="inlineStr">
        <is>
          <t>Ｋカドカ　ジャムナ</t>
        </is>
      </c>
      <c r="E4" s="166" t="n"/>
      <c r="F4" s="166" t="n"/>
      <c r="G4" s="166" t="n"/>
      <c r="H4" s="0" t="inlineStr">
        <is>
          <t>NP番号：</t>
        </is>
      </c>
      <c r="I4" s="107" t="n">
        <v>4834</v>
      </c>
      <c r="J4" s="0" t="n"/>
      <c r="K4" s="0" t="n"/>
      <c r="M4" s="0" t="n"/>
    </row>
    <row r="6">
      <c r="L6" s="20" t="inlineStr">
        <is>
          <t>法定時間</t>
        </is>
      </c>
      <c r="M6" s="20" t="n"/>
    </row>
    <row r="7" ht="14.25" customHeight="1" s="35" thickBot="1">
      <c r="L7" s="21" t="n">
        <v>0.3333333333333333</v>
      </c>
      <c r="M7" s="21" t="n"/>
      <c r="O7" s="3" t="n"/>
      <c r="P7" s="3" t="n"/>
      <c r="Q7" s="3" t="n"/>
    </row>
    <row r="8" ht="22.5" customHeight="1" s="35" thickBot="1">
      <c r="A8" s="110" t="inlineStr">
        <is>
          <t>日</t>
        </is>
      </c>
      <c r="B8" s="132" t="inlineStr">
        <is>
          <t>曜日</t>
        </is>
      </c>
      <c r="C8" s="7" t="inlineStr">
        <is>
          <t>出勤</t>
        </is>
      </c>
      <c r="D8" s="8" t="n"/>
      <c r="E8" s="8" t="inlineStr">
        <is>
          <t>退勤</t>
        </is>
      </c>
      <c r="F8" s="8" t="inlineStr">
        <is>
          <t>休憩開始</t>
        </is>
      </c>
      <c r="G8" s="9" t="inlineStr">
        <is>
          <t>休憩終了</t>
        </is>
      </c>
      <c r="H8" s="134" t="inlineStr">
        <is>
          <t>休憩計</t>
        </is>
      </c>
      <c r="I8" s="110" t="inlineStr">
        <is>
          <t>早朝</t>
        </is>
      </c>
      <c r="J8" s="110" t="inlineStr">
        <is>
          <t>基本</t>
        </is>
      </c>
      <c r="K8" s="110" t="inlineStr">
        <is>
          <t>夜</t>
        </is>
      </c>
      <c r="L8" s="111" t="inlineStr">
        <is>
          <t>実働</t>
        </is>
      </c>
      <c r="M8" s="111" t="inlineStr">
        <is>
          <t>契約時間</t>
        </is>
      </c>
      <c r="N8" s="112" t="inlineStr">
        <is>
          <t>残業</t>
        </is>
      </c>
      <c r="O8" s="113" t="inlineStr">
        <is>
          <t>深夜時間</t>
        </is>
      </c>
      <c r="P8" s="113" t="inlineStr">
        <is>
          <t>深夜休憩</t>
        </is>
      </c>
      <c r="Q8" s="113" t="inlineStr">
        <is>
          <t>深夜</t>
        </is>
      </c>
      <c r="R8" s="114" t="inlineStr">
        <is>
          <t>食事</t>
        </is>
      </c>
    </row>
    <row r="9" ht="36.75" customHeight="1" s="35" thickTop="1">
      <c r="A9" s="214">
        <f>A3</f>
        <v/>
      </c>
      <c r="B9" s="133">
        <f>TEXT(A9,"aaa")</f>
        <v/>
      </c>
      <c r="C9" s="192" t="n"/>
      <c r="D9" s="215">
        <f t="array" ref="D9">_xlfn.IFS(C9&lt;0.5,"朝",AND(C9&lt;22/24),"22前",AND(C9&gt;=22/24),"22後")</f>
        <v/>
      </c>
      <c r="E9" s="145" t="n"/>
      <c r="F9" s="196" t="n"/>
      <c r="G9" s="194" t="n"/>
      <c r="H9" s="195">
        <f>G9-F9</f>
        <v/>
      </c>
      <c r="I9" s="196">
        <f>IF(AND(C9&lt;0.333,C9&lt;&gt;""),8/24-C9,(IF(E9&gt;29/24,E9-29/24,)))</f>
        <v/>
      </c>
      <c r="J9" s="196">
        <f>IF(AND(C9&lt;0.5,C9&lt;&gt;""),E9-C9-H9,)</f>
        <v/>
      </c>
      <c r="K9" s="196">
        <f>IF(AND(C9&gt;0.5,C9&lt;22/24),22/24-C9,)</f>
        <v/>
      </c>
      <c r="L9" s="197">
        <f>IF(C9&gt;E9,E9+1-C9-H9,E9-C9-H9)</f>
        <v/>
      </c>
      <c r="M9" s="196">
        <f>+IF(L9&gt;$L$7,$L$7,L9)</f>
        <v/>
      </c>
      <c r="N9" s="196">
        <f>+IF(OR(L9&lt;=$L$7,L9=" ")," ",L9-$L$7)</f>
        <v/>
      </c>
      <c r="O9" s="196">
        <f>IF(AND($C9&lt;&gt;"",$C9&lt;$AA$2,$E9&gt;$Z$2),MIN($E9,$AA$2)-MAX($C9,$Z$2),0)</f>
        <v/>
      </c>
      <c r="P9" s="196">
        <f>IF(AND($F9&lt;&gt;"",$F9&lt;$AA$2,$G9&gt;$Z$2),MIN($G9,$AA$2)-MAX($F9,$Z$2),0)</f>
        <v/>
      </c>
      <c r="Q9" s="197">
        <f t="array" ref="Q9">_xlfn.IFS(D9="朝",,AND(D9="22前",E9&gt;5/24),5/24+1-H9-22/24,AND(D9="22前",E9&lt;5/24),E9+1-H9-22/24,AND(D9="22後",E9&gt;5/24),5/24+1-H9-C9,AND(D9="22後",E9&lt;5/24),E9+1-H9-C9)</f>
        <v/>
      </c>
      <c r="R9" s="117" t="n"/>
    </row>
    <row r="10" ht="36.75" customHeight="1" s="35">
      <c r="A10" s="216">
        <f>A9+1</f>
        <v/>
      </c>
      <c r="B10" s="32">
        <f>TEXT(A10,"aaa")</f>
        <v/>
      </c>
      <c r="C10" s="200" t="n"/>
      <c r="D10" s="215">
        <f t="array" ref="D10">_xlfn.IFS(C10&lt;0.5,"朝",AND(C10&lt;22/24),"22前",AND(C10&gt;=22/24),"22後")</f>
        <v/>
      </c>
      <c r="E10" s="146" t="n"/>
      <c r="F10" s="197" t="n"/>
      <c r="G10" s="198" t="n"/>
      <c r="H10" s="201">
        <f>G10-F10</f>
        <v/>
      </c>
      <c r="I10" s="196">
        <f>IF(AND(C10&lt;0.333,C10&lt;&gt;""),8/24-C10,(IF(E10&gt;29/24,E10-29/24,)))</f>
        <v/>
      </c>
      <c r="J10" s="196">
        <f>IF(AND(C10&lt;0.5,C10&lt;&gt;""),E10-C10-H10,)</f>
        <v/>
      </c>
      <c r="K10" s="196">
        <f>IF(AND(C10&gt;0.5,C10&lt;22/24),22/24-C10,)</f>
        <v/>
      </c>
      <c r="L10" s="197">
        <f>IF(C10&gt;E10,E10+1-C10-H10,E10-C10-H10)</f>
        <v/>
      </c>
      <c r="M10" s="202">
        <f>+IF(L10&gt;$L$7,$L$7,L10)</f>
        <v/>
      </c>
      <c r="N10" s="197">
        <f>+IF(OR(L10&lt;=$L$7,L10=" ")," ",L10-$L$7)</f>
        <v/>
      </c>
      <c r="O10" s="197">
        <f>IF(AND($C10&lt;&gt;"",$C10&lt;$AA$2,$E10&gt;$Z$2),MIN($E10,$AA$2)-MAX($C10,$Z$2),0)</f>
        <v/>
      </c>
      <c r="P10" s="197">
        <f>IF(AND($F10&lt;&gt;"",$F10&lt;$AA$2,$G10&gt;$Z$2),MIN($G10,$AA$2)-MAX($F10,$Z$2),0)</f>
        <v/>
      </c>
      <c r="Q10" s="197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119" t="n"/>
    </row>
    <row r="11" ht="36.75" customHeight="1" s="35">
      <c r="A11" s="216">
        <f>A10+1</f>
        <v/>
      </c>
      <c r="B11" s="32">
        <f>TEXT(A11,"aaa")</f>
        <v/>
      </c>
      <c r="C11" s="200" t="n"/>
      <c r="D11" s="215">
        <f t="array" ref="D11">_xlfn.IFS(C11&lt;0.5,"朝",AND(C11&lt;22/24),"22前",AND(C11&gt;=22/24),"22後")</f>
        <v/>
      </c>
      <c r="E11" s="146" t="n"/>
      <c r="F11" s="197" t="n"/>
      <c r="G11" s="198" t="n"/>
      <c r="H11" s="201">
        <f>G11-F11</f>
        <v/>
      </c>
      <c r="I11" s="196">
        <f>IF(AND(C11&lt;0.333,C11&lt;&gt;""),8/24-C11,(IF(E11&gt;29/24,E11-29/24,)))</f>
        <v/>
      </c>
      <c r="J11" s="196">
        <f>IF(AND(C11&lt;0.5,C11&lt;&gt;""),E11-C11-H11,)</f>
        <v/>
      </c>
      <c r="K11" s="196">
        <f>IF(AND(C11&gt;0.5,C11&lt;22/24),22/24-C11,)</f>
        <v/>
      </c>
      <c r="L11" s="197">
        <f>IF(C11&gt;E11,E11+1-C11-H11,E11-C11-H11)</f>
        <v/>
      </c>
      <c r="M11" s="202">
        <f>+IF(L11&gt;$L$7,$L$7,L11)</f>
        <v/>
      </c>
      <c r="N11" s="197">
        <f>+IF(OR(L11&lt;=$L$7,L11=" ")," ",L11-$L$7)</f>
        <v/>
      </c>
      <c r="O11" s="197">
        <f>IF(AND($C11&lt;&gt;"",$C11&lt;$AA$2,$E11&gt;$Z$2),MIN($E11,$AA$2)-MAX($C11,$Z$2),0)</f>
        <v/>
      </c>
      <c r="P11" s="197">
        <f>IF(AND($F11&lt;&gt;"",$F11&lt;$AA$2,$G11&gt;$Z$2),MIN($G11,$AA$2)-MAX($F11,$Z$2),0)</f>
        <v/>
      </c>
      <c r="Q11" s="197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119" t="n"/>
    </row>
    <row r="12" ht="36.75" customHeight="1" s="35">
      <c r="A12" s="216">
        <f>A11+1</f>
        <v/>
      </c>
      <c r="B12" s="32">
        <f>TEXT(A12,"aaa")</f>
        <v/>
      </c>
      <c r="C12" s="200" t="n"/>
      <c r="D12" s="215">
        <f t="array" ref="D12">_xlfn.IFS(C12&lt;0.5,"朝",AND(C12&lt;22/24),"22前",AND(C12&gt;=22/24),"22後")</f>
        <v/>
      </c>
      <c r="E12" s="146" t="n"/>
      <c r="F12" s="197" t="n"/>
      <c r="G12" s="198" t="n"/>
      <c r="H12" s="201">
        <f>G12-F12</f>
        <v/>
      </c>
      <c r="I12" s="196">
        <f>IF(AND(C12&lt;0.333,C12&lt;&gt;""),8/24-C12,(IF(E12&gt;29/24,E12-29/24,)))</f>
        <v/>
      </c>
      <c r="J12" s="196">
        <f>IF(AND(C12&lt;0.5,C12&lt;&gt;""),E12-C12-H12,)</f>
        <v/>
      </c>
      <c r="K12" s="196">
        <f>IF(AND(C12&gt;0.5,C12&lt;22/24),22/24-C12,)</f>
        <v/>
      </c>
      <c r="L12" s="197">
        <f>IF(C12&gt;E12,E12+1-C12-H12,E12-C12-H12)</f>
        <v/>
      </c>
      <c r="M12" s="202">
        <f>+IF(L12&gt;$L$7,$L$7,L12)</f>
        <v/>
      </c>
      <c r="N12" s="197">
        <f>+IF(OR(L12&lt;=$L$7,L12=" ")," ",L12-$L$7)</f>
        <v/>
      </c>
      <c r="O12" s="197">
        <f>IF(AND($C12&lt;&gt;"",$C12&lt;$AA$2,$E12&gt;$Z$2),MIN($E12,$AA$2)-MAX($C12,$Z$2),0)</f>
        <v/>
      </c>
      <c r="P12" s="197">
        <f>IF(AND($F12&lt;&gt;"",$F12&lt;$AA$2,$G12&gt;$Z$2),MIN($G12,$AA$2)-MAX($F12,$Z$2),0)</f>
        <v/>
      </c>
      <c r="Q12" s="197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119" t="n"/>
    </row>
    <row r="13" ht="36.75" customHeight="1" s="35">
      <c r="A13" s="216">
        <f>A12+1</f>
        <v/>
      </c>
      <c r="B13" s="32">
        <f>TEXT(A13,"aaa")</f>
        <v/>
      </c>
      <c r="C13" s="200" t="n"/>
      <c r="D13" s="215">
        <f t="array" ref="D13">_xlfn.IFS(C13&lt;0.5,"朝",AND(C13&lt;22/24),"22前",AND(C13&gt;=22/24),"22後")</f>
        <v/>
      </c>
      <c r="E13" s="146" t="n"/>
      <c r="F13" s="197" t="n"/>
      <c r="G13" s="198" t="n"/>
      <c r="H13" s="201">
        <f>G13-F13</f>
        <v/>
      </c>
      <c r="I13" s="196">
        <f>IF(AND(C13&lt;0.333,C13&lt;&gt;""),8/24-C13,(IF(E13&gt;29/24,E13-29/24,)))</f>
        <v/>
      </c>
      <c r="J13" s="196">
        <f>IF(AND(C13&lt;0.5,C13&lt;&gt;""),E13-C13-H13,)</f>
        <v/>
      </c>
      <c r="K13" s="196">
        <f>IF(AND(C13&gt;0.5,C13&lt;22/24),22/24-C13,)</f>
        <v/>
      </c>
      <c r="L13" s="197">
        <f>IF(C13&gt;E13,E13+1-C13-H13,E13-C13-H13)</f>
        <v/>
      </c>
      <c r="M13" s="202">
        <f>+IF(L13&gt;$L$7,$L$7,L13)</f>
        <v/>
      </c>
      <c r="N13" s="197">
        <f>+IF(OR(L13&lt;=$L$7,L13=" ")," ",L13-$L$7)</f>
        <v/>
      </c>
      <c r="O13" s="197">
        <f>IF(AND($C13&lt;&gt;"",$C13&lt;$AA$2,$E13&gt;$Z$2),MIN($E13,$AA$2)-MAX($C13,$Z$2),0)</f>
        <v/>
      </c>
      <c r="P13" s="197">
        <f>IF(AND($F13&lt;&gt;"",$F13&lt;$AA$2,$G13&gt;$Z$2),MIN($G13,$AA$2)-MAX($F13,$Z$2),0)</f>
        <v/>
      </c>
      <c r="Q13" s="197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119" t="n"/>
    </row>
    <row r="14" ht="36.75" customHeight="1" s="35">
      <c r="A14" s="216">
        <f>A13+1</f>
        <v/>
      </c>
      <c r="B14" s="32">
        <f>TEXT(A14,"aaa")</f>
        <v/>
      </c>
      <c r="C14" s="200" t="n"/>
      <c r="D14" s="215">
        <f t="array" ref="D14">_xlfn.IFS(C14&lt;0.5,"朝",AND(C14&lt;22/24),"22前",AND(C14&gt;=22/24),"22後")</f>
        <v/>
      </c>
      <c r="E14" s="146" t="n"/>
      <c r="F14" s="197" t="n"/>
      <c r="G14" s="198" t="n"/>
      <c r="H14" s="201">
        <f>G14-F14</f>
        <v/>
      </c>
      <c r="I14" s="196">
        <f>IF(AND(C14&lt;0.333,C14&lt;&gt;""),8/24-C14,(IF(E14&gt;29/24,E14-29/24,)))</f>
        <v/>
      </c>
      <c r="J14" s="196">
        <f>IF(AND(C14&lt;0.5,C14&lt;&gt;""),E14-C14-H14,)</f>
        <v/>
      </c>
      <c r="K14" s="196">
        <f>IF(AND(C14&gt;0.5,C14&lt;22/24),22/24-C14,)</f>
        <v/>
      </c>
      <c r="L14" s="197">
        <f>IF(C14&gt;E14,E14+1-C14-H14,E14-C14-H14)</f>
        <v/>
      </c>
      <c r="M14" s="202">
        <f>+IF(L14&gt;$L$7,$L$7,L14)</f>
        <v/>
      </c>
      <c r="N14" s="197">
        <f>+IF(OR(L14&lt;=$L$7,L14=" ")," ",L14-$L$7)</f>
        <v/>
      </c>
      <c r="O14" s="197">
        <f>IF(AND($C14&lt;&gt;"",$C14&lt;$AA$2,$E14&gt;$Z$2),MIN($E14,$AA$2)-MAX($C14,$Z$2),0)</f>
        <v/>
      </c>
      <c r="P14" s="197">
        <f>IF(AND($F14&lt;&gt;"",$F14&lt;$AA$2,$G14&gt;$Z$2),MIN($G14,$AA$2)-MAX($F14,$Z$2),0)</f>
        <v/>
      </c>
      <c r="Q14" s="197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119" t="n"/>
    </row>
    <row r="15" ht="36.75" customHeight="1" s="35">
      <c r="A15" s="216">
        <f>A14+1</f>
        <v/>
      </c>
      <c r="B15" s="32">
        <f>TEXT(A15,"aaa")</f>
        <v/>
      </c>
      <c r="C15" s="200" t="n">
        <v>0.3229166666666667</v>
      </c>
      <c r="D15" s="215">
        <f t="array" ref="D15">_xlfn.IFS(C15&lt;0.5,"朝",AND(C15&lt;22/24),"22前",AND(C15&gt;=22/24),"22後")</f>
        <v/>
      </c>
      <c r="E15" s="146" t="n">
        <v>0.8020833333333334</v>
      </c>
      <c r="F15" s="197" t="n">
        <v>0.5</v>
      </c>
      <c r="G15" s="198" t="n">
        <v>0.5416666666666666</v>
      </c>
      <c r="H15" s="201">
        <f>G15-F15</f>
        <v/>
      </c>
      <c r="I15" s="196">
        <f>IF(AND(C15&lt;0.333,C15&lt;&gt;""),8/24-C15,(IF(E15&gt;29/24,E15-29/24,)))</f>
        <v/>
      </c>
      <c r="J15" s="196">
        <f>IF(AND(C15&lt;0.5,C15&lt;&gt;""),E15-C15-H15,)</f>
        <v/>
      </c>
      <c r="K15" s="196">
        <f>IF(AND(C15&gt;0.5,C15&lt;22/24),22/24-C15,)</f>
        <v/>
      </c>
      <c r="L15" s="197">
        <f>IF(C15&gt;E15,E15+1-C15-H15,E15-C15-H15)</f>
        <v/>
      </c>
      <c r="M15" s="202">
        <f>+IF(L15&gt;$L$7,$L$7,L15)</f>
        <v/>
      </c>
      <c r="N15" s="197">
        <f>+IF(OR(L15&lt;=$L$7,L15=" ")," ",L15-$L$7)</f>
        <v/>
      </c>
      <c r="O15" s="197">
        <f>IF(AND($C15&lt;&gt;"",$C15&lt;$AA$2,$E15&gt;$Z$2),MIN($E15,$AA$2)-MAX($C15,$Z$2),0)</f>
        <v/>
      </c>
      <c r="P15" s="197">
        <f>IF(AND($F15&lt;&gt;"",$F15&lt;$AA$2,$G15&gt;$Z$2),MIN($G15,$AA$2)-MAX($F15,$Z$2),0)</f>
        <v/>
      </c>
      <c r="Q15" s="197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119" t="n"/>
    </row>
    <row r="16" ht="36.75" customHeight="1" s="35">
      <c r="A16" s="216">
        <f>A15+1</f>
        <v/>
      </c>
      <c r="B16" s="32">
        <f>TEXT(A16,"aaa")</f>
        <v/>
      </c>
      <c r="C16" s="200" t="n"/>
      <c r="D16" s="215">
        <f t="array" ref="D16">_xlfn.IFS(C16&lt;0.5,"朝",AND(C16&lt;22/24),"22前",AND(C16&gt;=22/24),"22後")</f>
        <v/>
      </c>
      <c r="E16" s="146" t="n"/>
      <c r="F16" s="197" t="n"/>
      <c r="G16" s="198" t="n"/>
      <c r="H16" s="201">
        <f>G16-F16</f>
        <v/>
      </c>
      <c r="I16" s="196">
        <f>IF(AND(C16&lt;0.333,C16&lt;&gt;""),8/24-C16,(IF(E16&gt;29/24,E16-29/24,)))</f>
        <v/>
      </c>
      <c r="J16" s="196">
        <f>IF(AND(C16&lt;0.5,C16&lt;&gt;""),E16-C16-H16,)</f>
        <v/>
      </c>
      <c r="K16" s="196">
        <f>IF(AND(C16&gt;0.5,C16&lt;22/24),22/24-C16,)</f>
        <v/>
      </c>
      <c r="L16" s="197">
        <f>IF(C16&gt;E16,E16+1-C16-H16,E16-C16-H16)</f>
        <v/>
      </c>
      <c r="M16" s="202">
        <f>+IF(L16&gt;$L$7,$L$7,L16)</f>
        <v/>
      </c>
      <c r="N16" s="197">
        <f>+IF(OR(L16&lt;=$L$7,L16=" ")," ",L16-$L$7)</f>
        <v/>
      </c>
      <c r="O16" s="197">
        <f>IF(AND($C16&lt;&gt;"",$C16&lt;$AA$2,$E16&gt;$Z$2),MIN($E16,$AA$2)-MAX($C16,$Z$2),0)</f>
        <v/>
      </c>
      <c r="P16" s="197">
        <f>IF(AND($F16&lt;&gt;"",$F16&lt;$AA$2,$G16&gt;$Z$2),MIN($G16,$AA$2)-MAX($F16,$Z$2),0)</f>
        <v/>
      </c>
      <c r="Q16" s="197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119" t="n"/>
    </row>
    <row r="17" ht="36.75" customHeight="1" s="35">
      <c r="A17" s="216">
        <f>A16+1</f>
        <v/>
      </c>
      <c r="B17" s="32">
        <f>TEXT(A17,"aaa")</f>
        <v/>
      </c>
      <c r="C17" s="200" t="n"/>
      <c r="D17" s="215">
        <f t="array" ref="D17">_xlfn.IFS(C17&lt;0.5,"朝",AND(C17&lt;22/24),"22前",AND(C17&gt;=22/24),"22後")</f>
        <v/>
      </c>
      <c r="E17" s="146" t="n"/>
      <c r="F17" s="197" t="n"/>
      <c r="G17" s="198" t="n"/>
      <c r="H17" s="201">
        <f>G17-F17</f>
        <v/>
      </c>
      <c r="I17" s="196">
        <f>IF(AND(C17&lt;0.333,C17&lt;&gt;""),8/24-C17,(IF(E17&gt;29/24,E17-29/24,)))</f>
        <v/>
      </c>
      <c r="J17" s="196">
        <f>IF(AND(C17&lt;0.5,C17&lt;&gt;""),E17-C17-H17,)</f>
        <v/>
      </c>
      <c r="K17" s="196">
        <f>IF(AND(C17&gt;0.5,C17&lt;22/24),22/24-C17,)</f>
        <v/>
      </c>
      <c r="L17" s="197">
        <f>IF(C17&gt;E17,E17+1-C17-H17,E17-C17-H17)</f>
        <v/>
      </c>
      <c r="M17" s="202">
        <f>+IF(L17&gt;$L$7,$L$7,L17)</f>
        <v/>
      </c>
      <c r="N17" s="197">
        <f>+IF(OR(L17&lt;=$L$7,L17=" ")," ",L17-$L$7)</f>
        <v/>
      </c>
      <c r="O17" s="197">
        <f>IF(AND($C17&lt;&gt;"",$C17&lt;$AA$2,$E17&gt;$Z$2),MIN($E17,$AA$2)-MAX($C17,$Z$2),0)</f>
        <v/>
      </c>
      <c r="P17" s="197">
        <f>IF(AND($F17&lt;&gt;"",$F17&lt;$AA$2,$G17&gt;$Z$2),MIN($G17,$AA$2)-MAX($F17,$Z$2),0)</f>
        <v/>
      </c>
      <c r="Q17" s="197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119" t="n"/>
    </row>
    <row r="18" ht="36.75" customHeight="1" s="35">
      <c r="A18" s="216">
        <f>A17+1</f>
        <v/>
      </c>
      <c r="B18" s="32">
        <f>TEXT(A18,"aaa")</f>
        <v/>
      </c>
      <c r="C18" s="200" t="n"/>
      <c r="D18" s="215">
        <f t="array" ref="D18">_xlfn.IFS(C18&lt;0.5,"朝",AND(C18&lt;22/24),"22前",AND(C18&gt;=22/24),"22後")</f>
        <v/>
      </c>
      <c r="E18" s="146" t="n"/>
      <c r="F18" s="197" t="n"/>
      <c r="G18" s="198" t="n"/>
      <c r="H18" s="201">
        <f>G18-F18</f>
        <v/>
      </c>
      <c r="I18" s="196">
        <f>IF(AND(C18&lt;0.333,C18&lt;&gt;""),8/24-C18,(IF(E18&gt;29/24,E18-29/24,)))</f>
        <v/>
      </c>
      <c r="J18" s="196">
        <f>IF(AND(C18&lt;0.5,C18&lt;&gt;""),E18-C18-H18,)</f>
        <v/>
      </c>
      <c r="K18" s="196">
        <f>IF(AND(C18&gt;0.5,C18&lt;22/24),22/24-C18,)</f>
        <v/>
      </c>
      <c r="L18" s="197">
        <f>IF(C18&gt;E18,E18+1-C18-H18,E18-C18-H18)</f>
        <v/>
      </c>
      <c r="M18" s="202">
        <f>+IF(L18&gt;$L$7,$L$7,L18)</f>
        <v/>
      </c>
      <c r="N18" s="197">
        <f>+IF(OR(L18&lt;=$L$7,L18=" ")," ",L18-$L$7)</f>
        <v/>
      </c>
      <c r="O18" s="197">
        <f>IF(AND($C18&lt;&gt;"",$C18&lt;$AA$2,$E18&gt;$Z$2),MIN($E18,$AA$2)-MAX($C18,$Z$2),0)</f>
        <v/>
      </c>
      <c r="P18" s="197">
        <f>IF(AND($F18&lt;&gt;"",$F18&lt;$AA$2,$G18&gt;$Z$2),MIN($G18,$AA$2)-MAX($F18,$Z$2),0)</f>
        <v/>
      </c>
      <c r="Q18" s="197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119" t="n"/>
    </row>
    <row r="19" ht="36.75" customHeight="1" s="35">
      <c r="A19" s="216">
        <f>A18+1</f>
        <v/>
      </c>
      <c r="B19" s="32">
        <f>TEXT(A19,"aaa")</f>
        <v/>
      </c>
      <c r="C19" s="200" t="n"/>
      <c r="D19" s="215">
        <f t="array" ref="D19">_xlfn.IFS(C19&lt;0.5,"朝",AND(C19&lt;22/24),"22前",AND(C19&gt;=22/24),"22後")</f>
        <v/>
      </c>
      <c r="E19" s="146" t="n"/>
      <c r="F19" s="197" t="n"/>
      <c r="G19" s="198" t="n"/>
      <c r="H19" s="201">
        <f>G19-F19</f>
        <v/>
      </c>
      <c r="I19" s="196">
        <f>IF(AND(C19&lt;0.333,C19&lt;&gt;""),8/24-C19,(IF(E19&gt;29/24,E19-29/24,)))</f>
        <v/>
      </c>
      <c r="J19" s="196">
        <f>IF(AND(C19&lt;0.5,C19&lt;&gt;""),E19-C19-H19,)</f>
        <v/>
      </c>
      <c r="K19" s="196">
        <f>IF(AND(C19&gt;0.5,C19&lt;22/24),22/24-C19,)</f>
        <v/>
      </c>
      <c r="L19" s="197">
        <f>IF(C19&gt;E19,E19+1-C19-H19,E19-C19-H19)</f>
        <v/>
      </c>
      <c r="M19" s="202">
        <f>+IF(L19&gt;$L$7,$L$7,L19)</f>
        <v/>
      </c>
      <c r="N19" s="197">
        <f>+IF(OR(L19&lt;=$L$7,L19=" ")," ",L19-$L$7)</f>
        <v/>
      </c>
      <c r="O19" s="197">
        <f>IF(AND($C19&lt;&gt;"",$C19&lt;$AA$2,$E19&gt;$Z$2),MIN($E19,$AA$2)-MAX($C19,$Z$2),0)</f>
        <v/>
      </c>
      <c r="P19" s="197">
        <f>IF(AND($F19&lt;&gt;"",$F19&lt;$AA$2,$G19&gt;$Z$2),MIN($G19,$AA$2)-MAX($F19,$Z$2),0)</f>
        <v/>
      </c>
      <c r="Q19" s="197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119" t="n"/>
    </row>
    <row r="20" ht="36.75" customHeight="1" s="35">
      <c r="A20" s="216">
        <f>A19+1</f>
        <v/>
      </c>
      <c r="B20" s="32">
        <f>TEXT(A20,"aaa")</f>
        <v/>
      </c>
      <c r="C20" s="200" t="n"/>
      <c r="D20" s="215">
        <f t="array" ref="D20">_xlfn.IFS(C20&lt;0.5,"朝",AND(C20&lt;22/24),"22前",AND(C20&gt;=22/24),"22後")</f>
        <v/>
      </c>
      <c r="E20" s="146" t="n"/>
      <c r="F20" s="197" t="n"/>
      <c r="G20" s="198" t="n"/>
      <c r="H20" s="201">
        <f>G20-F20</f>
        <v/>
      </c>
      <c r="I20" s="196">
        <f>IF(AND(C20&lt;0.333,C20&lt;&gt;""),8/24-C20,(IF(E20&gt;29/24,E20-29/24,)))</f>
        <v/>
      </c>
      <c r="J20" s="196">
        <f>IF(AND(C20&lt;0.5,C20&lt;&gt;""),E20-C20-H20,)</f>
        <v/>
      </c>
      <c r="K20" s="196">
        <f>IF(AND(C20&gt;0.5,C20&lt;22/24),22/24-C20,)</f>
        <v/>
      </c>
      <c r="L20" s="197">
        <f>IF(C20&gt;E20,E20+1-C20-H20,E20-C20-H20)</f>
        <v/>
      </c>
      <c r="M20" s="202">
        <f>+IF(L20&gt;$L$7,$L$7,L20)</f>
        <v/>
      </c>
      <c r="N20" s="197">
        <f>+IF(OR(L20&lt;=$L$7,L20=" ")," ",L20-$L$7)</f>
        <v/>
      </c>
      <c r="O20" s="197">
        <f>IF(AND($C20&lt;&gt;"",$C20&lt;$AA$2,$E20&gt;$Z$2),MIN($E20,$AA$2)-MAX($C20,$Z$2),0)</f>
        <v/>
      </c>
      <c r="P20" s="197">
        <f>IF(AND($F20&lt;&gt;"",$F20&lt;$AA$2,$G20&gt;$Z$2),MIN($G20,$AA$2)-MAX($F20,$Z$2),0)</f>
        <v/>
      </c>
      <c r="Q20" s="197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119" t="n"/>
    </row>
    <row r="21" ht="36.75" customHeight="1" s="35">
      <c r="A21" s="216">
        <f>A20+1</f>
        <v/>
      </c>
      <c r="B21" s="32">
        <f>TEXT(A21,"aaa")</f>
        <v/>
      </c>
      <c r="C21" s="200" t="n"/>
      <c r="D21" s="215">
        <f t="array" ref="D21">_xlfn.IFS(C21&lt;0.5,"朝",AND(C21&lt;22/24),"22前",AND(C21&gt;=22/24),"22後")</f>
        <v/>
      </c>
      <c r="E21" s="146" t="n"/>
      <c r="F21" s="197" t="n"/>
      <c r="G21" s="198" t="n"/>
      <c r="H21" s="201">
        <f>G21-F21</f>
        <v/>
      </c>
      <c r="I21" s="196">
        <f>IF(AND(C21&lt;0.333,C21&lt;&gt;""),8/24-C21,(IF(E21&gt;29/24,E21-29/24,)))</f>
        <v/>
      </c>
      <c r="J21" s="196">
        <f>IF(AND(C21&lt;0.5,C21&lt;&gt;""),E21-C21-H21,)</f>
        <v/>
      </c>
      <c r="K21" s="196">
        <f>IF(AND(C21&gt;0.5,C21&lt;22/24),22/24-C21,)</f>
        <v/>
      </c>
      <c r="L21" s="197">
        <f>IF(C21&gt;E21,E21+1-C21-H21,E21-C21-H21)</f>
        <v/>
      </c>
      <c r="M21" s="202">
        <f>+IF(L21&gt;$L$7,$L$7,L21)</f>
        <v/>
      </c>
      <c r="N21" s="197">
        <f>+IF(OR(L21&lt;=$L$7,L21=" ")," ",L21-$L$7)</f>
        <v/>
      </c>
      <c r="O21" s="197">
        <f>IF(AND($C21&lt;&gt;"",$C21&lt;$AA$2,$E21&gt;$Z$2),MIN($E21,$AA$2)-MAX($C21,$Z$2),0)</f>
        <v/>
      </c>
      <c r="P21" s="197">
        <f>IF(AND($F21&lt;&gt;"",$F21&lt;$AA$2,$G21&gt;$Z$2),MIN($G21,$AA$2)-MAX($F21,$Z$2),0)</f>
        <v/>
      </c>
      <c r="Q21" s="197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119" t="n"/>
    </row>
    <row r="22" ht="36.75" customHeight="1" s="35">
      <c r="A22" s="216">
        <f>A21+1</f>
        <v/>
      </c>
      <c r="B22" s="32">
        <f>TEXT(A22,"aaa")</f>
        <v/>
      </c>
      <c r="C22" s="200" t="n">
        <v>0.3229166666666667</v>
      </c>
      <c r="D22" s="215">
        <f t="array" ref="D22">_xlfn.IFS(C22&lt;0.5,"朝",AND(C22&lt;22/24),"22前",AND(C22&gt;=22/24),"22後")</f>
        <v/>
      </c>
      <c r="E22" s="146" t="n">
        <v>0.8027777777777778</v>
      </c>
      <c r="F22" s="197" t="n">
        <v>0.5</v>
      </c>
      <c r="G22" s="198" t="n">
        <v>0.5416666666666666</v>
      </c>
      <c r="H22" s="201">
        <f>G22-F22</f>
        <v/>
      </c>
      <c r="I22" s="196">
        <f>IF(AND(C22&lt;0.333,C22&lt;&gt;""),8/24-C22,(IF(E22&gt;29/24,E22-29/24,)))</f>
        <v/>
      </c>
      <c r="J22" s="196">
        <f>IF(AND(C22&lt;0.5,C22&lt;&gt;""),E22-C22-H22,)</f>
        <v/>
      </c>
      <c r="K22" s="196">
        <f>IF(AND(C22&gt;0.5,C22&lt;22/24),22/24-C22,)</f>
        <v/>
      </c>
      <c r="L22" s="197">
        <f>IF(C22&gt;E22,E22+1-C22-H22,E22-C22-H22)</f>
        <v/>
      </c>
      <c r="M22" s="202">
        <f>+IF(L22&gt;$L$7,$L$7,L22)</f>
        <v/>
      </c>
      <c r="N22" s="197">
        <f>+IF(OR(L22&lt;=$L$7,L22=" ")," ",L22-$L$7)</f>
        <v/>
      </c>
      <c r="O22" s="197">
        <f>IF(AND($C22&lt;&gt;"",$C22&lt;$AA$2,$E22&gt;$Z$2),MIN($E22,$AA$2)-MAX($C22,$Z$2),0)</f>
        <v/>
      </c>
      <c r="P22" s="197">
        <f>IF(AND($F22&lt;&gt;"",$F22&lt;$AA$2,$G22&gt;$Z$2),MIN($G22,$AA$2)-MAX($F22,$Z$2),0)</f>
        <v/>
      </c>
      <c r="Q22" s="197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119" t="n"/>
    </row>
    <row r="23" ht="36.75" customHeight="1" s="35">
      <c r="A23" s="216">
        <f>A22+1</f>
        <v/>
      </c>
      <c r="B23" s="32">
        <f>TEXT(A23,"aaa")</f>
        <v/>
      </c>
      <c r="C23" s="200" t="n"/>
      <c r="D23" s="215">
        <f t="array" ref="D23">_xlfn.IFS(C23&lt;0.5,"朝",AND(C23&lt;22/24),"22前",AND(C23&gt;=22/24),"22後")</f>
        <v/>
      </c>
      <c r="E23" s="146" t="n"/>
      <c r="F23" s="197" t="n"/>
      <c r="G23" s="198" t="n"/>
      <c r="H23" s="201">
        <f>G23-F23</f>
        <v/>
      </c>
      <c r="I23" s="196">
        <f>IF(AND(C23&lt;0.333,C23&lt;&gt;""),8/24-C23,(IF(E23&gt;29/24,E23-29/24,)))</f>
        <v/>
      </c>
      <c r="J23" s="196">
        <f>IF(AND(C23&lt;0.5,C23&lt;&gt;""),E23-C23-H23,)</f>
        <v/>
      </c>
      <c r="K23" s="196">
        <f>IF(AND(C23&gt;0.5,C23&lt;22/24),22/24-C23,)</f>
        <v/>
      </c>
      <c r="L23" s="197">
        <f>IF(C23&gt;E23,E23+1-C23-H23,E23-C23-H23)</f>
        <v/>
      </c>
      <c r="M23" s="202">
        <f>+IF(L23&gt;$L$7,$L$7,L23)</f>
        <v/>
      </c>
      <c r="N23" s="197">
        <f>+IF(OR(L23&lt;=$L$7,L23=" ")," ",L23-$L$7)</f>
        <v/>
      </c>
      <c r="O23" s="197">
        <f>IF(AND($C23&lt;&gt;"",$C23&lt;$AA$2,$E23&gt;$Z$2),MIN($E23,$AA$2)-MAX($C23,$Z$2),0)</f>
        <v/>
      </c>
      <c r="P23" s="197">
        <f>IF(AND($F23&lt;&gt;"",$F23&lt;$AA$2,$G23&gt;$Z$2),MIN($G23,$AA$2)-MAX($F23,$Z$2),0)</f>
        <v/>
      </c>
      <c r="Q23" s="197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119" t="n"/>
    </row>
    <row r="24" ht="36.75" customHeight="1" s="35">
      <c r="A24" s="216">
        <f>A23+1</f>
        <v/>
      </c>
      <c r="B24" s="32">
        <f>TEXT(A24,"aaa")</f>
        <v/>
      </c>
      <c r="C24" s="200" t="n"/>
      <c r="D24" s="215">
        <f t="array" ref="D24">_xlfn.IFS(C24&lt;0.5,"朝",AND(C24&lt;22/24),"22前",AND(C24&gt;=22/24),"22後")</f>
        <v/>
      </c>
      <c r="E24" s="146" t="n"/>
      <c r="F24" s="197" t="n"/>
      <c r="G24" s="198" t="n"/>
      <c r="H24" s="201">
        <f>G24-F24</f>
        <v/>
      </c>
      <c r="I24" s="196">
        <f>IF(AND(C24&lt;0.333,C24&lt;&gt;""),8/24-C24,(IF(E24&gt;29/24,E24-29/24,)))</f>
        <v/>
      </c>
      <c r="J24" s="196">
        <f>IF(AND(C24&lt;0.5,C24&lt;&gt;""),E24-C24-H24,)</f>
        <v/>
      </c>
      <c r="K24" s="196">
        <f>IF(AND(C24&gt;0.5,C24&lt;22/24),22/24-C24,)</f>
        <v/>
      </c>
      <c r="L24" s="197">
        <f>IF(C24&gt;E24,E24+1-C24-H24,E24-C24-H24)</f>
        <v/>
      </c>
      <c r="M24" s="202">
        <f>+IF(L24&gt;$L$7,$L$7,L24)</f>
        <v/>
      </c>
      <c r="N24" s="197">
        <f>+IF(OR(L24&lt;=$L$7,L24=" ")," ",L24-$L$7)</f>
        <v/>
      </c>
      <c r="O24" s="197">
        <f>IF(AND($C24&lt;&gt;"",$C24&lt;$AA$2,$E24&gt;$Z$2),MIN($E24,$AA$2)-MAX($C24,$Z$2),0)</f>
        <v/>
      </c>
      <c r="P24" s="197">
        <f>IF(AND($F24&lt;&gt;"",$F24&lt;$AA$2,$G24&gt;$Z$2),MIN($G24,$AA$2)-MAX($F24,$Z$2),0)</f>
        <v/>
      </c>
      <c r="Q24" s="197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119" t="n"/>
    </row>
    <row r="25" ht="36.75" customHeight="1" s="35">
      <c r="A25" s="216">
        <f>A24+1</f>
        <v/>
      </c>
      <c r="B25" s="32">
        <f>TEXT(A25,"aaa")</f>
        <v/>
      </c>
      <c r="C25" s="200" t="n"/>
      <c r="D25" s="215">
        <f t="array" ref="D25">_xlfn.IFS(C25&lt;0.5,"朝",AND(C25&lt;22/24),"22前",AND(C25&gt;=22/24),"22後")</f>
        <v/>
      </c>
      <c r="E25" s="146" t="n"/>
      <c r="F25" s="197" t="n"/>
      <c r="G25" s="198" t="n"/>
      <c r="H25" s="201">
        <f>G25-F25</f>
        <v/>
      </c>
      <c r="I25" s="196">
        <f>IF(AND(C25&lt;0.333,C25&lt;&gt;""),8/24-C25,(IF(E25&gt;29/24,E25-29/24,)))</f>
        <v/>
      </c>
      <c r="J25" s="196">
        <f>IF(AND(C25&lt;0.5,C25&lt;&gt;""),E25-C25-H25,)</f>
        <v/>
      </c>
      <c r="K25" s="196">
        <f>IF(AND(C25&gt;0.5,C25&lt;22/24),22/24-C25,)</f>
        <v/>
      </c>
      <c r="L25" s="197">
        <f>IF(C25&gt;E25,E25+1-C25-H25,E25-C25-H25)</f>
        <v/>
      </c>
      <c r="M25" s="202">
        <f>+IF(L25&gt;$L$7,$L$7,L25)</f>
        <v/>
      </c>
      <c r="N25" s="197">
        <f>+IF(OR(L25&lt;=$L$7,L25=" ")," ",L25-$L$7)</f>
        <v/>
      </c>
      <c r="O25" s="197">
        <f>IF(AND($C25&lt;&gt;"",$C25&lt;$AA$2,$E25&gt;$Z$2),MIN($E25,$AA$2)-MAX($C25,$Z$2),0)</f>
        <v/>
      </c>
      <c r="P25" s="197">
        <f>IF(AND($F25&lt;&gt;"",$F25&lt;$AA$2,$G25&gt;$Z$2),MIN($G25,$AA$2)-MAX($F25,$Z$2),0)</f>
        <v/>
      </c>
      <c r="Q25" s="197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119" t="n"/>
    </row>
    <row r="26" ht="36.75" customHeight="1" s="35">
      <c r="A26" s="216">
        <f>A25+1</f>
        <v/>
      </c>
      <c r="B26" s="32">
        <f>TEXT(A26,"aaa")</f>
        <v/>
      </c>
      <c r="C26" s="200" t="n"/>
      <c r="D26" s="215">
        <f t="array" ref="D26">_xlfn.IFS(C26&lt;0.5,"朝",AND(C26&lt;22/24),"22前",AND(C26&gt;=22/24),"22後")</f>
        <v/>
      </c>
      <c r="E26" s="146" t="n"/>
      <c r="F26" s="197" t="n"/>
      <c r="G26" s="198" t="n"/>
      <c r="H26" s="201">
        <f>G26-F26</f>
        <v/>
      </c>
      <c r="I26" s="196">
        <f>IF(AND(C26&lt;0.333,C26&lt;&gt;""),8/24-C26,(IF(E26&gt;29/24,E26-29/24,)))</f>
        <v/>
      </c>
      <c r="J26" s="196">
        <f>IF(AND(C26&lt;0.5,C26&lt;&gt;""),E26-C26-H26,)</f>
        <v/>
      </c>
      <c r="K26" s="196">
        <f>IF(AND(C26&gt;0.5,C26&lt;22/24),22/24-C26,)</f>
        <v/>
      </c>
      <c r="L26" s="197">
        <f>IF(C26&gt;E26,E26+1-C26-H26,E26-C26-H26)</f>
        <v/>
      </c>
      <c r="M26" s="202">
        <f>+IF(L26&gt;$L$7,$L$7,L26)</f>
        <v/>
      </c>
      <c r="N26" s="197">
        <f>+IF(OR(L26&lt;=$L$7,L26=" ")," ",L26-$L$7)</f>
        <v/>
      </c>
      <c r="O26" s="197">
        <f>IF(AND($C26&lt;&gt;"",$C26&lt;$AA$2,$E26&gt;$Z$2),MIN($E26,$AA$2)-MAX($C26,$Z$2),0)</f>
        <v/>
      </c>
      <c r="P26" s="197">
        <f>IF(AND($F26&lt;&gt;"",$F26&lt;$AA$2,$G26&gt;$Z$2),MIN($G26,$AA$2)-MAX($F26,$Z$2),0)</f>
        <v/>
      </c>
      <c r="Q26" s="197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119" t="n"/>
    </row>
    <row r="27" ht="36.75" customHeight="1" s="35">
      <c r="A27" s="216">
        <f>A26+1</f>
        <v/>
      </c>
      <c r="B27" s="32">
        <f>TEXT(A27,"aaa")</f>
        <v/>
      </c>
      <c r="C27" s="200" t="n"/>
      <c r="D27" s="215">
        <f t="array" ref="D27">_xlfn.IFS(C27&lt;0.5,"朝",AND(C27&lt;22/24),"22前",AND(C27&gt;=22/24),"22後")</f>
        <v/>
      </c>
      <c r="E27" s="146" t="n"/>
      <c r="F27" s="197" t="n"/>
      <c r="G27" s="198" t="n"/>
      <c r="H27" s="201">
        <f>G27-F27</f>
        <v/>
      </c>
      <c r="I27" s="196">
        <f>IF(AND(C27&lt;0.333,C27&lt;&gt;""),8/24-C27,(IF(E27&gt;29/24,E27-29/24,)))</f>
        <v/>
      </c>
      <c r="J27" s="196">
        <f>IF(AND(C27&lt;0.5,C27&lt;&gt;""),E27-C27-H27,)</f>
        <v/>
      </c>
      <c r="K27" s="196">
        <f>IF(AND(C27&gt;0.5,C27&lt;22/24),22/24-C27,)</f>
        <v/>
      </c>
      <c r="L27" s="197">
        <f>IF(C27&gt;E27,E27+1-C27-H27,E27-C27-H27)</f>
        <v/>
      </c>
      <c r="M27" s="202">
        <f>+IF(L27&gt;$L$7,$L$7,L27)</f>
        <v/>
      </c>
      <c r="N27" s="197">
        <f>+IF(OR(L27&lt;=$L$7,L27=" ")," ",L27-$L$7)</f>
        <v/>
      </c>
      <c r="O27" s="197">
        <f>IF(AND($C27&lt;&gt;"",$C27&lt;$AA$2,$E27&gt;$Z$2),MIN($E27,$AA$2)-MAX($C27,$Z$2),0)</f>
        <v/>
      </c>
      <c r="P27" s="197">
        <f>IF(AND($F27&lt;&gt;"",$F27&lt;$AA$2,$G27&gt;$Z$2),MIN($G27,$AA$2)-MAX($F27,$Z$2),0)</f>
        <v/>
      </c>
      <c r="Q27" s="197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119" t="n"/>
    </row>
    <row r="28" ht="36.75" customHeight="1" s="35">
      <c r="A28" s="216">
        <f>A27+1</f>
        <v/>
      </c>
      <c r="B28" s="32">
        <f>TEXT(A28,"aaa")</f>
        <v/>
      </c>
      <c r="C28" s="200" t="n"/>
      <c r="D28" s="215">
        <f t="array" ref="D28">_xlfn.IFS(C28&lt;0.5,"朝",AND(C28&lt;22/24),"22前",AND(C28&gt;=22/24),"22後")</f>
        <v/>
      </c>
      <c r="E28" s="146" t="n"/>
      <c r="F28" s="197" t="n"/>
      <c r="G28" s="198" t="n"/>
      <c r="H28" s="201">
        <f>G28-F28</f>
        <v/>
      </c>
      <c r="I28" s="196">
        <f>IF(AND(C28&lt;0.333,C28&lt;&gt;""),8/24-C28,(IF(E28&gt;29/24,E28-29/24,)))</f>
        <v/>
      </c>
      <c r="J28" s="196">
        <f>IF(AND(C28&lt;0.5,C28&lt;&gt;""),E28-C28-H28,)</f>
        <v/>
      </c>
      <c r="K28" s="196">
        <f>IF(AND(C28&gt;0.5,C28&lt;22/24),22/24-C28,)</f>
        <v/>
      </c>
      <c r="L28" s="197">
        <f>IF(C28&gt;E28,E28+1-C28-H28,E28-C28-H28)</f>
        <v/>
      </c>
      <c r="M28" s="202">
        <f>+IF(L28&gt;$L$7,$L$7,L28)</f>
        <v/>
      </c>
      <c r="N28" s="197">
        <f>+IF(OR(L28&lt;=$L$7,L28=" ")," ",L28-$L$7)</f>
        <v/>
      </c>
      <c r="O28" s="197">
        <f>IF(AND($C28&lt;&gt;"",$C28&lt;$AA$2,$E28&gt;$Z$2),MIN($E28,$AA$2)-MAX($C28,$Z$2),0)</f>
        <v/>
      </c>
      <c r="P28" s="197">
        <f>IF(AND($F28&lt;&gt;"",$F28&lt;$AA$2,$G28&gt;$Z$2),MIN($G28,$AA$2)-MAX($F28,$Z$2),0)</f>
        <v/>
      </c>
      <c r="Q28" s="197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119" t="n"/>
    </row>
    <row r="29" ht="36.75" customHeight="1" s="35">
      <c r="A29" s="216">
        <f>A28+1</f>
        <v/>
      </c>
      <c r="B29" s="32">
        <f>TEXT(A29,"aaa")</f>
        <v/>
      </c>
      <c r="C29" s="200" t="n"/>
      <c r="D29" s="215">
        <f t="array" ref="D29">_xlfn.IFS(C29&lt;0.5,"朝",AND(C29&lt;22/24),"22前",AND(C29&gt;=22/24),"22後")</f>
        <v/>
      </c>
      <c r="E29" s="146" t="n"/>
      <c r="F29" s="197" t="n"/>
      <c r="G29" s="198" t="n"/>
      <c r="H29" s="201">
        <f>G29-F29</f>
        <v/>
      </c>
      <c r="I29" s="196">
        <f>IF(AND(C29&lt;0.333,C29&lt;&gt;""),8/24-C29,(IF(E29&gt;29/24,E29-29/24,)))</f>
        <v/>
      </c>
      <c r="J29" s="196">
        <f>IF(AND(C29&lt;0.5,C29&lt;&gt;""),E29-C29-H29,)</f>
        <v/>
      </c>
      <c r="K29" s="196">
        <f>IF(AND(C29&gt;0.5,C29&lt;22/24),22/24-C29,)</f>
        <v/>
      </c>
      <c r="L29" s="197">
        <f>IF(C29&gt;E29,E29+1-C29-H29,E29-C29-H29)</f>
        <v/>
      </c>
      <c r="M29" s="202">
        <f>+IF(L29&gt;$L$7,$L$7,L29)</f>
        <v/>
      </c>
      <c r="N29" s="197">
        <f>+IF(OR(L29&lt;=$L$7,L29=" ")," ",L29-$L$7)</f>
        <v/>
      </c>
      <c r="O29" s="197">
        <f>IF(AND($C29&lt;&gt;"",$C29&lt;$AA$2,$E29&gt;$Z$2),MIN($E29,$AA$2)-MAX($C29,$Z$2),0)</f>
        <v/>
      </c>
      <c r="P29" s="197">
        <f>IF(AND($F29&lt;&gt;"",$F29&lt;$AA$2,$G29&gt;$Z$2),MIN($G29,$AA$2)-MAX($F29,$Z$2),0)</f>
        <v/>
      </c>
      <c r="Q29" s="197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119" t="n"/>
    </row>
    <row r="30" ht="36.75" customHeight="1" s="35">
      <c r="A30" s="216">
        <f>A29+1</f>
        <v/>
      </c>
      <c r="B30" s="32">
        <f>TEXT(A30,"aaa")</f>
        <v/>
      </c>
      <c r="C30" s="200" t="n"/>
      <c r="D30" s="215">
        <f t="array" ref="D30">_xlfn.IFS(C30&lt;0.5,"朝",AND(C30&lt;22/24),"22前",AND(C30&gt;=22/24),"22後")</f>
        <v/>
      </c>
      <c r="E30" s="146" t="n"/>
      <c r="F30" s="197" t="n"/>
      <c r="G30" s="198" t="n"/>
      <c r="H30" s="201">
        <f>G30-F30</f>
        <v/>
      </c>
      <c r="I30" s="196">
        <f>IF(AND(C30&lt;0.333,C30&lt;&gt;""),8/24-C30,(IF(E30&gt;29/24,E30-29/24,)))</f>
        <v/>
      </c>
      <c r="J30" s="196">
        <f>IF(AND(C30&lt;0.5,C30&lt;&gt;""),E30-C30-H30,)</f>
        <v/>
      </c>
      <c r="K30" s="196">
        <f>IF(AND(C30&gt;0.5,C30&lt;22/24),22/24-C30,)</f>
        <v/>
      </c>
      <c r="L30" s="197">
        <f>IF(C30&gt;E30,E30+1-C30-H30,E30-C30-H30)</f>
        <v/>
      </c>
      <c r="M30" s="202">
        <f>+IF(L30&gt;$L$7,$L$7,L30)</f>
        <v/>
      </c>
      <c r="N30" s="197">
        <f>+IF(OR(L30&lt;=$L$7,L30=" ")," ",L30-$L$7)</f>
        <v/>
      </c>
      <c r="O30" s="197">
        <f>IF(AND($C30&lt;&gt;"",$C30&lt;$AA$2,$E30&gt;$Z$2),MIN($E30,$AA$2)-MAX($C30,$Z$2),0)</f>
        <v/>
      </c>
      <c r="P30" s="197">
        <f>IF(AND($F30&lt;&gt;"",$F30&lt;$AA$2,$G30&gt;$Z$2),MIN($G30,$AA$2)-MAX($F30,$Z$2),0)</f>
        <v/>
      </c>
      <c r="Q30" s="197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119" t="n"/>
    </row>
    <row r="31" ht="36.75" customHeight="1" s="35">
      <c r="A31" s="216">
        <f>A30+1</f>
        <v/>
      </c>
      <c r="B31" s="32">
        <f>TEXT(A31,"aaa")</f>
        <v/>
      </c>
      <c r="C31" s="200" t="n"/>
      <c r="D31" s="215">
        <f t="array" ref="D31">_xlfn.IFS(C31&lt;0.5,"朝",AND(C31&lt;22/24),"22前",AND(C31&gt;=22/24),"22後")</f>
        <v/>
      </c>
      <c r="E31" s="146" t="n"/>
      <c r="F31" s="197" t="n"/>
      <c r="G31" s="198" t="n"/>
      <c r="H31" s="201">
        <f>G31-F31</f>
        <v/>
      </c>
      <c r="I31" s="196">
        <f>IF(AND(C31&lt;0.333,C31&lt;&gt;""),8/24-C31,(IF(E31&gt;29/24,E31-29/24,)))</f>
        <v/>
      </c>
      <c r="J31" s="196">
        <f>IF(AND(C31&lt;0.5,C31&lt;&gt;""),E31-C31-H31,)</f>
        <v/>
      </c>
      <c r="K31" s="196">
        <f>IF(AND(C31&gt;0.5,C31&lt;22/24),22/24-C31,)</f>
        <v/>
      </c>
      <c r="L31" s="197">
        <f>IF(C31&gt;E31,E31+1-C31-H31,E31-C31-H31)</f>
        <v/>
      </c>
      <c r="M31" s="202">
        <f>+IF(L31&gt;$L$7,$L$7,L31)</f>
        <v/>
      </c>
      <c r="N31" s="197">
        <f>+IF(OR(L31&lt;=$L$7,L31=" ")," ",L31-$L$7)</f>
        <v/>
      </c>
      <c r="O31" s="197">
        <f>IF(AND($C31&lt;&gt;"",$C31&lt;$AA$2,$E31&gt;$Z$2),MIN($E31,$AA$2)-MAX($C31,$Z$2),0)</f>
        <v/>
      </c>
      <c r="P31" s="197">
        <f>IF(AND($F31&lt;&gt;"",$F31&lt;$AA$2,$G31&gt;$Z$2),MIN($G31,$AA$2)-MAX($F31,$Z$2),0)</f>
        <v/>
      </c>
      <c r="Q31" s="197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119" t="n"/>
    </row>
    <row r="32" ht="36.75" customHeight="1" s="35">
      <c r="A32" s="216">
        <f>A31+1</f>
        <v/>
      </c>
      <c r="B32" s="32">
        <f>TEXT(A32,"aaa")</f>
        <v/>
      </c>
      <c r="C32" s="200" t="n"/>
      <c r="D32" s="215">
        <f t="array" ref="D32">_xlfn.IFS(C32&lt;0.5,"朝",AND(C32&lt;22/24),"22前",AND(C32&gt;=22/24),"22後")</f>
        <v/>
      </c>
      <c r="E32" s="146" t="n"/>
      <c r="F32" s="197" t="n"/>
      <c r="G32" s="198" t="n"/>
      <c r="H32" s="201">
        <f>G32-F32</f>
        <v/>
      </c>
      <c r="I32" s="196">
        <f>IF(AND(C32&lt;0.333,C32&lt;&gt;""),8/24-C32,(IF(E32&gt;29/24,E32-29/24,)))</f>
        <v/>
      </c>
      <c r="J32" s="196">
        <f>IF(AND(C32&lt;0.5,C32&lt;&gt;""),E32-C32-H32,)</f>
        <v/>
      </c>
      <c r="K32" s="196">
        <f>IF(AND(C32&gt;0.5,C32&lt;22/24),22/24-C32,)</f>
        <v/>
      </c>
      <c r="L32" s="197">
        <f>IF(C32&gt;E32,E32+1-C32-H32,E32-C32-H32)</f>
        <v/>
      </c>
      <c r="M32" s="202">
        <f>+IF(L32&gt;$L$7,$L$7,L32)</f>
        <v/>
      </c>
      <c r="N32" s="197">
        <f>+IF(OR(L32&lt;=$L$7,L32=" ")," ",L32-$L$7)</f>
        <v/>
      </c>
      <c r="O32" s="197">
        <f>IF(AND($C32&lt;&gt;"",$C32&lt;$AA$2,$E32&gt;$Z$2),MIN($E32,$AA$2)-MAX($C32,$Z$2),0)</f>
        <v/>
      </c>
      <c r="P32" s="197">
        <f>IF(AND($F32&lt;&gt;"",$F32&lt;$AA$2,$G32&gt;$Z$2),MIN($G32,$AA$2)-MAX($F32,$Z$2),0)</f>
        <v/>
      </c>
      <c r="Q32" s="197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119" t="n"/>
    </row>
    <row r="33" ht="36.75" customHeight="1" s="35">
      <c r="A33" s="216">
        <f>A32+1</f>
        <v/>
      </c>
      <c r="B33" s="32">
        <f>TEXT(A33,"aaa")</f>
        <v/>
      </c>
      <c r="C33" s="200" t="n"/>
      <c r="D33" s="215">
        <f t="array" ref="D33">_xlfn.IFS(C33&lt;0.5,"朝",AND(C33&lt;22/24),"22前",AND(C33&gt;=22/24),"22後")</f>
        <v/>
      </c>
      <c r="E33" s="146" t="n"/>
      <c r="F33" s="197" t="n"/>
      <c r="G33" s="198" t="n"/>
      <c r="H33" s="201">
        <f>G33-F33</f>
        <v/>
      </c>
      <c r="I33" s="196">
        <f>IF(AND(C33&lt;0.333,C33&lt;&gt;""),8/24-C33,(IF(E33&gt;29/24,E33-29/24,)))</f>
        <v/>
      </c>
      <c r="J33" s="196">
        <f>IF(AND(C33&lt;0.5,C33&lt;&gt;""),E33-C33-H33,)</f>
        <v/>
      </c>
      <c r="K33" s="196">
        <f>IF(AND(C33&gt;0.5,C33&lt;22/24),22/24-C33,)</f>
        <v/>
      </c>
      <c r="L33" s="197">
        <f>IF(C33&gt;E33,E33+1-C33-H33,E33-C33-H33)</f>
        <v/>
      </c>
      <c r="M33" s="202">
        <f>+IF(L33&gt;$L$7,$L$7,L33)</f>
        <v/>
      </c>
      <c r="N33" s="197">
        <f>+IF(OR(L33&lt;=$L$7,L33=" ")," ",L33-$L$7)</f>
        <v/>
      </c>
      <c r="O33" s="197">
        <f>IF(AND($C33&lt;&gt;"",$C33&lt;$AA$2,$E33&gt;$Z$2),MIN($E33,$AA$2)-MAX($C33,$Z$2),0)</f>
        <v/>
      </c>
      <c r="P33" s="197">
        <f>IF(AND($F33&lt;&gt;"",$F33&lt;$AA$2,$G33&gt;$Z$2),MIN($G33,$AA$2)-MAX($F33,$Z$2),0)</f>
        <v/>
      </c>
      <c r="Q33" s="197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119" t="n"/>
    </row>
    <row r="34" ht="36.75" customHeight="1" s="35">
      <c r="A34" s="216">
        <f>A33+1</f>
        <v/>
      </c>
      <c r="B34" s="32">
        <f>TEXT(A34,"aaa")</f>
        <v/>
      </c>
      <c r="C34" s="200" t="n"/>
      <c r="D34" s="215">
        <f t="array" ref="D34">_xlfn.IFS(C34&lt;0.5,"朝",AND(C34&lt;22/24),"22前",AND(C34&gt;=22/24),"22後")</f>
        <v/>
      </c>
      <c r="E34" s="146" t="n"/>
      <c r="F34" s="197" t="n"/>
      <c r="G34" s="198" t="n"/>
      <c r="H34" s="201">
        <f>G34-F34</f>
        <v/>
      </c>
      <c r="I34" s="196">
        <f>IF(AND(C34&lt;0.333,C34&lt;&gt;""),8/24-C34,(IF(E34&gt;29/24,E34-29/24,)))</f>
        <v/>
      </c>
      <c r="J34" s="196">
        <f>IF(AND(C34&lt;0.5,C34&lt;&gt;""),E34-C34-H34,)</f>
        <v/>
      </c>
      <c r="K34" s="196">
        <f>IF(AND(C34&gt;0.5,C34&lt;22/24),22/24-C34,)</f>
        <v/>
      </c>
      <c r="L34" s="197">
        <f>IF(C34&gt;E34,E34+1-C34-H34,E34-C34-H34)</f>
        <v/>
      </c>
      <c r="M34" s="202">
        <f>+IF(L34&gt;$L$7,$L$7,L34)</f>
        <v/>
      </c>
      <c r="N34" s="197">
        <f>+IF(OR(L34&lt;=$L$7,L34=" ")," ",L34-$L$7)</f>
        <v/>
      </c>
      <c r="O34" s="197">
        <f>IF(AND($C34&lt;&gt;"",$C34&lt;$AA$2,$E34&gt;$Z$2),MIN($E34,$AA$2)-MAX($C34,$Z$2),0)</f>
        <v/>
      </c>
      <c r="P34" s="197">
        <f>IF(AND($F34&lt;&gt;"",$F34&lt;$AA$2,$G34&gt;$Z$2),MIN($G34,$AA$2)-MAX($F34,$Z$2),0)</f>
        <v/>
      </c>
      <c r="Q34" s="197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119" t="n"/>
    </row>
    <row r="35" ht="36.75" customHeight="1" s="35">
      <c r="A35" s="216">
        <f>A34+1</f>
        <v/>
      </c>
      <c r="B35" s="32">
        <f>TEXT(A35,"aaa")</f>
        <v/>
      </c>
      <c r="C35" s="200" t="n"/>
      <c r="D35" s="215">
        <f t="array" ref="D35">_xlfn.IFS(C35&lt;0.5,"朝",AND(C35&lt;22/24),"22前",AND(C35&gt;=22/24),"22後")</f>
        <v/>
      </c>
      <c r="E35" s="146" t="n"/>
      <c r="F35" s="197" t="n"/>
      <c r="G35" s="198" t="n"/>
      <c r="H35" s="201">
        <f>G35-F35</f>
        <v/>
      </c>
      <c r="I35" s="196">
        <f>IF(AND(C35&lt;0.333,C35&lt;&gt;""),8/24-C35,(IF(E35&gt;29/24,E35-29/24,)))</f>
        <v/>
      </c>
      <c r="J35" s="196">
        <f>IF(AND(C35&lt;0.5,C35&lt;&gt;""),E35-C35-H35,)</f>
        <v/>
      </c>
      <c r="K35" s="196">
        <f>IF(AND(C35&gt;0.5,C35&lt;22/24),22/24-C35,)</f>
        <v/>
      </c>
      <c r="L35" s="197">
        <f>IF(C35&gt;E35,E35+1-C35-H35,E35-C35-H35)</f>
        <v/>
      </c>
      <c r="M35" s="202">
        <f>+IF(L35&gt;$L$7,$L$7,L35)</f>
        <v/>
      </c>
      <c r="N35" s="197">
        <f>+IF(OR(L35&lt;=$L$7,L35=" ")," ",L35-$L$7)</f>
        <v/>
      </c>
      <c r="O35" s="197">
        <f>IF(AND($C35&lt;&gt;"",$C35&lt;$AA$2,$E35&gt;$Z$2),MIN($E35,$AA$2)-MAX($C35,$Z$2),0)</f>
        <v/>
      </c>
      <c r="P35" s="197">
        <f>IF(AND($F35&lt;&gt;"",$F35&lt;$AA$2,$G35&gt;$Z$2),MIN($G35,$AA$2)-MAX($F35,$Z$2),0)</f>
        <v/>
      </c>
      <c r="Q35" s="197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119" t="n"/>
    </row>
    <row r="36" ht="36.75" customHeight="1" s="35">
      <c r="A36" s="216">
        <f>A35+1</f>
        <v/>
      </c>
      <c r="B36" s="32">
        <f>TEXT(A36,"aaa")</f>
        <v/>
      </c>
      <c r="C36" s="200" t="n"/>
      <c r="D36" s="215">
        <f t="array" ref="D36">_xlfn.IFS(C36&lt;0.5,"朝",AND(C36&lt;22/24),"22前",AND(C36&gt;=22/24),"22後")</f>
        <v/>
      </c>
      <c r="E36" s="146" t="n"/>
      <c r="F36" s="197" t="n"/>
      <c r="G36" s="198" t="n"/>
      <c r="H36" s="201">
        <f>G36-F36</f>
        <v/>
      </c>
      <c r="I36" s="196">
        <f>IF(AND(C36&lt;0.333,C36&lt;&gt;""),8/24-C36,(IF(E36&gt;29/24,E36-29/24,)))</f>
        <v/>
      </c>
      <c r="J36" s="196">
        <f>IF(AND(C36&lt;0.5,C36&lt;&gt;""),E36-C36-H36,)</f>
        <v/>
      </c>
      <c r="K36" s="196">
        <f>IF(AND(C36&gt;0.5,C36&lt;22/24),22/24-C36,)</f>
        <v/>
      </c>
      <c r="L36" s="197">
        <f>IF(C36&gt;E36,E36+1-C36-H36,E36-C36-H36)</f>
        <v/>
      </c>
      <c r="M36" s="202">
        <f>+IF(L36&gt;$L$7,$L$7,L36)</f>
        <v/>
      </c>
      <c r="N36" s="197">
        <f>+IF(OR(L36&lt;=$L$7,L36=" ")," ",L36-$L$7)</f>
        <v/>
      </c>
      <c r="O36" s="197">
        <f>IF(AND($C36&lt;&gt;"",$C36&lt;$AA$2,$E36&gt;$Z$2),MIN($E36,$AA$2)-MAX($C36,$Z$2),0)</f>
        <v/>
      </c>
      <c r="P36" s="197">
        <f>IF(AND($F36&lt;&gt;"",$F36&lt;$AA$2,$G36&gt;$Z$2),MIN($G36,$AA$2)-MAX($F36,$Z$2),0)</f>
        <v/>
      </c>
      <c r="Q36" s="197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119" t="n"/>
    </row>
    <row r="37" ht="36.75" customHeight="1" s="35">
      <c r="A37" s="216">
        <f>A36+1</f>
        <v/>
      </c>
      <c r="B37" s="32">
        <f>TEXT(A37,"aaa")</f>
        <v/>
      </c>
      <c r="C37" s="200" t="n"/>
      <c r="D37" s="215">
        <f t="array" ref="D37">_xlfn.IFS(C37&lt;0.5,"朝",AND(C37&lt;22/24),"22前",AND(C37&gt;=22/24),"22後")</f>
        <v/>
      </c>
      <c r="E37" s="146" t="n"/>
      <c r="F37" s="197" t="n"/>
      <c r="G37" s="198" t="n"/>
      <c r="H37" s="201">
        <f>G37-F37</f>
        <v/>
      </c>
      <c r="I37" s="196">
        <f>IF(AND(C37&lt;0.333,C37&lt;&gt;""),8/24-C37,(IF(E37&gt;29/24,E37-29/24,)))</f>
        <v/>
      </c>
      <c r="J37" s="196">
        <f>IF(AND(C37&lt;0.5,C37&lt;&gt;""),E37-C37-H37,)</f>
        <v/>
      </c>
      <c r="K37" s="196">
        <f>IF(AND(C37&gt;0.5,C37&lt;22/24),22/24-C37,)</f>
        <v/>
      </c>
      <c r="L37" s="197">
        <f>IF(C37&gt;E37,E37+1-C37-H37,E37-C37-H37)</f>
        <v/>
      </c>
      <c r="M37" s="202">
        <f>+IF(L37&gt;$L$7,$L$7,L37)</f>
        <v/>
      </c>
      <c r="N37" s="197">
        <f>+IF(OR(L37&lt;=$L$7,L37=" ")," ",L37-$L$7)</f>
        <v/>
      </c>
      <c r="O37" s="197">
        <f>IF(AND($C37&lt;&gt;"",$C37&lt;$AA$2,$E37&gt;$Z$2),MIN($E37,$AA$2)-MAX($C37,$Z$2),0)</f>
        <v/>
      </c>
      <c r="P37" s="197">
        <f>IF(AND($F37&lt;&gt;"",$F37&lt;$AA$2,$G37&gt;$Z$2),MIN($G37,$AA$2)-MAX($F37,$Z$2),0)</f>
        <v/>
      </c>
      <c r="Q37" s="197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119" t="n"/>
    </row>
    <row r="38" ht="36.75" customHeight="1" s="35">
      <c r="A38" s="216">
        <f>A37+1</f>
        <v/>
      </c>
      <c r="B38" s="32">
        <f>TEXT(A38,"aaa")</f>
        <v/>
      </c>
      <c r="C38" s="200" t="n"/>
      <c r="D38" s="217">
        <f t="array" ref="D38">_xlfn.IFS(C38&lt;0.5,"朝",AND(C38&lt;22/24),"22前",AND(C38&gt;=22/24),"22後")</f>
        <v/>
      </c>
      <c r="E38" s="146" t="n"/>
      <c r="F38" s="197" t="n"/>
      <c r="G38" s="198" t="n"/>
      <c r="H38" s="201">
        <f>G38-F38</f>
        <v/>
      </c>
      <c r="I38" s="196">
        <f>IF(AND(C38&lt;0.333,C38&lt;&gt;""),8/24-C38,(IF(E38&gt;29/24,E38-29/24,)))</f>
        <v/>
      </c>
      <c r="J38" s="197">
        <f>IF(AND(C38&lt;0.5,C38&lt;&gt;""),E38-C38-H38,)</f>
        <v/>
      </c>
      <c r="K38" s="197">
        <f>IF(AND(C38&gt;0.5,C38&lt;22/24),22/24-C38,)</f>
        <v/>
      </c>
      <c r="L38" s="197">
        <f>IF(C38&gt;E38,E38+1-C38-H38,E38-C38-H38)</f>
        <v/>
      </c>
      <c r="M38" s="202">
        <f>+IF(L38&gt;$L$7,$L$7,L38)</f>
        <v/>
      </c>
      <c r="N38" s="197">
        <f>+IF(OR(L38&lt;=$L$7,L38=" ")," ",L38-$L$7)</f>
        <v/>
      </c>
      <c r="O38" s="197" t="n"/>
      <c r="P38" s="197" t="n"/>
      <c r="Q38" s="197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119" t="n"/>
    </row>
    <row r="39" ht="36.75" customHeight="1" s="35" thickBot="1">
      <c r="A39" s="218">
        <f>A38+1</f>
        <v/>
      </c>
      <c r="B39" s="26">
        <f>TEXT(A39,"aaa")</f>
        <v/>
      </c>
      <c r="C39" s="219" t="n"/>
      <c r="D39" s="220">
        <f t="array" ref="D39">_xlfn.IFS(C39&lt;0.5,"朝",AND(C39&lt;22/24),"22前",AND(C39&gt;=22/24),"22後")</f>
        <v/>
      </c>
      <c r="E39" s="147" t="n"/>
      <c r="F39" s="221" t="n"/>
      <c r="G39" s="222" t="n"/>
      <c r="H39" s="207" t="n">
        <v>0</v>
      </c>
      <c r="I39" s="208">
        <f>IF(AND(C39&lt;0.333,C39&lt;&gt;""),8/24-C39,(IF(E39&gt;29/24,E39-29/24,)))</f>
        <v/>
      </c>
      <c r="J39" s="208">
        <f>IF(AND(C39&lt;0.5,C39&lt;&gt;""),E39-C39-H39,)</f>
        <v/>
      </c>
      <c r="K39" s="223">
        <f>IF(AND(C39&gt;0.5,C39&lt;22/24),22/24-C39,)</f>
        <v/>
      </c>
      <c r="L39" s="208">
        <f>IF(C39&gt;E39,E39+1-C39-H39,E39-C39-H39)</f>
        <v/>
      </c>
      <c r="M39" s="209" t="n">
        <v>0</v>
      </c>
      <c r="N39" s="208" t="n"/>
      <c r="O39" s="208" t="n"/>
      <c r="P39" s="208" t="n"/>
      <c r="Q39" s="208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121" t="n"/>
    </row>
    <row r="40" ht="36.75" customHeight="1" s="35" thickTop="1">
      <c r="A40" s="117" t="inlineStr">
        <is>
          <t>合計</t>
        </is>
      </c>
      <c r="B40" s="117" t="n"/>
      <c r="C40" s="196" t="n"/>
      <c r="D40" s="215">
        <f t="array" ref="D40">_xlfn.IFS(C40&lt;0.5,"朝",AND(C40&lt;22/24),"22前",AND(C40&gt;=22/24),"22後")</f>
        <v/>
      </c>
      <c r="E40" s="224" t="n"/>
      <c r="F40" s="225" t="n"/>
      <c r="G40" s="226" t="n"/>
      <c r="H40" s="195" t="inlineStr">
        <is>
          <t>休憩計計</t>
        </is>
      </c>
      <c r="I40" s="196" t="inlineStr">
        <is>
          <t>早朝計</t>
        </is>
      </c>
      <c r="J40" s="196" t="inlineStr">
        <is>
          <t>基本計</t>
        </is>
      </c>
      <c r="K40" s="196" t="inlineStr">
        <is>
          <t>夜時間</t>
        </is>
      </c>
      <c r="L40" s="196" t="inlineStr">
        <is>
          <t>実働時間</t>
        </is>
      </c>
      <c r="M40" s="122" t="inlineStr">
        <is>
          <t>契約時間</t>
        </is>
      </c>
      <c r="N40" s="123" t="inlineStr">
        <is>
          <t>残業時間</t>
        </is>
      </c>
      <c r="O40" s="124" t="inlineStr">
        <is>
          <t>深夜時間</t>
        </is>
      </c>
      <c r="P40" s="124" t="inlineStr">
        <is>
          <t>深夜時間</t>
        </is>
      </c>
      <c r="Q40" s="124" t="inlineStr">
        <is>
          <t>深夜時間</t>
        </is>
      </c>
      <c r="R40" s="125" t="inlineStr">
        <is>
          <t>食事合計</t>
        </is>
      </c>
    </row>
    <row r="41" ht="36.75" customHeight="1" s="35" thickBot="1">
      <c r="A41" s="119" t="n"/>
      <c r="B41" s="119" t="n"/>
      <c r="C41" s="119" t="n"/>
      <c r="D41" s="119" t="n"/>
      <c r="E41" s="140" t="n"/>
      <c r="F41" s="4" t="inlineStr">
        <is>
          <t>出勤日数</t>
        </is>
      </c>
      <c r="G41" s="144">
        <f>COUNTA(C9:C39)</f>
        <v/>
      </c>
      <c r="H41" s="227">
        <f>+SUM(H9:H39)</f>
        <v/>
      </c>
      <c r="I41" s="228">
        <f>SUM(I9:I39)</f>
        <v/>
      </c>
      <c r="J41" s="229">
        <f>SUM(J9:J39)</f>
        <v/>
      </c>
      <c r="K41" s="229">
        <f>SUM(K9:K39)</f>
        <v/>
      </c>
      <c r="L41" s="197">
        <f>+SUM(L9:L39)</f>
        <v/>
      </c>
      <c r="M41" s="197">
        <f>+SUM(M9:M39)</f>
        <v/>
      </c>
      <c r="N41" s="197">
        <f>+SUM(N9:N39)</f>
        <v/>
      </c>
      <c r="O41" s="197">
        <f>+SUM(O9:O38)</f>
        <v/>
      </c>
      <c r="P41" s="197">
        <f>+SUM(P9:P38)</f>
        <v/>
      </c>
      <c r="Q41" s="197">
        <f>+SUM(Q9:Q39)</f>
        <v/>
      </c>
      <c r="R41" s="119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6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I36" sqref="I36"/>
    </sheetView>
  </sheetViews>
  <sheetFormatPr baseColWidth="8" defaultRowHeight="13.2"/>
  <cols>
    <col width="7.21875" bestFit="1" customWidth="1" style="35" min="1" max="1"/>
    <col width="5.77734375" bestFit="1" customWidth="1" style="35" min="2" max="2"/>
    <col hidden="1" width="2.88671875" customWidth="1" style="35" min="4" max="4"/>
    <col width="10.109375" customWidth="1" style="35" min="8" max="11"/>
    <col width="10" customWidth="1" style="35" min="12" max="13"/>
    <col width="10.88671875" customWidth="1" style="35" min="14" max="14"/>
    <col hidden="1" width="9" customWidth="1" style="35" min="15" max="15"/>
    <col hidden="1" width="8.21875" customWidth="1" style="35" min="16" max="16"/>
  </cols>
  <sheetData>
    <row r="2" ht="22.5" customHeight="1" s="35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67" t="inlineStr">
        <is>
          <t>ダイエットクック</t>
        </is>
      </c>
      <c r="E2" s="166" t="n"/>
      <c r="F2" s="166" t="n"/>
      <c r="G2" s="166" t="n"/>
      <c r="L2" s="0" t="n"/>
      <c r="M2" s="0" t="n"/>
      <c r="Z2" s="22" t="n">
        <v>0.9166666666666666</v>
      </c>
      <c r="AA2" s="23" t="n">
        <v>1.208333333333333</v>
      </c>
    </row>
    <row r="3" ht="22.5" customHeight="1" s="35">
      <c r="A3" s="190">
        <f>'[1]0SHEET'!D1</f>
        <v/>
      </c>
      <c r="B3" s="2" t="inlineStr">
        <is>
          <t>月</t>
        </is>
      </c>
      <c r="L3" s="0" t="n"/>
      <c r="M3" s="0" t="n"/>
    </row>
    <row r="4" ht="22.5" customHeight="1" s="35">
      <c r="C4" s="1" t="inlineStr">
        <is>
          <t>氏名</t>
        </is>
      </c>
      <c r="D4" s="168" t="inlineStr">
        <is>
          <t>Ｋカルキ　カマラ</t>
        </is>
      </c>
      <c r="E4" s="166" t="n"/>
      <c r="F4" s="166" t="n"/>
      <c r="G4" s="166" t="n"/>
      <c r="H4" s="0" t="inlineStr">
        <is>
          <t>NP番号：</t>
        </is>
      </c>
      <c r="I4" s="107" t="n">
        <v>4840</v>
      </c>
      <c r="J4" s="0" t="n"/>
      <c r="K4" s="0" t="n"/>
      <c r="M4" s="0" t="n"/>
    </row>
    <row r="6">
      <c r="L6" s="20" t="inlineStr">
        <is>
          <t>法定時間</t>
        </is>
      </c>
      <c r="M6" s="20" t="n"/>
    </row>
    <row r="7" ht="14.25" customHeight="1" s="35" thickBot="1">
      <c r="L7" s="21" t="n">
        <v>0.3333333333333333</v>
      </c>
      <c r="M7" s="21" t="n"/>
      <c r="O7" s="3" t="n"/>
      <c r="P7" s="3" t="n"/>
      <c r="Q7" s="3" t="n"/>
    </row>
    <row r="8" ht="22.5" customHeight="1" s="35" thickBot="1">
      <c r="A8" s="110" t="inlineStr">
        <is>
          <t>日</t>
        </is>
      </c>
      <c r="B8" s="132" t="inlineStr">
        <is>
          <t>曜日</t>
        </is>
      </c>
      <c r="C8" s="7" t="inlineStr">
        <is>
          <t>出勤</t>
        </is>
      </c>
      <c r="D8" s="8" t="n"/>
      <c r="E8" s="8" t="inlineStr">
        <is>
          <t>退勤</t>
        </is>
      </c>
      <c r="F8" s="8" t="inlineStr">
        <is>
          <t>休憩開始</t>
        </is>
      </c>
      <c r="G8" s="9" t="inlineStr">
        <is>
          <t>休憩終了</t>
        </is>
      </c>
      <c r="H8" s="134" t="inlineStr">
        <is>
          <t>休憩計</t>
        </is>
      </c>
      <c r="I8" s="110" t="inlineStr">
        <is>
          <t>早朝</t>
        </is>
      </c>
      <c r="J8" s="110" t="inlineStr">
        <is>
          <t>基本</t>
        </is>
      </c>
      <c r="K8" s="110" t="inlineStr">
        <is>
          <t>夜</t>
        </is>
      </c>
      <c r="L8" s="111" t="inlineStr">
        <is>
          <t>実働</t>
        </is>
      </c>
      <c r="M8" s="111" t="inlineStr">
        <is>
          <t>契約時間</t>
        </is>
      </c>
      <c r="N8" s="112" t="inlineStr">
        <is>
          <t>残業</t>
        </is>
      </c>
      <c r="O8" s="113" t="inlineStr">
        <is>
          <t>深夜時間</t>
        </is>
      </c>
      <c r="P8" s="113" t="inlineStr">
        <is>
          <t>深夜休憩</t>
        </is>
      </c>
      <c r="Q8" s="113" t="inlineStr">
        <is>
          <t>深夜</t>
        </is>
      </c>
      <c r="R8" s="114" t="inlineStr">
        <is>
          <t>食事</t>
        </is>
      </c>
    </row>
    <row r="9" ht="36.75" customHeight="1" s="35" thickTop="1">
      <c r="A9" s="214">
        <f>A3</f>
        <v/>
      </c>
      <c r="B9" s="133">
        <f>TEXT(A9,"aaa")</f>
        <v/>
      </c>
      <c r="C9" s="192" t="n">
        <v>0.28125</v>
      </c>
      <c r="D9" s="215">
        <f t="array" ref="D9">_xlfn.IFS(C9&lt;0.5,"朝",AND(C9&lt;22/24),"22前",AND(C9&gt;=22/24),"22後")</f>
        <v/>
      </c>
      <c r="E9" s="145" t="n">
        <v>0.7166666666666667</v>
      </c>
      <c r="F9" s="196" t="n">
        <v>0.5</v>
      </c>
      <c r="G9" s="194" t="n">
        <v>0.5416666666666666</v>
      </c>
      <c r="H9" s="195">
        <f>G9-F9</f>
        <v/>
      </c>
      <c r="I9" s="196">
        <f>IF(AND(C9&lt;0.333,C9&lt;&gt;""),8/24-C9,(IF(E9&gt;29/24,E9-29/24,)))</f>
        <v/>
      </c>
      <c r="J9" s="196">
        <f>IF(AND(C9&lt;0.5,C9&lt;&gt;""),E9-C9-H9,)</f>
        <v/>
      </c>
      <c r="K9" s="196">
        <f>IF(AND(C9&gt;0.5,C9&lt;22/24),22/24-C9,)</f>
        <v/>
      </c>
      <c r="L9" s="197">
        <f>IF(C9&gt;E9,E9+1-C9-H9,E9-C9-H9)</f>
        <v/>
      </c>
      <c r="M9" s="196">
        <f>+IF(L9&gt;$L$7,$L$7,L9)</f>
        <v/>
      </c>
      <c r="N9" s="196">
        <f>+IF(OR(L9&lt;=$L$7,L9=" ")," ",L9-$L$7)</f>
        <v/>
      </c>
      <c r="O9" s="196">
        <f>IF(AND($C9&lt;&gt;"",$C9&lt;$AA$2,$E9&gt;$Z$2),MIN($E9,$AA$2)-MAX($C9,$Z$2),0)</f>
        <v/>
      </c>
      <c r="P9" s="196">
        <f>IF(AND($F9&lt;&gt;"",$F9&lt;$AA$2,$G9&gt;$Z$2),MIN($G9,$AA$2)-MAX($F9,$Z$2),0)</f>
        <v/>
      </c>
      <c r="Q9" s="197">
        <f t="array" ref="Q9">_xlfn.IFS(D9="朝",,AND(D9="22前",E9&gt;5/24),5/24+1-H9-22/24,AND(D9="22前",E9&lt;5/24),E9+1-H9-22/24,AND(D9="22後",E9&gt;5/24),5/24+1-H9-C9,AND(D9="22後",E9&lt;5/24),E9+1-H9-C9)</f>
        <v/>
      </c>
      <c r="R9" s="117" t="n"/>
    </row>
    <row r="10" ht="36.75" customHeight="1" s="35">
      <c r="A10" s="216">
        <f>A9+1</f>
        <v/>
      </c>
      <c r="B10" s="32">
        <f>TEXT(A10,"aaa")</f>
        <v/>
      </c>
      <c r="C10" s="200" t="n"/>
      <c r="D10" s="215">
        <f t="array" ref="D10">_xlfn.IFS(C10&lt;0.5,"朝",AND(C10&lt;22/24),"22前",AND(C10&gt;=22/24),"22後")</f>
        <v/>
      </c>
      <c r="E10" s="146" t="n"/>
      <c r="F10" s="197" t="n"/>
      <c r="G10" s="198" t="n"/>
      <c r="H10" s="201">
        <f>G10-F10</f>
        <v/>
      </c>
      <c r="I10" s="196">
        <f>IF(AND(C10&lt;0.333,C10&lt;&gt;""),8/24-C10,(IF(E10&gt;29/24,E10-29/24,)))</f>
        <v/>
      </c>
      <c r="J10" s="196">
        <f>IF(AND(C10&lt;0.5,C10&lt;&gt;""),E10-C10-H10,)</f>
        <v/>
      </c>
      <c r="K10" s="196">
        <f>IF(AND(C10&gt;0.5,C10&lt;22/24),22/24-C10,)</f>
        <v/>
      </c>
      <c r="L10" s="197">
        <f>IF(C10&gt;E10,E10+1-C10-H10,E10-C10-H10)</f>
        <v/>
      </c>
      <c r="M10" s="202">
        <f>+IF(L10&gt;$L$7,$L$7,L10)</f>
        <v/>
      </c>
      <c r="N10" s="197">
        <f>+IF(OR(L10&lt;=$L$7,L10=" ")," ",L10-$L$7)</f>
        <v/>
      </c>
      <c r="O10" s="197">
        <f>IF(AND($C10&lt;&gt;"",$C10&lt;$AA$2,$E10&gt;$Z$2),MIN($E10,$AA$2)-MAX($C10,$Z$2),0)</f>
        <v/>
      </c>
      <c r="P10" s="197">
        <f>IF(AND($F10&lt;&gt;"",$F10&lt;$AA$2,$G10&gt;$Z$2),MIN($G10,$AA$2)-MAX($F10,$Z$2),0)</f>
        <v/>
      </c>
      <c r="Q10" s="197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119" t="n"/>
    </row>
    <row r="11" ht="36.75" customHeight="1" s="35">
      <c r="A11" s="216">
        <f>A10+1</f>
        <v/>
      </c>
      <c r="B11" s="32">
        <f>TEXT(A11,"aaa")</f>
        <v/>
      </c>
      <c r="C11" s="200" t="n"/>
      <c r="D11" s="215">
        <f t="array" ref="D11">_xlfn.IFS(C11&lt;0.5,"朝",AND(C11&lt;22/24),"22前",AND(C11&gt;=22/24),"22後")</f>
        <v/>
      </c>
      <c r="E11" s="146" t="n"/>
      <c r="F11" s="197" t="n"/>
      <c r="G11" s="198" t="n"/>
      <c r="H11" s="201">
        <f>G11-F11</f>
        <v/>
      </c>
      <c r="I11" s="196">
        <f>IF(AND(C11&lt;0.333,C11&lt;&gt;""),8/24-C11,(IF(E11&gt;29/24,E11-29/24,)))</f>
        <v/>
      </c>
      <c r="J11" s="196">
        <f>IF(AND(C11&lt;0.5,C11&lt;&gt;""),E11-C11-H11,)</f>
        <v/>
      </c>
      <c r="K11" s="196">
        <f>IF(AND(C11&gt;0.5,C11&lt;22/24),22/24-C11,)</f>
        <v/>
      </c>
      <c r="L11" s="197">
        <f>IF(C11&gt;E11,E11+1-C11-H11,E11-C11-H11)</f>
        <v/>
      </c>
      <c r="M11" s="202">
        <f>+IF(L11&gt;$L$7,$L$7,L11)</f>
        <v/>
      </c>
      <c r="N11" s="197">
        <f>+IF(OR(L11&lt;=$L$7,L11=" ")," ",L11-$L$7)</f>
        <v/>
      </c>
      <c r="O11" s="197">
        <f>IF(AND($C11&lt;&gt;"",$C11&lt;$AA$2,$E11&gt;$Z$2),MIN($E11,$AA$2)-MAX($C11,$Z$2),0)</f>
        <v/>
      </c>
      <c r="P11" s="197">
        <f>IF(AND($F11&lt;&gt;"",$F11&lt;$AA$2,$G11&gt;$Z$2),MIN($G11,$AA$2)-MAX($F11,$Z$2),0)</f>
        <v/>
      </c>
      <c r="Q11" s="197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119" t="n"/>
    </row>
    <row r="12" ht="36.75" customHeight="1" s="35">
      <c r="A12" s="216">
        <f>A11+1</f>
        <v/>
      </c>
      <c r="B12" s="32">
        <f>TEXT(A12,"aaa")</f>
        <v/>
      </c>
      <c r="C12" s="200" t="n"/>
      <c r="D12" s="215">
        <f t="array" ref="D12">_xlfn.IFS(C12&lt;0.5,"朝",AND(C12&lt;22/24),"22前",AND(C12&gt;=22/24),"22後")</f>
        <v/>
      </c>
      <c r="E12" s="146" t="n"/>
      <c r="F12" s="197" t="n"/>
      <c r="G12" s="198" t="n"/>
      <c r="H12" s="201">
        <f>G12-F12</f>
        <v/>
      </c>
      <c r="I12" s="196">
        <f>IF(AND(C12&lt;0.333,C12&lt;&gt;""),8/24-C12,(IF(E12&gt;29/24,E12-29/24,)))</f>
        <v/>
      </c>
      <c r="J12" s="196">
        <f>IF(AND(C12&lt;0.5,C12&lt;&gt;""),E12-C12-H12,)</f>
        <v/>
      </c>
      <c r="K12" s="196">
        <f>IF(AND(C12&gt;0.5,C12&lt;22/24),22/24-C12,)</f>
        <v/>
      </c>
      <c r="L12" s="197">
        <f>IF(C12&gt;E12,E12+1-C12-H12,E12-C12-H12)</f>
        <v/>
      </c>
      <c r="M12" s="202">
        <f>+IF(L12&gt;$L$7,$L$7,L12)</f>
        <v/>
      </c>
      <c r="N12" s="197">
        <f>+IF(OR(L12&lt;=$L$7,L12=" ")," ",L12-$L$7)</f>
        <v/>
      </c>
      <c r="O12" s="197">
        <f>IF(AND($C12&lt;&gt;"",$C12&lt;$AA$2,$E12&gt;$Z$2),MIN($E12,$AA$2)-MAX($C12,$Z$2),0)</f>
        <v/>
      </c>
      <c r="P12" s="197">
        <f>IF(AND($F12&lt;&gt;"",$F12&lt;$AA$2,$G12&gt;$Z$2),MIN($G12,$AA$2)-MAX($F12,$Z$2),0)</f>
        <v/>
      </c>
      <c r="Q12" s="197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119" t="n"/>
    </row>
    <row r="13" ht="36.75" customHeight="1" s="35">
      <c r="A13" s="216">
        <f>A12+1</f>
        <v/>
      </c>
      <c r="B13" s="32">
        <f>TEXT(A13,"aaa")</f>
        <v/>
      </c>
      <c r="C13" s="200" t="n"/>
      <c r="D13" s="215">
        <f t="array" ref="D13">_xlfn.IFS(C13&lt;0.5,"朝",AND(C13&lt;22/24),"22前",AND(C13&gt;=22/24),"22後")</f>
        <v/>
      </c>
      <c r="E13" s="146" t="n"/>
      <c r="F13" s="197" t="n"/>
      <c r="G13" s="198" t="n"/>
      <c r="H13" s="201">
        <f>G13-F13</f>
        <v/>
      </c>
      <c r="I13" s="196">
        <f>IF(AND(C13&lt;0.333,C13&lt;&gt;""),8/24-C13,(IF(E13&gt;29/24,E13-29/24,)))</f>
        <v/>
      </c>
      <c r="J13" s="196">
        <f>IF(AND(C13&lt;0.5,C13&lt;&gt;""),E13-C13-H13,)</f>
        <v/>
      </c>
      <c r="K13" s="196">
        <f>IF(AND(C13&gt;0.5,C13&lt;22/24),22/24-C13,)</f>
        <v/>
      </c>
      <c r="L13" s="197">
        <f>IF(C13&gt;E13,E13+1-C13-H13,E13-C13-H13)</f>
        <v/>
      </c>
      <c r="M13" s="202">
        <f>+IF(L13&gt;$L$7,$L$7,L13)</f>
        <v/>
      </c>
      <c r="N13" s="197">
        <f>+IF(OR(L13&lt;=$L$7,L13=" ")," ",L13-$L$7)</f>
        <v/>
      </c>
      <c r="O13" s="197">
        <f>IF(AND($C13&lt;&gt;"",$C13&lt;$AA$2,$E13&gt;$Z$2),MIN($E13,$AA$2)-MAX($C13,$Z$2),0)</f>
        <v/>
      </c>
      <c r="P13" s="197">
        <f>IF(AND($F13&lt;&gt;"",$F13&lt;$AA$2,$G13&gt;$Z$2),MIN($G13,$AA$2)-MAX($F13,$Z$2),0)</f>
        <v/>
      </c>
      <c r="Q13" s="197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119" t="n"/>
    </row>
    <row r="14" ht="36.75" customHeight="1" s="35">
      <c r="A14" s="216">
        <f>A13+1</f>
        <v/>
      </c>
      <c r="B14" s="32">
        <f>TEXT(A14,"aaa")</f>
        <v/>
      </c>
      <c r="C14" s="200" t="n"/>
      <c r="D14" s="215">
        <f t="array" ref="D14">_xlfn.IFS(C14&lt;0.5,"朝",AND(C14&lt;22/24),"22前",AND(C14&gt;=22/24),"22後")</f>
        <v/>
      </c>
      <c r="E14" s="146" t="n"/>
      <c r="F14" s="197" t="n"/>
      <c r="G14" s="198" t="n"/>
      <c r="H14" s="201">
        <f>G14-F14</f>
        <v/>
      </c>
      <c r="I14" s="196">
        <f>IF(AND(C14&lt;0.333,C14&lt;&gt;""),8/24-C14,(IF(E14&gt;29/24,E14-29/24,)))</f>
        <v/>
      </c>
      <c r="J14" s="196">
        <f>IF(AND(C14&lt;0.5,C14&lt;&gt;""),E14-C14-H14,)</f>
        <v/>
      </c>
      <c r="K14" s="196">
        <f>IF(AND(C14&gt;0.5,C14&lt;22/24),22/24-C14,)</f>
        <v/>
      </c>
      <c r="L14" s="197">
        <f>IF(C14&gt;E14,E14+1-C14-H14,E14-C14-H14)</f>
        <v/>
      </c>
      <c r="M14" s="202">
        <f>+IF(L14&gt;$L$7,$L$7,L14)</f>
        <v/>
      </c>
      <c r="N14" s="197">
        <f>+IF(OR(L14&lt;=$L$7,L14=" ")," ",L14-$L$7)</f>
        <v/>
      </c>
      <c r="O14" s="197">
        <f>IF(AND($C14&lt;&gt;"",$C14&lt;$AA$2,$E14&gt;$Z$2),MIN($E14,$AA$2)-MAX($C14,$Z$2),0)</f>
        <v/>
      </c>
      <c r="P14" s="197">
        <f>IF(AND($F14&lt;&gt;"",$F14&lt;$AA$2,$G14&gt;$Z$2),MIN($G14,$AA$2)-MAX($F14,$Z$2),0)</f>
        <v/>
      </c>
      <c r="Q14" s="197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119" t="n"/>
    </row>
    <row r="15" ht="36.75" customHeight="1" s="35">
      <c r="A15" s="216">
        <f>A14+1</f>
        <v/>
      </c>
      <c r="B15" s="32">
        <f>TEXT(A15,"aaa")</f>
        <v/>
      </c>
      <c r="C15" s="200" t="n">
        <v>0.28125</v>
      </c>
      <c r="D15" s="215">
        <f t="array" ref="D15">_xlfn.IFS(C15&lt;0.5,"朝",AND(C15&lt;22/24),"22前",AND(C15&gt;=22/24),"22後")</f>
        <v/>
      </c>
      <c r="E15" s="146" t="n">
        <v>0.8013888888888889</v>
      </c>
      <c r="F15" s="197" t="n">
        <v>0.5</v>
      </c>
      <c r="G15" s="198" t="n">
        <v>0.5416666666666666</v>
      </c>
      <c r="H15" s="201">
        <f>G15-F15</f>
        <v/>
      </c>
      <c r="I15" s="196">
        <f>IF(AND(C15&lt;0.333,C15&lt;&gt;""),8/24-C15,(IF(E15&gt;29/24,E15-29/24,)))</f>
        <v/>
      </c>
      <c r="J15" s="196">
        <f>IF(AND(C15&lt;0.5,C15&lt;&gt;""),E15-C15-H15,)</f>
        <v/>
      </c>
      <c r="K15" s="196">
        <f>IF(AND(C15&gt;0.5,C15&lt;22/24),22/24-C15,)</f>
        <v/>
      </c>
      <c r="L15" s="197">
        <f>IF(C15&gt;E15,E15+1-C15-H15,E15-C15-H15)</f>
        <v/>
      </c>
      <c r="M15" s="202">
        <f>+IF(L15&gt;$L$7,$L$7,L15)</f>
        <v/>
      </c>
      <c r="N15" s="197">
        <f>+IF(OR(L15&lt;=$L$7,L15=" ")," ",L15-$L$7)</f>
        <v/>
      </c>
      <c r="O15" s="197">
        <f>IF(AND($C15&lt;&gt;"",$C15&lt;$AA$2,$E15&gt;$Z$2),MIN($E15,$AA$2)-MAX($C15,$Z$2),0)</f>
        <v/>
      </c>
      <c r="P15" s="197">
        <f>IF(AND($F15&lt;&gt;"",$F15&lt;$AA$2,$G15&gt;$Z$2),MIN($G15,$AA$2)-MAX($F15,$Z$2),0)</f>
        <v/>
      </c>
      <c r="Q15" s="197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119" t="n"/>
    </row>
    <row r="16" ht="36.75" customHeight="1" s="35">
      <c r="A16" s="216">
        <f>A15+1</f>
        <v/>
      </c>
      <c r="B16" s="32">
        <f>TEXT(A16,"aaa")</f>
        <v/>
      </c>
      <c r="C16" s="200" t="n">
        <v>0.2819444444444444</v>
      </c>
      <c r="D16" s="215">
        <f t="array" ref="D16">_xlfn.IFS(C16&lt;0.5,"朝",AND(C16&lt;22/24),"22前",AND(C16&gt;=22/24),"22後")</f>
        <v/>
      </c>
      <c r="E16" s="146" t="n">
        <v>0.7159722222222222</v>
      </c>
      <c r="F16" s="197" t="n">
        <v>0.5</v>
      </c>
      <c r="G16" s="198" t="n">
        <v>0.5416666666666666</v>
      </c>
      <c r="H16" s="201">
        <f>G16-F16</f>
        <v/>
      </c>
      <c r="I16" s="196">
        <f>IF(AND(C16&lt;0.333,C16&lt;&gt;""),8/24-C16,(IF(E16&gt;29/24,E16-29/24,)))</f>
        <v/>
      </c>
      <c r="J16" s="196">
        <f>IF(AND(C16&lt;0.5,C16&lt;&gt;""),E16-C16-H16,)</f>
        <v/>
      </c>
      <c r="K16" s="196">
        <f>IF(AND(C16&gt;0.5,C16&lt;22/24),22/24-C16,)</f>
        <v/>
      </c>
      <c r="L16" s="197">
        <f>IF(C16&gt;E16,E16+1-C16-H16,E16-C16-H16)</f>
        <v/>
      </c>
      <c r="M16" s="202">
        <f>+IF(L16&gt;$L$7,$L$7,L16)</f>
        <v/>
      </c>
      <c r="N16" s="197">
        <f>+IF(OR(L16&lt;=$L$7,L16=" ")," ",L16-$L$7)</f>
        <v/>
      </c>
      <c r="O16" s="197">
        <f>IF(AND($C16&lt;&gt;"",$C16&lt;$AA$2,$E16&gt;$Z$2),MIN($E16,$AA$2)-MAX($C16,$Z$2),0)</f>
        <v/>
      </c>
      <c r="P16" s="197">
        <f>IF(AND($F16&lt;&gt;"",$F16&lt;$AA$2,$G16&gt;$Z$2),MIN($G16,$AA$2)-MAX($F16,$Z$2),0)</f>
        <v/>
      </c>
      <c r="Q16" s="197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119" t="n"/>
    </row>
    <row r="17" ht="36.75" customHeight="1" s="35">
      <c r="A17" s="216">
        <f>A16+1</f>
        <v/>
      </c>
      <c r="B17" s="32">
        <f>TEXT(A17,"aaa")</f>
        <v/>
      </c>
      <c r="C17" s="200" t="n"/>
      <c r="D17" s="215">
        <f t="array" ref="D17">_xlfn.IFS(C17&lt;0.5,"朝",AND(C17&lt;22/24),"22前",AND(C17&gt;=22/24),"22後")</f>
        <v/>
      </c>
      <c r="E17" s="146" t="n"/>
      <c r="F17" s="197" t="n"/>
      <c r="G17" s="198" t="n"/>
      <c r="H17" s="201">
        <f>G17-F17</f>
        <v/>
      </c>
      <c r="I17" s="196">
        <f>IF(AND(C17&lt;0.333,C17&lt;&gt;""),8/24-C17,(IF(E17&gt;29/24,E17-29/24,)))</f>
        <v/>
      </c>
      <c r="J17" s="196">
        <f>IF(AND(C17&lt;0.5,C17&lt;&gt;""),E17-C17-H17,)</f>
        <v/>
      </c>
      <c r="K17" s="196">
        <f>IF(AND(C17&gt;0.5,C17&lt;22/24),22/24-C17,)</f>
        <v/>
      </c>
      <c r="L17" s="197">
        <f>IF(C17&gt;E17,E17+1-C17-H17,E17-C17-H17)</f>
        <v/>
      </c>
      <c r="M17" s="202">
        <f>+IF(L17&gt;$L$7,$L$7,L17)</f>
        <v/>
      </c>
      <c r="N17" s="197">
        <f>+IF(OR(L17&lt;=$L$7,L17=" ")," ",L17-$L$7)</f>
        <v/>
      </c>
      <c r="O17" s="197">
        <f>IF(AND($C17&lt;&gt;"",$C17&lt;$AA$2,$E17&gt;$Z$2),MIN($E17,$AA$2)-MAX($C17,$Z$2),0)</f>
        <v/>
      </c>
      <c r="P17" s="197">
        <f>IF(AND($F17&lt;&gt;"",$F17&lt;$AA$2,$G17&gt;$Z$2),MIN($G17,$AA$2)-MAX($F17,$Z$2),0)</f>
        <v/>
      </c>
      <c r="Q17" s="197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119" t="n"/>
    </row>
    <row r="18" ht="36.75" customHeight="1" s="35">
      <c r="A18" s="216">
        <f>A17+1</f>
        <v/>
      </c>
      <c r="B18" s="32">
        <f>TEXT(A18,"aaa")</f>
        <v/>
      </c>
      <c r="C18" s="200" t="n"/>
      <c r="D18" s="215">
        <f t="array" ref="D18">_xlfn.IFS(C18&lt;0.5,"朝",AND(C18&lt;22/24),"22前",AND(C18&gt;=22/24),"22後")</f>
        <v/>
      </c>
      <c r="E18" s="146" t="n"/>
      <c r="F18" s="197" t="n"/>
      <c r="G18" s="198" t="n"/>
      <c r="H18" s="201">
        <f>G18-F18</f>
        <v/>
      </c>
      <c r="I18" s="196">
        <f>IF(AND(C18&lt;0.333,C18&lt;&gt;""),8/24-C18,(IF(E18&gt;29/24,E18-29/24,)))</f>
        <v/>
      </c>
      <c r="J18" s="196">
        <f>IF(AND(C18&lt;0.5,C18&lt;&gt;""),E18-C18-H18,)</f>
        <v/>
      </c>
      <c r="K18" s="196">
        <f>IF(AND(C18&gt;0.5,C18&lt;22/24),22/24-C18,)</f>
        <v/>
      </c>
      <c r="L18" s="197">
        <f>IF(C18&gt;E18,E18+1-C18-H18,E18-C18-H18)</f>
        <v/>
      </c>
      <c r="M18" s="202">
        <f>+IF(L18&gt;$L$7,$L$7,L18)</f>
        <v/>
      </c>
      <c r="N18" s="197">
        <f>+IF(OR(L18&lt;=$L$7,L18=" ")," ",L18-$L$7)</f>
        <v/>
      </c>
      <c r="O18" s="197">
        <f>IF(AND($C18&lt;&gt;"",$C18&lt;$AA$2,$E18&gt;$Z$2),MIN($E18,$AA$2)-MAX($C18,$Z$2),0)</f>
        <v/>
      </c>
      <c r="P18" s="197">
        <f>IF(AND($F18&lt;&gt;"",$F18&lt;$AA$2,$G18&gt;$Z$2),MIN($G18,$AA$2)-MAX($F18,$Z$2),0)</f>
        <v/>
      </c>
      <c r="Q18" s="197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119" t="n"/>
    </row>
    <row r="19" ht="36.75" customHeight="1" s="35">
      <c r="A19" s="216">
        <f>A18+1</f>
        <v/>
      </c>
      <c r="B19" s="32">
        <f>TEXT(A19,"aaa")</f>
        <v/>
      </c>
      <c r="C19" s="200" t="n"/>
      <c r="D19" s="215">
        <f t="array" ref="D19">_xlfn.IFS(C19&lt;0.5,"朝",AND(C19&lt;22/24),"22前",AND(C19&gt;=22/24),"22後")</f>
        <v/>
      </c>
      <c r="E19" s="146" t="n"/>
      <c r="F19" s="197" t="n"/>
      <c r="G19" s="198" t="n"/>
      <c r="H19" s="201">
        <f>G19-F19</f>
        <v/>
      </c>
      <c r="I19" s="196">
        <f>IF(AND(C19&lt;0.333,C19&lt;&gt;""),8/24-C19,(IF(E19&gt;29/24,E19-29/24,)))</f>
        <v/>
      </c>
      <c r="J19" s="196">
        <f>IF(AND(C19&lt;0.5,C19&lt;&gt;""),E19-C19-H19,)</f>
        <v/>
      </c>
      <c r="K19" s="196">
        <f>IF(AND(C19&gt;0.5,C19&lt;22/24),22/24-C19,)</f>
        <v/>
      </c>
      <c r="L19" s="197">
        <f>IF(C19&gt;E19,E19+1-C19-H19,E19-C19-H19)</f>
        <v/>
      </c>
      <c r="M19" s="202">
        <f>+IF(L19&gt;$L$7,$L$7,L19)</f>
        <v/>
      </c>
      <c r="N19" s="197">
        <f>+IF(OR(L19&lt;=$L$7,L19=" ")," ",L19-$L$7)</f>
        <v/>
      </c>
      <c r="O19" s="197">
        <f>IF(AND($C19&lt;&gt;"",$C19&lt;$AA$2,$E19&gt;$Z$2),MIN($E19,$AA$2)-MAX($C19,$Z$2),0)</f>
        <v/>
      </c>
      <c r="P19" s="197">
        <f>IF(AND($F19&lt;&gt;"",$F19&lt;$AA$2,$G19&gt;$Z$2),MIN($G19,$AA$2)-MAX($F19,$Z$2),0)</f>
        <v/>
      </c>
      <c r="Q19" s="197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119" t="n"/>
    </row>
    <row r="20" ht="36.75" customHeight="1" s="35">
      <c r="A20" s="216">
        <f>A19+1</f>
        <v/>
      </c>
      <c r="B20" s="32">
        <f>TEXT(A20,"aaa")</f>
        <v/>
      </c>
      <c r="C20" s="200" t="n"/>
      <c r="D20" s="215">
        <f t="array" ref="D20">_xlfn.IFS(C20&lt;0.5,"朝",AND(C20&lt;22/24),"22前",AND(C20&gt;=22/24),"22後")</f>
        <v/>
      </c>
      <c r="E20" s="146" t="n"/>
      <c r="F20" s="197" t="n"/>
      <c r="G20" s="198" t="n"/>
      <c r="H20" s="201">
        <f>G20-F20</f>
        <v/>
      </c>
      <c r="I20" s="196">
        <f>IF(AND(C20&lt;0.333,C20&lt;&gt;""),8/24-C20,(IF(E20&gt;29/24,E20-29/24,)))</f>
        <v/>
      </c>
      <c r="J20" s="196">
        <f>IF(AND(C20&lt;0.5,C20&lt;&gt;""),E20-C20-H20,)</f>
        <v/>
      </c>
      <c r="K20" s="196">
        <f>IF(AND(C20&gt;0.5,C20&lt;22/24),22/24-C20,)</f>
        <v/>
      </c>
      <c r="L20" s="197">
        <f>IF(C20&gt;E20,E20+1-C20-H20,E20-C20-H20)</f>
        <v/>
      </c>
      <c r="M20" s="202">
        <f>+IF(L20&gt;$L$7,$L$7,L20)</f>
        <v/>
      </c>
      <c r="N20" s="197">
        <f>+IF(OR(L20&lt;=$L$7,L20=" ")," ",L20-$L$7)</f>
        <v/>
      </c>
      <c r="O20" s="197">
        <f>IF(AND($C20&lt;&gt;"",$C20&lt;$AA$2,$E20&gt;$Z$2),MIN($E20,$AA$2)-MAX($C20,$Z$2),0)</f>
        <v/>
      </c>
      <c r="P20" s="197">
        <f>IF(AND($F20&lt;&gt;"",$F20&lt;$AA$2,$G20&gt;$Z$2),MIN($G20,$AA$2)-MAX($F20,$Z$2),0)</f>
        <v/>
      </c>
      <c r="Q20" s="197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119" t="n"/>
    </row>
    <row r="21" ht="36.75" customHeight="1" s="35">
      <c r="A21" s="216">
        <f>A20+1</f>
        <v/>
      </c>
      <c r="B21" s="32">
        <f>TEXT(A21,"aaa")</f>
        <v/>
      </c>
      <c r="C21" s="200" t="n"/>
      <c r="D21" s="215">
        <f t="array" ref="D21">_xlfn.IFS(C21&lt;0.5,"朝",AND(C21&lt;22/24),"22前",AND(C21&gt;=22/24),"22後")</f>
        <v/>
      </c>
      <c r="E21" s="146" t="n"/>
      <c r="F21" s="197" t="n"/>
      <c r="G21" s="198" t="n"/>
      <c r="H21" s="201">
        <f>G21-F21</f>
        <v/>
      </c>
      <c r="I21" s="196">
        <f>IF(AND(C21&lt;0.333,C21&lt;&gt;""),8/24-C21,(IF(E21&gt;29/24,E21-29/24,)))</f>
        <v/>
      </c>
      <c r="J21" s="196">
        <f>IF(AND(C21&lt;0.5,C21&lt;&gt;""),E21-C21-H21,)</f>
        <v/>
      </c>
      <c r="K21" s="196">
        <f>IF(AND(C21&gt;0.5,C21&lt;22/24),22/24-C21,)</f>
        <v/>
      </c>
      <c r="L21" s="197">
        <f>IF(C21&gt;E21,E21+1-C21-H21,E21-C21-H21)</f>
        <v/>
      </c>
      <c r="M21" s="202">
        <f>+IF(L21&gt;$L$7,$L$7,L21)</f>
        <v/>
      </c>
      <c r="N21" s="197">
        <f>+IF(OR(L21&lt;=$L$7,L21=" ")," ",L21-$L$7)</f>
        <v/>
      </c>
      <c r="O21" s="197">
        <f>IF(AND($C21&lt;&gt;"",$C21&lt;$AA$2,$E21&gt;$Z$2),MIN($E21,$AA$2)-MAX($C21,$Z$2),0)</f>
        <v/>
      </c>
      <c r="P21" s="197">
        <f>IF(AND($F21&lt;&gt;"",$F21&lt;$AA$2,$G21&gt;$Z$2),MIN($G21,$AA$2)-MAX($F21,$Z$2),0)</f>
        <v/>
      </c>
      <c r="Q21" s="197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119" t="n"/>
    </row>
    <row r="22" ht="36.75" customHeight="1" s="35">
      <c r="A22" s="216">
        <f>A21+1</f>
        <v/>
      </c>
      <c r="B22" s="32">
        <f>TEXT(A22,"aaa")</f>
        <v/>
      </c>
      <c r="C22" s="200" t="n">
        <v>0.2861111111111111</v>
      </c>
      <c r="D22" s="215">
        <f t="array" ref="D22">_xlfn.IFS(C22&lt;0.5,"朝",AND(C22&lt;22/24),"22前",AND(C22&gt;=22/24),"22後")</f>
        <v/>
      </c>
      <c r="E22" s="146" t="n">
        <v>0.7590277777777777</v>
      </c>
      <c r="F22" s="197" t="n">
        <v>0.5</v>
      </c>
      <c r="G22" s="198" t="n">
        <v>0.5416666666666666</v>
      </c>
      <c r="H22" s="201">
        <f>G22-F22</f>
        <v/>
      </c>
      <c r="I22" s="196">
        <f>IF(AND(C22&lt;0.333,C22&lt;&gt;""),8/24-C22,(IF(E22&gt;29/24,E22-29/24,)))</f>
        <v/>
      </c>
      <c r="J22" s="196">
        <f>IF(AND(C22&lt;0.5,C22&lt;&gt;""),E22-C22-H22,)</f>
        <v/>
      </c>
      <c r="K22" s="196">
        <f>IF(AND(C22&gt;0.5,C22&lt;22/24),22/24-C22,)</f>
        <v/>
      </c>
      <c r="L22" s="197">
        <f>IF(C22&gt;E22,E22+1-C22-H22,E22-C22-H22)</f>
        <v/>
      </c>
      <c r="M22" s="202">
        <f>+IF(L22&gt;$L$7,$L$7,L22)</f>
        <v/>
      </c>
      <c r="N22" s="197">
        <f>+IF(OR(L22&lt;=$L$7,L22=" ")," ",L22-$L$7)</f>
        <v/>
      </c>
      <c r="O22" s="197">
        <f>IF(AND($C22&lt;&gt;"",$C22&lt;$AA$2,$E22&gt;$Z$2),MIN($E22,$AA$2)-MAX($C22,$Z$2),0)</f>
        <v/>
      </c>
      <c r="P22" s="197">
        <f>IF(AND($F22&lt;&gt;"",$F22&lt;$AA$2,$G22&gt;$Z$2),MIN($G22,$AA$2)-MAX($F22,$Z$2),0)</f>
        <v/>
      </c>
      <c r="Q22" s="197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119" t="n"/>
    </row>
    <row r="23" ht="36.75" customHeight="1" s="35">
      <c r="A23" s="216">
        <f>A22+1</f>
        <v/>
      </c>
      <c r="B23" s="32">
        <f>TEXT(A23,"aaa")</f>
        <v/>
      </c>
      <c r="C23" s="200" t="n">
        <v>0.28125</v>
      </c>
      <c r="D23" s="215">
        <f t="array" ref="D23">_xlfn.IFS(C23&lt;0.5,"朝",AND(C23&lt;22/24),"22前",AND(C23&gt;=22/24),"22後")</f>
        <v/>
      </c>
      <c r="E23" s="146" t="n">
        <v>0.7166666666666667</v>
      </c>
      <c r="F23" s="197" t="n">
        <v>0.5</v>
      </c>
      <c r="G23" s="198" t="n">
        <v>0.5416666666666666</v>
      </c>
      <c r="H23" s="201">
        <f>G23-F23</f>
        <v/>
      </c>
      <c r="I23" s="196">
        <f>IF(AND(C23&lt;0.333,C23&lt;&gt;""),8/24-C23,(IF(E23&gt;29/24,E23-29/24,)))</f>
        <v/>
      </c>
      <c r="J23" s="196">
        <f>IF(AND(C23&lt;0.5,C23&lt;&gt;""),E23-C23-H23,)</f>
        <v/>
      </c>
      <c r="K23" s="196">
        <f>IF(AND(C23&gt;0.5,C23&lt;22/24),22/24-C23,)</f>
        <v/>
      </c>
      <c r="L23" s="197">
        <f>IF(C23&gt;E23,E23+1-C23-H23,E23-C23-H23)</f>
        <v/>
      </c>
      <c r="M23" s="202">
        <f>+IF(L23&gt;$L$7,$L$7,L23)</f>
        <v/>
      </c>
      <c r="N23" s="197">
        <f>+IF(OR(L23&lt;=$L$7,L23=" ")," ",L23-$L$7)</f>
        <v/>
      </c>
      <c r="O23" s="197">
        <f>IF(AND($C23&lt;&gt;"",$C23&lt;$AA$2,$E23&gt;$Z$2),MIN($E23,$AA$2)-MAX($C23,$Z$2),0)</f>
        <v/>
      </c>
      <c r="P23" s="197">
        <f>IF(AND($F23&lt;&gt;"",$F23&lt;$AA$2,$G23&gt;$Z$2),MIN($G23,$AA$2)-MAX($F23,$Z$2),0)</f>
        <v/>
      </c>
      <c r="Q23" s="197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119" t="n"/>
    </row>
    <row r="24" ht="36.75" customHeight="1" s="35">
      <c r="A24" s="216">
        <f>A23+1</f>
        <v/>
      </c>
      <c r="B24" s="32">
        <f>TEXT(A24,"aaa")</f>
        <v/>
      </c>
      <c r="C24" s="200" t="n"/>
      <c r="D24" s="215">
        <f t="array" ref="D24">_xlfn.IFS(C24&lt;0.5,"朝",AND(C24&lt;22/24),"22前",AND(C24&gt;=22/24),"22後")</f>
        <v/>
      </c>
      <c r="E24" s="146" t="n"/>
      <c r="F24" s="197" t="n"/>
      <c r="G24" s="198" t="n"/>
      <c r="H24" s="201">
        <f>G24-F24</f>
        <v/>
      </c>
      <c r="I24" s="196">
        <f>IF(AND(C24&lt;0.333,C24&lt;&gt;""),8/24-C24,(IF(E24&gt;29/24,E24-29/24,)))</f>
        <v/>
      </c>
      <c r="J24" s="196">
        <f>IF(AND(C24&lt;0.5,C24&lt;&gt;""),E24-C24-H24,)</f>
        <v/>
      </c>
      <c r="K24" s="196">
        <f>IF(AND(C24&gt;0.5,C24&lt;22/24),22/24-C24,)</f>
        <v/>
      </c>
      <c r="L24" s="197">
        <f>IF(C24&gt;E24,E24+1-C24-H24,E24-C24-H24)</f>
        <v/>
      </c>
      <c r="M24" s="202">
        <f>+IF(L24&gt;$L$7,$L$7,L24)</f>
        <v/>
      </c>
      <c r="N24" s="197">
        <f>+IF(OR(L24&lt;=$L$7,L24=" ")," ",L24-$L$7)</f>
        <v/>
      </c>
      <c r="O24" s="197">
        <f>IF(AND($C24&lt;&gt;"",$C24&lt;$AA$2,$E24&gt;$Z$2),MIN($E24,$AA$2)-MAX($C24,$Z$2),0)</f>
        <v/>
      </c>
      <c r="P24" s="197">
        <f>IF(AND($F24&lt;&gt;"",$F24&lt;$AA$2,$G24&gt;$Z$2),MIN($G24,$AA$2)-MAX($F24,$Z$2),0)</f>
        <v/>
      </c>
      <c r="Q24" s="197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119" t="n"/>
    </row>
    <row r="25" ht="36.75" customHeight="1" s="35">
      <c r="A25" s="216">
        <f>A24+1</f>
        <v/>
      </c>
      <c r="B25" s="32">
        <f>TEXT(A25,"aaa")</f>
        <v/>
      </c>
      <c r="C25" s="200" t="n"/>
      <c r="D25" s="215">
        <f t="array" ref="D25">_xlfn.IFS(C25&lt;0.5,"朝",AND(C25&lt;22/24),"22前",AND(C25&gt;=22/24),"22後")</f>
        <v/>
      </c>
      <c r="E25" s="146" t="n"/>
      <c r="F25" s="197" t="n"/>
      <c r="G25" s="198" t="n"/>
      <c r="H25" s="201">
        <f>G25-F25</f>
        <v/>
      </c>
      <c r="I25" s="196">
        <f>IF(AND(C25&lt;0.333,C25&lt;&gt;""),8/24-C25,(IF(E25&gt;29/24,E25-29/24,)))</f>
        <v/>
      </c>
      <c r="J25" s="196">
        <f>IF(AND(C25&lt;0.5,C25&lt;&gt;""),E25-C25-H25,)</f>
        <v/>
      </c>
      <c r="K25" s="196">
        <f>IF(AND(C25&gt;0.5,C25&lt;22/24),22/24-C25,)</f>
        <v/>
      </c>
      <c r="L25" s="197">
        <f>IF(C25&gt;E25,E25+1-C25-H25,E25-C25-H25)</f>
        <v/>
      </c>
      <c r="M25" s="202">
        <f>+IF(L25&gt;$L$7,$L$7,L25)</f>
        <v/>
      </c>
      <c r="N25" s="197">
        <f>+IF(OR(L25&lt;=$L$7,L25=" ")," ",L25-$L$7)</f>
        <v/>
      </c>
      <c r="O25" s="197">
        <f>IF(AND($C25&lt;&gt;"",$C25&lt;$AA$2,$E25&gt;$Z$2),MIN($E25,$AA$2)-MAX($C25,$Z$2),0)</f>
        <v/>
      </c>
      <c r="P25" s="197">
        <f>IF(AND($F25&lt;&gt;"",$F25&lt;$AA$2,$G25&gt;$Z$2),MIN($G25,$AA$2)-MAX($F25,$Z$2),0)</f>
        <v/>
      </c>
      <c r="Q25" s="197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119" t="n"/>
    </row>
    <row r="26" ht="36.75" customHeight="1" s="35">
      <c r="A26" s="216">
        <f>A25+1</f>
        <v/>
      </c>
      <c r="B26" s="32">
        <f>TEXT(A26,"aaa")</f>
        <v/>
      </c>
      <c r="C26" s="200" t="n"/>
      <c r="D26" s="215">
        <f t="array" ref="D26">_xlfn.IFS(C26&lt;0.5,"朝",AND(C26&lt;22/24),"22前",AND(C26&gt;=22/24),"22後")</f>
        <v/>
      </c>
      <c r="E26" s="146" t="n"/>
      <c r="F26" s="197" t="n"/>
      <c r="G26" s="198" t="n"/>
      <c r="H26" s="201">
        <f>G26-F26</f>
        <v/>
      </c>
      <c r="I26" s="196">
        <f>IF(AND(C26&lt;0.333,C26&lt;&gt;""),8/24-C26,(IF(E26&gt;29/24,E26-29/24,)))</f>
        <v/>
      </c>
      <c r="J26" s="196">
        <f>IF(AND(C26&lt;0.5,C26&lt;&gt;""),E26-C26-H26,)</f>
        <v/>
      </c>
      <c r="K26" s="196">
        <f>IF(AND(C26&gt;0.5,C26&lt;22/24),22/24-C26,)</f>
        <v/>
      </c>
      <c r="L26" s="197">
        <f>IF(C26&gt;E26,E26+1-C26-H26,E26-C26-H26)</f>
        <v/>
      </c>
      <c r="M26" s="202">
        <f>+IF(L26&gt;$L$7,$L$7,L26)</f>
        <v/>
      </c>
      <c r="N26" s="197">
        <f>+IF(OR(L26&lt;=$L$7,L26=" ")," ",L26-$L$7)</f>
        <v/>
      </c>
      <c r="O26" s="197">
        <f>IF(AND($C26&lt;&gt;"",$C26&lt;$AA$2,$E26&gt;$Z$2),MIN($E26,$AA$2)-MAX($C26,$Z$2),0)</f>
        <v/>
      </c>
      <c r="P26" s="197">
        <f>IF(AND($F26&lt;&gt;"",$F26&lt;$AA$2,$G26&gt;$Z$2),MIN($G26,$AA$2)-MAX($F26,$Z$2),0)</f>
        <v/>
      </c>
      <c r="Q26" s="197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119" t="n"/>
    </row>
    <row r="27" ht="36.75" customHeight="1" s="35">
      <c r="A27" s="216">
        <f>A26+1</f>
        <v/>
      </c>
      <c r="B27" s="32">
        <f>TEXT(A27,"aaa")</f>
        <v/>
      </c>
      <c r="C27" s="200" t="n"/>
      <c r="D27" s="215">
        <f t="array" ref="D27">_xlfn.IFS(C27&lt;0.5,"朝",AND(C27&lt;22/24),"22前",AND(C27&gt;=22/24),"22後")</f>
        <v/>
      </c>
      <c r="E27" s="146" t="n"/>
      <c r="F27" s="197" t="n"/>
      <c r="G27" s="198" t="n"/>
      <c r="H27" s="201">
        <f>G27-F27</f>
        <v/>
      </c>
      <c r="I27" s="196">
        <f>IF(AND(C27&lt;0.333,C27&lt;&gt;""),8/24-C27,(IF(E27&gt;29/24,E27-29/24,)))</f>
        <v/>
      </c>
      <c r="J27" s="196">
        <f>IF(AND(C27&lt;0.5,C27&lt;&gt;""),E27-C27-H27,)</f>
        <v/>
      </c>
      <c r="K27" s="196">
        <f>IF(AND(C27&gt;0.5,C27&lt;22/24),22/24-C27,)</f>
        <v/>
      </c>
      <c r="L27" s="197">
        <f>IF(C27&gt;E27,E27+1-C27-H27,E27-C27-H27)</f>
        <v/>
      </c>
      <c r="M27" s="202">
        <f>+IF(L27&gt;$L$7,$L$7,L27)</f>
        <v/>
      </c>
      <c r="N27" s="197">
        <f>+IF(OR(L27&lt;=$L$7,L27=" ")," ",L27-$L$7)</f>
        <v/>
      </c>
      <c r="O27" s="197">
        <f>IF(AND($C27&lt;&gt;"",$C27&lt;$AA$2,$E27&gt;$Z$2),MIN($E27,$AA$2)-MAX($C27,$Z$2),0)</f>
        <v/>
      </c>
      <c r="P27" s="197">
        <f>IF(AND($F27&lt;&gt;"",$F27&lt;$AA$2,$G27&gt;$Z$2),MIN($G27,$AA$2)-MAX($F27,$Z$2),0)</f>
        <v/>
      </c>
      <c r="Q27" s="197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119" t="n"/>
    </row>
    <row r="28" ht="36.75" customHeight="1" s="35">
      <c r="A28" s="216">
        <f>A27+1</f>
        <v/>
      </c>
      <c r="B28" s="32">
        <f>TEXT(A28,"aaa")</f>
        <v/>
      </c>
      <c r="C28" s="200" t="n"/>
      <c r="D28" s="215">
        <f t="array" ref="D28">_xlfn.IFS(C28&lt;0.5,"朝",AND(C28&lt;22/24),"22前",AND(C28&gt;=22/24),"22後")</f>
        <v/>
      </c>
      <c r="E28" s="146" t="n"/>
      <c r="F28" s="197" t="n"/>
      <c r="G28" s="198" t="n"/>
      <c r="H28" s="201">
        <f>G28-F28</f>
        <v/>
      </c>
      <c r="I28" s="196">
        <f>IF(AND(C28&lt;0.333,C28&lt;&gt;""),8/24-C28,(IF(E28&gt;29/24,E28-29/24,)))</f>
        <v/>
      </c>
      <c r="J28" s="196">
        <f>IF(AND(C28&lt;0.5,C28&lt;&gt;""),E28-C28-H28,)</f>
        <v/>
      </c>
      <c r="K28" s="196">
        <f>IF(AND(C28&gt;0.5,C28&lt;22/24),22/24-C28,)</f>
        <v/>
      </c>
      <c r="L28" s="197">
        <f>IF(C28&gt;E28,E28+1-C28-H28,E28-C28-H28)</f>
        <v/>
      </c>
      <c r="M28" s="202">
        <f>+IF(L28&gt;$L$7,$L$7,L28)</f>
        <v/>
      </c>
      <c r="N28" s="197">
        <f>+IF(OR(L28&lt;=$L$7,L28=" ")," ",L28-$L$7)</f>
        <v/>
      </c>
      <c r="O28" s="197">
        <f>IF(AND($C28&lt;&gt;"",$C28&lt;$AA$2,$E28&gt;$Z$2),MIN($E28,$AA$2)-MAX($C28,$Z$2),0)</f>
        <v/>
      </c>
      <c r="P28" s="197">
        <f>IF(AND($F28&lt;&gt;"",$F28&lt;$AA$2,$G28&gt;$Z$2),MIN($G28,$AA$2)-MAX($F28,$Z$2),0)</f>
        <v/>
      </c>
      <c r="Q28" s="197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119" t="n"/>
    </row>
    <row r="29" ht="36.75" customHeight="1" s="35">
      <c r="A29" s="216">
        <f>A28+1</f>
        <v/>
      </c>
      <c r="B29" s="32">
        <f>TEXT(A29,"aaa")</f>
        <v/>
      </c>
      <c r="C29" s="200" t="n"/>
      <c r="D29" s="215">
        <f t="array" ref="D29">_xlfn.IFS(C29&lt;0.5,"朝",AND(C29&lt;22/24),"22前",AND(C29&gt;=22/24),"22後")</f>
        <v/>
      </c>
      <c r="E29" s="146" t="n"/>
      <c r="F29" s="197" t="n"/>
      <c r="G29" s="198" t="n"/>
      <c r="H29" s="201">
        <f>G29-F29</f>
        <v/>
      </c>
      <c r="I29" s="196">
        <f>IF(AND(C29&lt;0.333,C29&lt;&gt;""),8/24-C29,(IF(E29&gt;29/24,E29-29/24,)))</f>
        <v/>
      </c>
      <c r="J29" s="196">
        <f>IF(AND(C29&lt;0.5,C29&lt;&gt;""),E29-C29-H29,)</f>
        <v/>
      </c>
      <c r="K29" s="196">
        <f>IF(AND(C29&gt;0.5,C29&lt;22/24),22/24-C29,)</f>
        <v/>
      </c>
      <c r="L29" s="197">
        <f>IF(C29&gt;E29,E29+1-C29-H29,E29-C29-H29)</f>
        <v/>
      </c>
      <c r="M29" s="202">
        <f>+IF(L29&gt;$L$7,$L$7,L29)</f>
        <v/>
      </c>
      <c r="N29" s="197">
        <f>+IF(OR(L29&lt;=$L$7,L29=" ")," ",L29-$L$7)</f>
        <v/>
      </c>
      <c r="O29" s="197">
        <f>IF(AND($C29&lt;&gt;"",$C29&lt;$AA$2,$E29&gt;$Z$2),MIN($E29,$AA$2)-MAX($C29,$Z$2),0)</f>
        <v/>
      </c>
      <c r="P29" s="197">
        <f>IF(AND($F29&lt;&gt;"",$F29&lt;$AA$2,$G29&gt;$Z$2),MIN($G29,$AA$2)-MAX($F29,$Z$2),0)</f>
        <v/>
      </c>
      <c r="Q29" s="197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119" t="n"/>
    </row>
    <row r="30" ht="36.75" customHeight="1" s="35">
      <c r="A30" s="216">
        <f>A29+1</f>
        <v/>
      </c>
      <c r="B30" s="32">
        <f>TEXT(A30,"aaa")</f>
        <v/>
      </c>
      <c r="C30" s="200" t="n"/>
      <c r="D30" s="215">
        <f t="array" ref="D30">_xlfn.IFS(C30&lt;0.5,"朝",AND(C30&lt;22/24),"22前",AND(C30&gt;=22/24),"22後")</f>
        <v/>
      </c>
      <c r="E30" s="146" t="n"/>
      <c r="F30" s="197" t="n"/>
      <c r="G30" s="198" t="n"/>
      <c r="H30" s="201">
        <f>G30-F30</f>
        <v/>
      </c>
      <c r="I30" s="196">
        <f>IF(AND(C30&lt;0.333,C30&lt;&gt;""),8/24-C30,(IF(E30&gt;29/24,E30-29/24,)))</f>
        <v/>
      </c>
      <c r="J30" s="196">
        <f>IF(AND(C30&lt;0.5,C30&lt;&gt;""),E30-C30-H30,)</f>
        <v/>
      </c>
      <c r="K30" s="196">
        <f>IF(AND(C30&gt;0.5,C30&lt;22/24),22/24-C30,)</f>
        <v/>
      </c>
      <c r="L30" s="197">
        <f>IF(C30&gt;E30,E30+1-C30-H30,E30-C30-H30)</f>
        <v/>
      </c>
      <c r="M30" s="202">
        <f>+IF(L30&gt;$L$7,$L$7,L30)</f>
        <v/>
      </c>
      <c r="N30" s="197">
        <f>+IF(OR(L30&lt;=$L$7,L30=" ")," ",L30-$L$7)</f>
        <v/>
      </c>
      <c r="O30" s="197">
        <f>IF(AND($C30&lt;&gt;"",$C30&lt;$AA$2,$E30&gt;$Z$2),MIN($E30,$AA$2)-MAX($C30,$Z$2),0)</f>
        <v/>
      </c>
      <c r="P30" s="197">
        <f>IF(AND($F30&lt;&gt;"",$F30&lt;$AA$2,$G30&gt;$Z$2),MIN($G30,$AA$2)-MAX($F30,$Z$2),0)</f>
        <v/>
      </c>
      <c r="Q30" s="197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119" t="n"/>
    </row>
    <row r="31" ht="36.75" customHeight="1" s="35">
      <c r="A31" s="216">
        <f>A30+1</f>
        <v/>
      </c>
      <c r="B31" s="32">
        <f>TEXT(A31,"aaa")</f>
        <v/>
      </c>
      <c r="C31" s="200" t="n"/>
      <c r="D31" s="215">
        <f t="array" ref="D31">_xlfn.IFS(C31&lt;0.5,"朝",AND(C31&lt;22/24),"22前",AND(C31&gt;=22/24),"22後")</f>
        <v/>
      </c>
      <c r="E31" s="146" t="n"/>
      <c r="F31" s="197" t="n"/>
      <c r="G31" s="198" t="n"/>
      <c r="H31" s="201">
        <f>G31-F31</f>
        <v/>
      </c>
      <c r="I31" s="196">
        <f>IF(AND(C31&lt;0.333,C31&lt;&gt;""),8/24-C31,(IF(E31&gt;29/24,E31-29/24,)))</f>
        <v/>
      </c>
      <c r="J31" s="196">
        <f>IF(AND(C31&lt;0.5,C31&lt;&gt;""),E31-C31-H31,)</f>
        <v/>
      </c>
      <c r="K31" s="196">
        <f>IF(AND(C31&gt;0.5,C31&lt;22/24),22/24-C31,)</f>
        <v/>
      </c>
      <c r="L31" s="197">
        <f>IF(C31&gt;E31,E31+1-C31-H31,E31-C31-H31)</f>
        <v/>
      </c>
      <c r="M31" s="202">
        <f>+IF(L31&gt;$L$7,$L$7,L31)</f>
        <v/>
      </c>
      <c r="N31" s="197">
        <f>+IF(OR(L31&lt;=$L$7,L31=" ")," ",L31-$L$7)</f>
        <v/>
      </c>
      <c r="O31" s="197">
        <f>IF(AND($C31&lt;&gt;"",$C31&lt;$AA$2,$E31&gt;$Z$2),MIN($E31,$AA$2)-MAX($C31,$Z$2),0)</f>
        <v/>
      </c>
      <c r="P31" s="197">
        <f>IF(AND($F31&lt;&gt;"",$F31&lt;$AA$2,$G31&gt;$Z$2),MIN($G31,$AA$2)-MAX($F31,$Z$2),0)</f>
        <v/>
      </c>
      <c r="Q31" s="197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119" t="n"/>
    </row>
    <row r="32" ht="36.75" customHeight="1" s="35">
      <c r="A32" s="216">
        <f>A31+1</f>
        <v/>
      </c>
      <c r="B32" s="32">
        <f>TEXT(A32,"aaa")</f>
        <v/>
      </c>
      <c r="C32" s="200" t="n"/>
      <c r="D32" s="215">
        <f t="array" ref="D32">_xlfn.IFS(C32&lt;0.5,"朝",AND(C32&lt;22/24),"22前",AND(C32&gt;=22/24),"22後")</f>
        <v/>
      </c>
      <c r="E32" s="146" t="n"/>
      <c r="F32" s="197" t="n"/>
      <c r="G32" s="198" t="n"/>
      <c r="H32" s="201">
        <f>G32-F32</f>
        <v/>
      </c>
      <c r="I32" s="196">
        <f>IF(AND(C32&lt;0.333,C32&lt;&gt;""),8/24-C32,(IF(E32&gt;29/24,E32-29/24,)))</f>
        <v/>
      </c>
      <c r="J32" s="196">
        <f>IF(AND(C32&lt;0.5,C32&lt;&gt;""),E32-C32-H32,)</f>
        <v/>
      </c>
      <c r="K32" s="196">
        <f>IF(AND(C32&gt;0.5,C32&lt;22/24),22/24-C32,)</f>
        <v/>
      </c>
      <c r="L32" s="197">
        <f>IF(C32&gt;E32,E32+1-C32-H32,E32-C32-H32)</f>
        <v/>
      </c>
      <c r="M32" s="202">
        <f>+IF(L32&gt;$L$7,$L$7,L32)</f>
        <v/>
      </c>
      <c r="N32" s="197">
        <f>+IF(OR(L32&lt;=$L$7,L32=" ")," ",L32-$L$7)</f>
        <v/>
      </c>
      <c r="O32" s="197">
        <f>IF(AND($C32&lt;&gt;"",$C32&lt;$AA$2,$E32&gt;$Z$2),MIN($E32,$AA$2)-MAX($C32,$Z$2),0)</f>
        <v/>
      </c>
      <c r="P32" s="197">
        <f>IF(AND($F32&lt;&gt;"",$F32&lt;$AA$2,$G32&gt;$Z$2),MIN($G32,$AA$2)-MAX($F32,$Z$2),0)</f>
        <v/>
      </c>
      <c r="Q32" s="197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119" t="n"/>
    </row>
    <row r="33" ht="36.75" customHeight="1" s="35">
      <c r="A33" s="216">
        <f>A32+1</f>
        <v/>
      </c>
      <c r="B33" s="32">
        <f>TEXT(A33,"aaa")</f>
        <v/>
      </c>
      <c r="C33" s="200" t="n"/>
      <c r="D33" s="215">
        <f t="array" ref="D33">_xlfn.IFS(C33&lt;0.5,"朝",AND(C33&lt;22/24),"22前",AND(C33&gt;=22/24),"22後")</f>
        <v/>
      </c>
      <c r="E33" s="146" t="n"/>
      <c r="F33" s="197" t="n"/>
      <c r="G33" s="198" t="n"/>
      <c r="H33" s="201">
        <f>G33-F33</f>
        <v/>
      </c>
      <c r="I33" s="196">
        <f>IF(AND(C33&lt;0.333,C33&lt;&gt;""),8/24-C33,(IF(E33&gt;29/24,E33-29/24,)))</f>
        <v/>
      </c>
      <c r="J33" s="196">
        <f>IF(AND(C33&lt;0.5,C33&lt;&gt;""),E33-C33-H33,)</f>
        <v/>
      </c>
      <c r="K33" s="196">
        <f>IF(AND(C33&gt;0.5,C33&lt;22/24),22/24-C33,)</f>
        <v/>
      </c>
      <c r="L33" s="197">
        <f>IF(C33&gt;E33,E33+1-C33-H33,E33-C33-H33)</f>
        <v/>
      </c>
      <c r="M33" s="202">
        <f>+IF(L33&gt;$L$7,$L$7,L33)</f>
        <v/>
      </c>
      <c r="N33" s="197">
        <f>+IF(OR(L33&lt;=$L$7,L33=" ")," ",L33-$L$7)</f>
        <v/>
      </c>
      <c r="O33" s="197">
        <f>IF(AND($C33&lt;&gt;"",$C33&lt;$AA$2,$E33&gt;$Z$2),MIN($E33,$AA$2)-MAX($C33,$Z$2),0)</f>
        <v/>
      </c>
      <c r="P33" s="197">
        <f>IF(AND($F33&lt;&gt;"",$F33&lt;$AA$2,$G33&gt;$Z$2),MIN($G33,$AA$2)-MAX($F33,$Z$2),0)</f>
        <v/>
      </c>
      <c r="Q33" s="197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119" t="n"/>
    </row>
    <row r="34" ht="36.75" customHeight="1" s="35">
      <c r="A34" s="216">
        <f>A33+1</f>
        <v/>
      </c>
      <c r="B34" s="32">
        <f>TEXT(A34,"aaa")</f>
        <v/>
      </c>
      <c r="C34" s="200" t="n"/>
      <c r="D34" s="215">
        <f t="array" ref="D34">_xlfn.IFS(C34&lt;0.5,"朝",AND(C34&lt;22/24),"22前",AND(C34&gt;=22/24),"22後")</f>
        <v/>
      </c>
      <c r="E34" s="146" t="n"/>
      <c r="F34" s="197" t="n"/>
      <c r="G34" s="198" t="n"/>
      <c r="H34" s="201">
        <f>G34-F34</f>
        <v/>
      </c>
      <c r="I34" s="196">
        <f>IF(AND(C34&lt;0.333,C34&lt;&gt;""),8/24-C34,(IF(E34&gt;29/24,E34-29/24,)))</f>
        <v/>
      </c>
      <c r="J34" s="196">
        <f>IF(AND(C34&lt;0.5,C34&lt;&gt;""),E34-C34-H34,)</f>
        <v/>
      </c>
      <c r="K34" s="196">
        <f>IF(AND(C34&gt;0.5,C34&lt;22/24),22/24-C34,)</f>
        <v/>
      </c>
      <c r="L34" s="197">
        <f>IF(C34&gt;E34,E34+1-C34-H34,E34-C34-H34)</f>
        <v/>
      </c>
      <c r="M34" s="202">
        <f>+IF(L34&gt;$L$7,$L$7,L34)</f>
        <v/>
      </c>
      <c r="N34" s="197">
        <f>+IF(OR(L34&lt;=$L$7,L34=" ")," ",L34-$L$7)</f>
        <v/>
      </c>
      <c r="O34" s="197">
        <f>IF(AND($C34&lt;&gt;"",$C34&lt;$AA$2,$E34&gt;$Z$2),MIN($E34,$AA$2)-MAX($C34,$Z$2),0)</f>
        <v/>
      </c>
      <c r="P34" s="197">
        <f>IF(AND($F34&lt;&gt;"",$F34&lt;$AA$2,$G34&gt;$Z$2),MIN($G34,$AA$2)-MAX($F34,$Z$2),0)</f>
        <v/>
      </c>
      <c r="Q34" s="197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119" t="n"/>
    </row>
    <row r="35" ht="36.75" customHeight="1" s="35">
      <c r="A35" s="216">
        <f>A34+1</f>
        <v/>
      </c>
      <c r="B35" s="32">
        <f>TEXT(A35,"aaa")</f>
        <v/>
      </c>
      <c r="C35" s="200" t="n"/>
      <c r="D35" s="215">
        <f t="array" ref="D35">_xlfn.IFS(C35&lt;0.5,"朝",AND(C35&lt;22/24),"22前",AND(C35&gt;=22/24),"22後")</f>
        <v/>
      </c>
      <c r="E35" s="146" t="n"/>
      <c r="F35" s="197" t="n"/>
      <c r="G35" s="198" t="n"/>
      <c r="H35" s="201">
        <f>G35-F35</f>
        <v/>
      </c>
      <c r="I35" s="196">
        <f>IF(AND(C35&lt;0.333,C35&lt;&gt;""),8/24-C35,(IF(E35&gt;29/24,E35-29/24,)))</f>
        <v/>
      </c>
      <c r="J35" s="196">
        <f>IF(AND(C35&lt;0.5,C35&lt;&gt;""),E35-C35-H35,)</f>
        <v/>
      </c>
      <c r="K35" s="196">
        <f>IF(AND(C35&gt;0.5,C35&lt;22/24),22/24-C35,)</f>
        <v/>
      </c>
      <c r="L35" s="197">
        <f>IF(C35&gt;E35,E35+1-C35-H35,E35-C35-H35)</f>
        <v/>
      </c>
      <c r="M35" s="202">
        <f>+IF(L35&gt;$L$7,$L$7,L35)</f>
        <v/>
      </c>
      <c r="N35" s="197">
        <f>+IF(OR(L35&lt;=$L$7,L35=" ")," ",L35-$L$7)</f>
        <v/>
      </c>
      <c r="O35" s="197">
        <f>IF(AND($C35&lt;&gt;"",$C35&lt;$AA$2,$E35&gt;$Z$2),MIN($E35,$AA$2)-MAX($C35,$Z$2),0)</f>
        <v/>
      </c>
      <c r="P35" s="197">
        <f>IF(AND($F35&lt;&gt;"",$F35&lt;$AA$2,$G35&gt;$Z$2),MIN($G35,$AA$2)-MAX($F35,$Z$2),0)</f>
        <v/>
      </c>
      <c r="Q35" s="197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119" t="n"/>
    </row>
    <row r="36" ht="36.75" customHeight="1" s="35">
      <c r="A36" s="216">
        <f>A35+1</f>
        <v/>
      </c>
      <c r="B36" s="32">
        <f>TEXT(A36,"aaa")</f>
        <v/>
      </c>
      <c r="C36" s="200" t="n"/>
      <c r="D36" s="215">
        <f t="array" ref="D36">_xlfn.IFS(C36&lt;0.5,"朝",AND(C36&lt;22/24),"22前",AND(C36&gt;=22/24),"22後")</f>
        <v/>
      </c>
      <c r="E36" s="146" t="n"/>
      <c r="F36" s="197" t="n"/>
      <c r="G36" s="198" t="n"/>
      <c r="H36" s="201">
        <f>G36-F36</f>
        <v/>
      </c>
      <c r="I36" s="196">
        <f>IF(AND(C36&lt;0.333,C36&lt;&gt;""),8/24-C36,(IF(E36&gt;29/24,E36-29/24,)))</f>
        <v/>
      </c>
      <c r="J36" s="196">
        <f>IF(AND(C36&lt;0.5,C36&lt;&gt;""),E36-C36-H36,)</f>
        <v/>
      </c>
      <c r="K36" s="196">
        <f>IF(AND(C36&gt;0.5,C36&lt;22/24),22/24-C36,)</f>
        <v/>
      </c>
      <c r="L36" s="197">
        <f>IF(C36&gt;E36,E36+1-C36-H36,E36-C36-H36)</f>
        <v/>
      </c>
      <c r="M36" s="202">
        <f>+IF(L36&gt;$L$7,$L$7,L36)</f>
        <v/>
      </c>
      <c r="N36" s="197">
        <f>+IF(OR(L36&lt;=$L$7,L36=" ")," ",L36-$L$7)</f>
        <v/>
      </c>
      <c r="O36" s="197">
        <f>IF(AND($C36&lt;&gt;"",$C36&lt;$AA$2,$E36&gt;$Z$2),MIN($E36,$AA$2)-MAX($C36,$Z$2),0)</f>
        <v/>
      </c>
      <c r="P36" s="197">
        <f>IF(AND($F36&lt;&gt;"",$F36&lt;$AA$2,$G36&gt;$Z$2),MIN($G36,$AA$2)-MAX($F36,$Z$2),0)</f>
        <v/>
      </c>
      <c r="Q36" s="197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119" t="n"/>
    </row>
    <row r="37" ht="36.75" customHeight="1" s="35">
      <c r="A37" s="216">
        <f>A36+1</f>
        <v/>
      </c>
      <c r="B37" s="32">
        <f>TEXT(A37,"aaa")</f>
        <v/>
      </c>
      <c r="C37" s="200" t="n"/>
      <c r="D37" s="215">
        <f t="array" ref="D37">_xlfn.IFS(C37&lt;0.5,"朝",AND(C37&lt;22/24),"22前",AND(C37&gt;=22/24),"22後")</f>
        <v/>
      </c>
      <c r="E37" s="146" t="n"/>
      <c r="F37" s="197" t="n"/>
      <c r="G37" s="198" t="n"/>
      <c r="H37" s="201">
        <f>G37-F37</f>
        <v/>
      </c>
      <c r="I37" s="196">
        <f>IF(AND(C37&lt;0.333,C37&lt;&gt;""),8/24-C37,(IF(E37&gt;29/24,E37-29/24,)))</f>
        <v/>
      </c>
      <c r="J37" s="196">
        <f>IF(AND(C37&lt;0.5,C37&lt;&gt;""),E37-C37-H37,)</f>
        <v/>
      </c>
      <c r="K37" s="196">
        <f>IF(AND(C37&gt;0.5,C37&lt;22/24),22/24-C37,)</f>
        <v/>
      </c>
      <c r="L37" s="197">
        <f>IF(C37&gt;E37,E37+1-C37-H37,E37-C37-H37)</f>
        <v/>
      </c>
      <c r="M37" s="202">
        <f>+IF(L37&gt;$L$7,$L$7,L37)</f>
        <v/>
      </c>
      <c r="N37" s="197">
        <f>+IF(OR(L37&lt;=$L$7,L37=" ")," ",L37-$L$7)</f>
        <v/>
      </c>
      <c r="O37" s="197">
        <f>IF(AND($C37&lt;&gt;"",$C37&lt;$AA$2,$E37&gt;$Z$2),MIN($E37,$AA$2)-MAX($C37,$Z$2),0)</f>
        <v/>
      </c>
      <c r="P37" s="197">
        <f>IF(AND($F37&lt;&gt;"",$F37&lt;$AA$2,$G37&gt;$Z$2),MIN($G37,$AA$2)-MAX($F37,$Z$2),0)</f>
        <v/>
      </c>
      <c r="Q37" s="197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119" t="n"/>
    </row>
    <row r="38" ht="36.75" customHeight="1" s="35">
      <c r="A38" s="216">
        <f>A37+1</f>
        <v/>
      </c>
      <c r="B38" s="32">
        <f>TEXT(A38,"aaa")</f>
        <v/>
      </c>
      <c r="C38" s="200" t="n"/>
      <c r="D38" s="217">
        <f t="array" ref="D38">_xlfn.IFS(C38&lt;0.5,"朝",AND(C38&lt;22/24),"22前",AND(C38&gt;=22/24),"22後")</f>
        <v/>
      </c>
      <c r="E38" s="146" t="n"/>
      <c r="F38" s="197" t="n"/>
      <c r="G38" s="198" t="n"/>
      <c r="H38" s="201">
        <f>G38-F38</f>
        <v/>
      </c>
      <c r="I38" s="196">
        <f>IF(AND(C38&lt;0.333,C38&lt;&gt;""),8/24-C38,(IF(E38&gt;29/24,E38-29/24,)))</f>
        <v/>
      </c>
      <c r="J38" s="197">
        <f>IF(AND(C38&lt;0.5,C38&lt;&gt;""),E38-C38-H38,)</f>
        <v/>
      </c>
      <c r="K38" s="197">
        <f>IF(AND(C38&gt;0.5,C38&lt;22/24),22/24-C38,)</f>
        <v/>
      </c>
      <c r="L38" s="197">
        <f>IF(C38&gt;E38,E38+1-C38-H38,E38-C38-H38)</f>
        <v/>
      </c>
      <c r="M38" s="202">
        <f>+IF(L38&gt;$L$7,$L$7,L38)</f>
        <v/>
      </c>
      <c r="N38" s="197">
        <f>+IF(OR(L38&lt;=$L$7,L38=" ")," ",L38-$L$7)</f>
        <v/>
      </c>
      <c r="O38" s="197" t="n"/>
      <c r="P38" s="197" t="n"/>
      <c r="Q38" s="197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119" t="n"/>
    </row>
    <row r="39" ht="36.75" customHeight="1" s="35" thickBot="1">
      <c r="A39" s="218">
        <f>A38+1</f>
        <v/>
      </c>
      <c r="B39" s="26">
        <f>TEXT(A39,"aaa")</f>
        <v/>
      </c>
      <c r="C39" s="219" t="n"/>
      <c r="D39" s="220">
        <f t="array" ref="D39">_xlfn.IFS(C39&lt;0.5,"朝",AND(C39&lt;22/24),"22前",AND(C39&gt;=22/24),"22後")</f>
        <v/>
      </c>
      <c r="E39" s="147" t="n"/>
      <c r="F39" s="221" t="n"/>
      <c r="G39" s="222" t="n"/>
      <c r="H39" s="207" t="n">
        <v>0</v>
      </c>
      <c r="I39" s="208">
        <f>IF(AND(C39&lt;0.333,C39&lt;&gt;""),8/24-C39,(IF(E39&gt;29/24,E39-29/24,)))</f>
        <v/>
      </c>
      <c r="J39" s="208">
        <f>IF(AND(C39&lt;0.5,C39&lt;&gt;""),E39-C39-H39,)</f>
        <v/>
      </c>
      <c r="K39" s="223">
        <f>IF(AND(C39&gt;0.5,C39&lt;22/24),22/24-C39,)</f>
        <v/>
      </c>
      <c r="L39" s="208">
        <f>IF(C39&gt;E39,E39+1-C39-H39,E39-C39-H39)</f>
        <v/>
      </c>
      <c r="M39" s="209" t="n">
        <v>0</v>
      </c>
      <c r="N39" s="208" t="n"/>
      <c r="O39" s="208" t="n"/>
      <c r="P39" s="208" t="n"/>
      <c r="Q39" s="208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121" t="n"/>
    </row>
    <row r="40" ht="36.75" customHeight="1" s="35" thickTop="1">
      <c r="A40" s="117" t="inlineStr">
        <is>
          <t>合計</t>
        </is>
      </c>
      <c r="B40" s="117" t="n"/>
      <c r="C40" s="196" t="n"/>
      <c r="D40" s="215">
        <f t="array" ref="D40">_xlfn.IFS(C40&lt;0.5,"朝",AND(C40&lt;22/24),"22前",AND(C40&gt;=22/24),"22後")</f>
        <v/>
      </c>
      <c r="E40" s="224" t="n"/>
      <c r="F40" s="225" t="n"/>
      <c r="G40" s="226" t="n"/>
      <c r="H40" s="195" t="inlineStr">
        <is>
          <t>休憩計計</t>
        </is>
      </c>
      <c r="I40" s="196" t="inlineStr">
        <is>
          <t>早朝計</t>
        </is>
      </c>
      <c r="J40" s="196" t="inlineStr">
        <is>
          <t>基本計</t>
        </is>
      </c>
      <c r="K40" s="196" t="inlineStr">
        <is>
          <t>夜時間</t>
        </is>
      </c>
      <c r="L40" s="196" t="inlineStr">
        <is>
          <t>実働時間</t>
        </is>
      </c>
      <c r="M40" s="122" t="inlineStr">
        <is>
          <t>契約時間</t>
        </is>
      </c>
      <c r="N40" s="123" t="inlineStr">
        <is>
          <t>残業時間</t>
        </is>
      </c>
      <c r="O40" s="124" t="inlineStr">
        <is>
          <t>深夜時間</t>
        </is>
      </c>
      <c r="P40" s="124" t="inlineStr">
        <is>
          <t>深夜時間</t>
        </is>
      </c>
      <c r="Q40" s="124" t="inlineStr">
        <is>
          <t>深夜時間</t>
        </is>
      </c>
      <c r="R40" s="125" t="inlineStr">
        <is>
          <t>食事合計</t>
        </is>
      </c>
    </row>
    <row r="41" ht="36.75" customHeight="1" s="35" thickBot="1">
      <c r="A41" s="119" t="n"/>
      <c r="B41" s="119" t="n"/>
      <c r="C41" s="119" t="n"/>
      <c r="D41" s="119" t="n"/>
      <c r="E41" s="140" t="n"/>
      <c r="F41" s="4" t="inlineStr">
        <is>
          <t>出勤日数</t>
        </is>
      </c>
      <c r="G41" s="144">
        <f>COUNTA(C9:C39)</f>
        <v/>
      </c>
      <c r="H41" s="227">
        <f>+SUM(H9:H39)</f>
        <v/>
      </c>
      <c r="I41" s="228">
        <f>SUM(I9:I39)</f>
        <v/>
      </c>
      <c r="J41" s="229">
        <f>SUM(J9:J39)</f>
        <v/>
      </c>
      <c r="K41" s="229">
        <f>SUM(K9:K39)</f>
        <v/>
      </c>
      <c r="L41" s="197">
        <f>+SUM(L9:L39)</f>
        <v/>
      </c>
      <c r="M41" s="197">
        <f>+SUM(M9:M39)</f>
        <v/>
      </c>
      <c r="N41" s="197">
        <f>+SUM(N9:N39)</f>
        <v/>
      </c>
      <c r="O41" s="197">
        <f>+SUM(O9:O38)</f>
        <v/>
      </c>
      <c r="P41" s="197">
        <f>+SUM(P9:P38)</f>
        <v/>
      </c>
      <c r="Q41" s="197">
        <f>+SUM(Q9:Q39)</f>
        <v/>
      </c>
      <c r="R41" s="119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7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I36" sqref="I36"/>
    </sheetView>
  </sheetViews>
  <sheetFormatPr baseColWidth="8" defaultRowHeight="13.2"/>
  <cols>
    <col width="7.21875" bestFit="1" customWidth="1" style="35" min="1" max="1"/>
    <col width="5.77734375" bestFit="1" customWidth="1" style="35" min="2" max="2"/>
    <col hidden="1" width="2.88671875" customWidth="1" style="35" min="4" max="4"/>
    <col width="10.109375" customWidth="1" style="35" min="8" max="11"/>
    <col width="10" customWidth="1" style="35" min="12" max="13"/>
    <col width="10.88671875" customWidth="1" style="35" min="14" max="14"/>
    <col hidden="1" width="9" customWidth="1" style="35" min="15" max="15"/>
    <col hidden="1" width="8.21875" customWidth="1" style="35" min="16" max="16"/>
  </cols>
  <sheetData>
    <row r="2" ht="22.5" customHeight="1" s="35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67" t="inlineStr">
        <is>
          <t>ダイエットクック</t>
        </is>
      </c>
      <c r="E2" s="166" t="n"/>
      <c r="F2" s="166" t="n"/>
      <c r="G2" s="166" t="n"/>
      <c r="L2" s="0" t="n"/>
      <c r="M2" s="0" t="n"/>
      <c r="Z2" s="22" t="n">
        <v>0.9166666666666666</v>
      </c>
      <c r="AA2" s="23" t="n">
        <v>1.208333333333333</v>
      </c>
    </row>
    <row r="3" ht="22.5" customHeight="1" s="35">
      <c r="A3" s="190">
        <f>'[1]0SHEET'!D1</f>
        <v/>
      </c>
      <c r="B3" s="2" t="inlineStr">
        <is>
          <t>月</t>
        </is>
      </c>
      <c r="L3" s="0" t="n"/>
      <c r="M3" s="0" t="n"/>
    </row>
    <row r="4" ht="22.5" customHeight="1" s="35">
      <c r="C4" s="1" t="inlineStr">
        <is>
          <t>氏名</t>
        </is>
      </c>
      <c r="D4" s="168" t="inlineStr">
        <is>
          <t>Ｋスレスタ　ビナムラタ</t>
        </is>
      </c>
      <c r="E4" s="166" t="n"/>
      <c r="F4" s="166" t="n"/>
      <c r="G4" s="166" t="n"/>
      <c r="H4" s="0" t="inlineStr">
        <is>
          <t>NP番号：</t>
        </is>
      </c>
      <c r="I4" s="107" t="n">
        <v>4887</v>
      </c>
      <c r="J4" s="0" t="n"/>
      <c r="K4" s="0" t="n"/>
      <c r="M4" s="0" t="n"/>
    </row>
    <row r="6">
      <c r="L6" s="20" t="inlineStr">
        <is>
          <t>法定時間</t>
        </is>
      </c>
      <c r="M6" s="20" t="n"/>
    </row>
    <row r="7" ht="14.25" customHeight="1" s="35" thickBot="1">
      <c r="L7" s="21" t="n">
        <v>0.3333333333333333</v>
      </c>
      <c r="M7" s="21" t="n"/>
      <c r="O7" s="3" t="n"/>
      <c r="P7" s="3" t="n"/>
      <c r="Q7" s="3" t="n"/>
    </row>
    <row r="8" ht="22.5" customHeight="1" s="35" thickBot="1">
      <c r="A8" s="110" t="inlineStr">
        <is>
          <t>日</t>
        </is>
      </c>
      <c r="B8" s="132" t="inlineStr">
        <is>
          <t>曜日</t>
        </is>
      </c>
      <c r="C8" s="7" t="inlineStr">
        <is>
          <t>出勤</t>
        </is>
      </c>
      <c r="D8" s="8" t="n"/>
      <c r="E8" s="8" t="inlineStr">
        <is>
          <t>退勤</t>
        </is>
      </c>
      <c r="F8" s="8" t="inlineStr">
        <is>
          <t>休憩開始</t>
        </is>
      </c>
      <c r="G8" s="9" t="inlineStr">
        <is>
          <t>休憩終了</t>
        </is>
      </c>
      <c r="H8" s="134" t="inlineStr">
        <is>
          <t>休憩計</t>
        </is>
      </c>
      <c r="I8" s="110" t="inlineStr">
        <is>
          <t>早朝</t>
        </is>
      </c>
      <c r="J8" s="110" t="inlineStr">
        <is>
          <t>基本</t>
        </is>
      </c>
      <c r="K8" s="110" t="inlineStr">
        <is>
          <t>夜</t>
        </is>
      </c>
      <c r="L8" s="111" t="inlineStr">
        <is>
          <t>実働</t>
        </is>
      </c>
      <c r="M8" s="111" t="inlineStr">
        <is>
          <t>契約時間</t>
        </is>
      </c>
      <c r="N8" s="112" t="inlineStr">
        <is>
          <t>残業</t>
        </is>
      </c>
      <c r="O8" s="113" t="inlineStr">
        <is>
          <t>深夜時間</t>
        </is>
      </c>
      <c r="P8" s="113" t="inlineStr">
        <is>
          <t>深夜休憩</t>
        </is>
      </c>
      <c r="Q8" s="113" t="inlineStr">
        <is>
          <t>深夜</t>
        </is>
      </c>
      <c r="R8" s="114" t="inlineStr">
        <is>
          <t>食事</t>
        </is>
      </c>
    </row>
    <row r="9" ht="36.75" customHeight="1" s="35" thickTop="1">
      <c r="A9" s="214">
        <f>A3</f>
        <v/>
      </c>
      <c r="B9" s="133">
        <f>TEXT(A9,"aaa")</f>
        <v/>
      </c>
      <c r="C9" s="192" t="n"/>
      <c r="D9" s="215">
        <f t="array" ref="D9">_xlfn.IFS(C9&lt;0.5,"朝",AND(C9&lt;22/24),"22前",AND(C9&gt;=22/24),"22後")</f>
        <v/>
      </c>
      <c r="E9" s="145" t="n"/>
      <c r="F9" s="196" t="n"/>
      <c r="G9" s="194" t="n"/>
      <c r="H9" s="195">
        <f>G9-F9</f>
        <v/>
      </c>
      <c r="I9" s="196">
        <f>IF(AND(C9&lt;0.333,C9&lt;&gt;""),8/24-C9,(IF(E9&gt;29/24,E9-29/24,)))</f>
        <v/>
      </c>
      <c r="J9" s="196">
        <f>IF(AND(C9&lt;0.5,C9&lt;&gt;""),E9-C9-H9,)</f>
        <v/>
      </c>
      <c r="K9" s="196">
        <f>IF(AND(C9&gt;0.5,C9&lt;22/24),22/24-C9,)</f>
        <v/>
      </c>
      <c r="L9" s="197">
        <f>IF(C9&gt;E9,E9+1-C9-H9,E9-C9-H9)</f>
        <v/>
      </c>
      <c r="M9" s="196">
        <f>+IF(L9&gt;$L$7,$L$7,L9)</f>
        <v/>
      </c>
      <c r="N9" s="196">
        <f>+IF(OR(L9&lt;=$L$7,L9=" ")," ",L9-$L$7)</f>
        <v/>
      </c>
      <c r="O9" s="196">
        <f>IF(AND($C9&lt;&gt;"",$C9&lt;$AA$2,$E9&gt;$Z$2),MIN($E9,$AA$2)-MAX($C9,$Z$2),0)</f>
        <v/>
      </c>
      <c r="P9" s="196">
        <f>IF(AND($F9&lt;&gt;"",$F9&lt;$AA$2,$G9&gt;$Z$2),MIN($G9,$AA$2)-MAX($F9,$Z$2),0)</f>
        <v/>
      </c>
      <c r="Q9" s="197">
        <f t="array" ref="Q9">_xlfn.IFS(D9="朝",,AND(D9="22前",E9&gt;5/24),5/24+1-H9-22/24,AND(D9="22前",E9&lt;5/24),E9+1-H9-22/24,AND(D9="22後",E9&gt;5/24),5/24+1-H9-C9,AND(D9="22後",E9&lt;5/24),E9+1-H9-C9)</f>
        <v/>
      </c>
      <c r="R9" s="117" t="n"/>
    </row>
    <row r="10" ht="36.75" customHeight="1" s="35">
      <c r="A10" s="216">
        <f>A9+1</f>
        <v/>
      </c>
      <c r="B10" s="32">
        <f>TEXT(A10,"aaa")</f>
        <v/>
      </c>
      <c r="C10" s="200" t="n"/>
      <c r="D10" s="215">
        <f t="array" ref="D10">_xlfn.IFS(C10&lt;0.5,"朝",AND(C10&lt;22/24),"22前",AND(C10&gt;=22/24),"22後")</f>
        <v/>
      </c>
      <c r="E10" s="146" t="n"/>
      <c r="F10" s="197" t="n"/>
      <c r="G10" s="198" t="n"/>
      <c r="H10" s="201">
        <f>G10-F10</f>
        <v/>
      </c>
      <c r="I10" s="196">
        <f>IF(AND(C10&lt;0.333,C10&lt;&gt;""),8/24-C10,(IF(E10&gt;29/24,E10-29/24,)))</f>
        <v/>
      </c>
      <c r="J10" s="196">
        <f>IF(AND(C10&lt;0.5,C10&lt;&gt;""),E10-C10-H10,)</f>
        <v/>
      </c>
      <c r="K10" s="196">
        <f>IF(AND(C10&gt;0.5,C10&lt;22/24),22/24-C10,)</f>
        <v/>
      </c>
      <c r="L10" s="197">
        <f>IF(C10&gt;E10,E10+1-C10-H10,E10-C10-H10)</f>
        <v/>
      </c>
      <c r="M10" s="202">
        <f>+IF(L10&gt;$L$7,$L$7,L10)</f>
        <v/>
      </c>
      <c r="N10" s="197">
        <f>+IF(OR(L10&lt;=$L$7,L10=" ")," ",L10-$L$7)</f>
        <v/>
      </c>
      <c r="O10" s="197">
        <f>IF(AND($C10&lt;&gt;"",$C10&lt;$AA$2,$E10&gt;$Z$2),MIN($E10,$AA$2)-MAX($C10,$Z$2),0)</f>
        <v/>
      </c>
      <c r="P10" s="197">
        <f>IF(AND($F10&lt;&gt;"",$F10&lt;$AA$2,$G10&gt;$Z$2),MIN($G10,$AA$2)-MAX($F10,$Z$2),0)</f>
        <v/>
      </c>
      <c r="Q10" s="197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119" t="n"/>
    </row>
    <row r="11" ht="36.75" customHeight="1" s="35">
      <c r="A11" s="216">
        <f>A10+1</f>
        <v/>
      </c>
      <c r="B11" s="32">
        <f>TEXT(A11,"aaa")</f>
        <v/>
      </c>
      <c r="C11" s="200" t="n"/>
      <c r="D11" s="215">
        <f t="array" ref="D11">_xlfn.IFS(C11&lt;0.5,"朝",AND(C11&lt;22/24),"22前",AND(C11&gt;=22/24),"22後")</f>
        <v/>
      </c>
      <c r="E11" s="146" t="n"/>
      <c r="F11" s="197" t="n"/>
      <c r="G11" s="198" t="n"/>
      <c r="H11" s="201">
        <f>G11-F11</f>
        <v/>
      </c>
      <c r="I11" s="196">
        <f>IF(AND(C11&lt;0.333,C11&lt;&gt;""),8/24-C11,(IF(E11&gt;29/24,E11-29/24,)))</f>
        <v/>
      </c>
      <c r="J11" s="196">
        <f>IF(AND(C11&lt;0.5,C11&lt;&gt;""),E11-C11-H11,)</f>
        <v/>
      </c>
      <c r="K11" s="196">
        <f>IF(AND(C11&gt;0.5,C11&lt;22/24),22/24-C11,)</f>
        <v/>
      </c>
      <c r="L11" s="197">
        <f>IF(C11&gt;E11,E11+1-C11-H11,E11-C11-H11)</f>
        <v/>
      </c>
      <c r="M11" s="202">
        <f>+IF(L11&gt;$L$7,$L$7,L11)</f>
        <v/>
      </c>
      <c r="N11" s="197">
        <f>+IF(OR(L11&lt;=$L$7,L11=" ")," ",L11-$L$7)</f>
        <v/>
      </c>
      <c r="O11" s="197">
        <f>IF(AND($C11&lt;&gt;"",$C11&lt;$AA$2,$E11&gt;$Z$2),MIN($E11,$AA$2)-MAX($C11,$Z$2),0)</f>
        <v/>
      </c>
      <c r="P11" s="197">
        <f>IF(AND($F11&lt;&gt;"",$F11&lt;$AA$2,$G11&gt;$Z$2),MIN($G11,$AA$2)-MAX($F11,$Z$2),0)</f>
        <v/>
      </c>
      <c r="Q11" s="197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119" t="n"/>
    </row>
    <row r="12" ht="36.75" customHeight="1" s="35">
      <c r="A12" s="216">
        <f>A11+1</f>
        <v/>
      </c>
      <c r="B12" s="32">
        <f>TEXT(A12,"aaa")</f>
        <v/>
      </c>
      <c r="C12" s="200" t="n">
        <v>0.3236111111111111</v>
      </c>
      <c r="D12" s="215">
        <f t="array" ref="D12">_xlfn.IFS(C12&lt;0.5,"朝",AND(C12&lt;22/24),"22前",AND(C12&gt;=22/24),"22後")</f>
        <v/>
      </c>
      <c r="E12" s="146" t="n">
        <v>0.7090277777777778</v>
      </c>
      <c r="F12" s="197" t="n">
        <v>0.5</v>
      </c>
      <c r="G12" s="198" t="n">
        <v>0.5416666666666666</v>
      </c>
      <c r="H12" s="201">
        <f>G12-F12</f>
        <v/>
      </c>
      <c r="I12" s="196">
        <f>IF(AND(C12&lt;0.333,C12&lt;&gt;""),8/24-C12,(IF(E12&gt;29/24,E12-29/24,)))</f>
        <v/>
      </c>
      <c r="J12" s="196">
        <f>IF(AND(C12&lt;0.5,C12&lt;&gt;""),E12-C12-H12,)</f>
        <v/>
      </c>
      <c r="K12" s="196">
        <f>IF(AND(C12&gt;0.5,C12&lt;22/24),22/24-C12,)</f>
        <v/>
      </c>
      <c r="L12" s="197">
        <f>IF(C12&gt;E12,E12+1-C12-H12,E12-C12-H12)</f>
        <v/>
      </c>
      <c r="M12" s="202">
        <f>+IF(L12&gt;$L$7,$L$7,L12)</f>
        <v/>
      </c>
      <c r="N12" s="197">
        <f>+IF(OR(L12&lt;=$L$7,L12=" ")," ",L12-$L$7)</f>
        <v/>
      </c>
      <c r="O12" s="197">
        <f>IF(AND($C12&lt;&gt;"",$C12&lt;$AA$2,$E12&gt;$Z$2),MIN($E12,$AA$2)-MAX($C12,$Z$2),0)</f>
        <v/>
      </c>
      <c r="P12" s="197">
        <f>IF(AND($F12&lt;&gt;"",$F12&lt;$AA$2,$G12&gt;$Z$2),MIN($G12,$AA$2)-MAX($F12,$Z$2),0)</f>
        <v/>
      </c>
      <c r="Q12" s="197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119" t="n"/>
    </row>
    <row r="13" ht="36.75" customHeight="1" s="35">
      <c r="A13" s="216">
        <f>A12+1</f>
        <v/>
      </c>
      <c r="B13" s="32">
        <f>TEXT(A13,"aaa")</f>
        <v/>
      </c>
      <c r="C13" s="200" t="n">
        <v>0.3236111111111111</v>
      </c>
      <c r="D13" s="215">
        <f t="array" ref="D13">_xlfn.IFS(C13&lt;0.5,"朝",AND(C13&lt;22/24),"22前",AND(C13&gt;=22/24),"22後")</f>
        <v/>
      </c>
      <c r="E13" s="146" t="n">
        <v>0.7083333333333334</v>
      </c>
      <c r="F13" s="197" t="n">
        <v>0.5</v>
      </c>
      <c r="G13" s="198" t="n">
        <v>0.5416666666666666</v>
      </c>
      <c r="H13" s="201">
        <f>G13-F13</f>
        <v/>
      </c>
      <c r="I13" s="196">
        <f>IF(AND(C13&lt;0.333,C13&lt;&gt;""),8/24-C13,(IF(E13&gt;29/24,E13-29/24,)))</f>
        <v/>
      </c>
      <c r="J13" s="196">
        <f>IF(AND(C13&lt;0.5,C13&lt;&gt;""),E13-C13-H13,)</f>
        <v/>
      </c>
      <c r="K13" s="196">
        <f>IF(AND(C13&gt;0.5,C13&lt;22/24),22/24-C13,)</f>
        <v/>
      </c>
      <c r="L13" s="197">
        <f>IF(C13&gt;E13,E13+1-C13-H13,E13-C13-H13)</f>
        <v/>
      </c>
      <c r="M13" s="202">
        <f>+IF(L13&gt;$L$7,$L$7,L13)</f>
        <v/>
      </c>
      <c r="N13" s="197">
        <f>+IF(OR(L13&lt;=$L$7,L13=" ")," ",L13-$L$7)</f>
        <v/>
      </c>
      <c r="O13" s="197">
        <f>IF(AND($C13&lt;&gt;"",$C13&lt;$AA$2,$E13&gt;$Z$2),MIN($E13,$AA$2)-MAX($C13,$Z$2),0)</f>
        <v/>
      </c>
      <c r="P13" s="197">
        <f>IF(AND($F13&lt;&gt;"",$F13&lt;$AA$2,$G13&gt;$Z$2),MIN($G13,$AA$2)-MAX($F13,$Z$2),0)</f>
        <v/>
      </c>
      <c r="Q13" s="197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119" t="n"/>
    </row>
    <row r="14" ht="36.75" customHeight="1" s="35">
      <c r="A14" s="216">
        <f>A13+1</f>
        <v/>
      </c>
      <c r="B14" s="32">
        <f>TEXT(A14,"aaa")</f>
        <v/>
      </c>
      <c r="C14" s="200" t="n"/>
      <c r="D14" s="215">
        <f t="array" ref="D14">_xlfn.IFS(C14&lt;0.5,"朝",AND(C14&lt;22/24),"22前",AND(C14&gt;=22/24),"22後")</f>
        <v/>
      </c>
      <c r="E14" s="146" t="n"/>
      <c r="F14" s="197" t="n"/>
      <c r="G14" s="198" t="n"/>
      <c r="H14" s="201">
        <f>G14-F14</f>
        <v/>
      </c>
      <c r="I14" s="196">
        <f>IF(AND(C14&lt;0.333,C14&lt;&gt;""),8/24-C14,(IF(E14&gt;29/24,E14-29/24,)))</f>
        <v/>
      </c>
      <c r="J14" s="196">
        <f>IF(AND(C14&lt;0.5,C14&lt;&gt;""),E14-C14-H14,)</f>
        <v/>
      </c>
      <c r="K14" s="196">
        <f>IF(AND(C14&gt;0.5,C14&lt;22/24),22/24-C14,)</f>
        <v/>
      </c>
      <c r="L14" s="197">
        <f>IF(C14&gt;E14,E14+1-C14-H14,E14-C14-H14)</f>
        <v/>
      </c>
      <c r="M14" s="202">
        <f>+IF(L14&gt;$L$7,$L$7,L14)</f>
        <v/>
      </c>
      <c r="N14" s="197">
        <f>+IF(OR(L14&lt;=$L$7,L14=" ")," ",L14-$L$7)</f>
        <v/>
      </c>
      <c r="O14" s="197">
        <f>IF(AND($C14&lt;&gt;"",$C14&lt;$AA$2,$E14&gt;$Z$2),MIN($E14,$AA$2)-MAX($C14,$Z$2),0)</f>
        <v/>
      </c>
      <c r="P14" s="197">
        <f>IF(AND($F14&lt;&gt;"",$F14&lt;$AA$2,$G14&gt;$Z$2),MIN($G14,$AA$2)-MAX($F14,$Z$2),0)</f>
        <v/>
      </c>
      <c r="Q14" s="197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119" t="n"/>
    </row>
    <row r="15" ht="36.75" customHeight="1" s="35">
      <c r="A15" s="216">
        <f>A14+1</f>
        <v/>
      </c>
      <c r="B15" s="32">
        <f>TEXT(A15,"aaa")</f>
        <v/>
      </c>
      <c r="C15" s="200" t="n"/>
      <c r="D15" s="215">
        <f t="array" ref="D15">_xlfn.IFS(C15&lt;0.5,"朝",AND(C15&lt;22/24),"22前",AND(C15&gt;=22/24),"22後")</f>
        <v/>
      </c>
      <c r="E15" s="146" t="n"/>
      <c r="F15" s="197" t="n"/>
      <c r="G15" s="198" t="n"/>
      <c r="H15" s="201">
        <f>G15-F15</f>
        <v/>
      </c>
      <c r="I15" s="196">
        <f>IF(AND(C15&lt;0.333,C15&lt;&gt;""),8/24-C15,(IF(E15&gt;29/24,E15-29/24,)))</f>
        <v/>
      </c>
      <c r="J15" s="196">
        <f>IF(AND(C15&lt;0.5,C15&lt;&gt;""),E15-C15-H15,)</f>
        <v/>
      </c>
      <c r="K15" s="196">
        <f>IF(AND(C15&gt;0.5,C15&lt;22/24),22/24-C15,)</f>
        <v/>
      </c>
      <c r="L15" s="197">
        <f>IF(C15&gt;E15,E15+1-C15-H15,E15-C15-H15)</f>
        <v/>
      </c>
      <c r="M15" s="202">
        <f>+IF(L15&gt;$L$7,$L$7,L15)</f>
        <v/>
      </c>
      <c r="N15" s="197">
        <f>+IF(OR(L15&lt;=$L$7,L15=" ")," ",L15-$L$7)</f>
        <v/>
      </c>
      <c r="O15" s="197">
        <f>IF(AND($C15&lt;&gt;"",$C15&lt;$AA$2,$E15&gt;$Z$2),MIN($E15,$AA$2)-MAX($C15,$Z$2),0)</f>
        <v/>
      </c>
      <c r="P15" s="197">
        <f>IF(AND($F15&lt;&gt;"",$F15&lt;$AA$2,$G15&gt;$Z$2),MIN($G15,$AA$2)-MAX($F15,$Z$2),0)</f>
        <v/>
      </c>
      <c r="Q15" s="197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119" t="n"/>
    </row>
    <row r="16" ht="36.75" customHeight="1" s="35">
      <c r="A16" s="216">
        <f>A15+1</f>
        <v/>
      </c>
      <c r="B16" s="32">
        <f>TEXT(A16,"aaa")</f>
        <v/>
      </c>
      <c r="C16" s="200" t="n"/>
      <c r="D16" s="215">
        <f t="array" ref="D16">_xlfn.IFS(C16&lt;0.5,"朝",AND(C16&lt;22/24),"22前",AND(C16&gt;=22/24),"22後")</f>
        <v/>
      </c>
      <c r="E16" s="146" t="n"/>
      <c r="F16" s="197" t="n"/>
      <c r="G16" s="198" t="n"/>
      <c r="H16" s="201">
        <f>G16-F16</f>
        <v/>
      </c>
      <c r="I16" s="196">
        <f>IF(AND(C16&lt;0.333,C16&lt;&gt;""),8/24-C16,(IF(E16&gt;29/24,E16-29/24,)))</f>
        <v/>
      </c>
      <c r="J16" s="196">
        <f>IF(AND(C16&lt;0.5,C16&lt;&gt;""),E16-C16-H16,)</f>
        <v/>
      </c>
      <c r="K16" s="196">
        <f>IF(AND(C16&gt;0.5,C16&lt;22/24),22/24-C16,)</f>
        <v/>
      </c>
      <c r="L16" s="197">
        <f>IF(C16&gt;E16,E16+1-C16-H16,E16-C16-H16)</f>
        <v/>
      </c>
      <c r="M16" s="202">
        <f>+IF(L16&gt;$L$7,$L$7,L16)</f>
        <v/>
      </c>
      <c r="N16" s="197">
        <f>+IF(OR(L16&lt;=$L$7,L16=" ")," ",L16-$L$7)</f>
        <v/>
      </c>
      <c r="O16" s="197">
        <f>IF(AND($C16&lt;&gt;"",$C16&lt;$AA$2,$E16&gt;$Z$2),MIN($E16,$AA$2)-MAX($C16,$Z$2),0)</f>
        <v/>
      </c>
      <c r="P16" s="197">
        <f>IF(AND($F16&lt;&gt;"",$F16&lt;$AA$2,$G16&gt;$Z$2),MIN($G16,$AA$2)-MAX($F16,$Z$2),0)</f>
        <v/>
      </c>
      <c r="Q16" s="197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119" t="n"/>
    </row>
    <row r="17" ht="36.75" customHeight="1" s="35">
      <c r="A17" s="216">
        <f>A16+1</f>
        <v/>
      </c>
      <c r="B17" s="32">
        <f>TEXT(A17,"aaa")</f>
        <v/>
      </c>
      <c r="C17" s="200" t="n"/>
      <c r="D17" s="215">
        <f t="array" ref="D17">_xlfn.IFS(C17&lt;0.5,"朝",AND(C17&lt;22/24),"22前",AND(C17&gt;=22/24),"22後")</f>
        <v/>
      </c>
      <c r="E17" s="146" t="n"/>
      <c r="F17" s="197" t="n"/>
      <c r="G17" s="198" t="n"/>
      <c r="H17" s="201">
        <f>G17-F17</f>
        <v/>
      </c>
      <c r="I17" s="196">
        <f>IF(AND(C17&lt;0.333,C17&lt;&gt;""),8/24-C17,(IF(E17&gt;29/24,E17-29/24,)))</f>
        <v/>
      </c>
      <c r="J17" s="196">
        <f>IF(AND(C17&lt;0.5,C17&lt;&gt;""),E17-C17-H17,)</f>
        <v/>
      </c>
      <c r="K17" s="196">
        <f>IF(AND(C17&gt;0.5,C17&lt;22/24),22/24-C17,)</f>
        <v/>
      </c>
      <c r="L17" s="197">
        <f>IF(C17&gt;E17,E17+1-C17-H17,E17-C17-H17)</f>
        <v/>
      </c>
      <c r="M17" s="202">
        <f>+IF(L17&gt;$L$7,$L$7,L17)</f>
        <v/>
      </c>
      <c r="N17" s="197">
        <f>+IF(OR(L17&lt;=$L$7,L17=" ")," ",L17-$L$7)</f>
        <v/>
      </c>
      <c r="O17" s="197">
        <f>IF(AND($C17&lt;&gt;"",$C17&lt;$AA$2,$E17&gt;$Z$2),MIN($E17,$AA$2)-MAX($C17,$Z$2),0)</f>
        <v/>
      </c>
      <c r="P17" s="197">
        <f>IF(AND($F17&lt;&gt;"",$F17&lt;$AA$2,$G17&gt;$Z$2),MIN($G17,$AA$2)-MAX($F17,$Z$2),0)</f>
        <v/>
      </c>
      <c r="Q17" s="197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119" t="n"/>
    </row>
    <row r="18" ht="36.75" customHeight="1" s="35">
      <c r="A18" s="216">
        <f>A17+1</f>
        <v/>
      </c>
      <c r="B18" s="32">
        <f>TEXT(A18,"aaa")</f>
        <v/>
      </c>
      <c r="C18" s="200" t="n"/>
      <c r="D18" s="215">
        <f t="array" ref="D18">_xlfn.IFS(C18&lt;0.5,"朝",AND(C18&lt;22/24),"22前",AND(C18&gt;=22/24),"22後")</f>
        <v/>
      </c>
      <c r="E18" s="146" t="n"/>
      <c r="F18" s="197" t="n"/>
      <c r="G18" s="198" t="n"/>
      <c r="H18" s="201">
        <f>G18-F18</f>
        <v/>
      </c>
      <c r="I18" s="196">
        <f>IF(AND(C18&lt;0.333,C18&lt;&gt;""),8/24-C18,(IF(E18&gt;29/24,E18-29/24,)))</f>
        <v/>
      </c>
      <c r="J18" s="196">
        <f>IF(AND(C18&lt;0.5,C18&lt;&gt;""),E18-C18-H18,)</f>
        <v/>
      </c>
      <c r="K18" s="196">
        <f>IF(AND(C18&gt;0.5,C18&lt;22/24),22/24-C18,)</f>
        <v/>
      </c>
      <c r="L18" s="197">
        <f>IF(C18&gt;E18,E18+1-C18-H18,E18-C18-H18)</f>
        <v/>
      </c>
      <c r="M18" s="202">
        <f>+IF(L18&gt;$L$7,$L$7,L18)</f>
        <v/>
      </c>
      <c r="N18" s="197">
        <f>+IF(OR(L18&lt;=$L$7,L18=" ")," ",L18-$L$7)</f>
        <v/>
      </c>
      <c r="O18" s="197">
        <f>IF(AND($C18&lt;&gt;"",$C18&lt;$AA$2,$E18&gt;$Z$2),MIN($E18,$AA$2)-MAX($C18,$Z$2),0)</f>
        <v/>
      </c>
      <c r="P18" s="197">
        <f>IF(AND($F18&lt;&gt;"",$F18&lt;$AA$2,$G18&gt;$Z$2),MIN($G18,$AA$2)-MAX($F18,$Z$2),0)</f>
        <v/>
      </c>
      <c r="Q18" s="197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119" t="n"/>
    </row>
    <row r="19" ht="36.75" customHeight="1" s="35">
      <c r="A19" s="216">
        <f>A18+1</f>
        <v/>
      </c>
      <c r="B19" s="32">
        <f>TEXT(A19,"aaa")</f>
        <v/>
      </c>
      <c r="C19" s="200" t="n">
        <v>0.3236111111111111</v>
      </c>
      <c r="D19" s="215">
        <f t="array" ref="D19">_xlfn.IFS(C19&lt;0.5,"朝",AND(C19&lt;22/24),"22前",AND(C19&gt;=22/24),"22後")</f>
        <v/>
      </c>
      <c r="E19" s="146" t="n">
        <v>0.7090277777777778</v>
      </c>
      <c r="F19" s="197" t="n">
        <v>0.5</v>
      </c>
      <c r="G19" s="198" t="n">
        <v>0.5416666666666666</v>
      </c>
      <c r="H19" s="201">
        <f>G19-F19</f>
        <v/>
      </c>
      <c r="I19" s="196">
        <f>IF(AND(C19&lt;0.333,C19&lt;&gt;""),8/24-C19,(IF(E19&gt;29/24,E19-29/24,)))</f>
        <v/>
      </c>
      <c r="J19" s="196">
        <f>IF(AND(C19&lt;0.5,C19&lt;&gt;""),E19-C19-H19,)</f>
        <v/>
      </c>
      <c r="K19" s="196">
        <f>IF(AND(C19&gt;0.5,C19&lt;22/24),22/24-C19,)</f>
        <v/>
      </c>
      <c r="L19" s="197">
        <f>IF(C19&gt;E19,E19+1-C19-H19,E19-C19-H19)</f>
        <v/>
      </c>
      <c r="M19" s="202">
        <f>+IF(L19&gt;$L$7,$L$7,L19)</f>
        <v/>
      </c>
      <c r="N19" s="197">
        <f>+IF(OR(L19&lt;=$L$7,L19=" ")," ",L19-$L$7)</f>
        <v/>
      </c>
      <c r="O19" s="197">
        <f>IF(AND($C19&lt;&gt;"",$C19&lt;$AA$2,$E19&gt;$Z$2),MIN($E19,$AA$2)-MAX($C19,$Z$2),0)</f>
        <v/>
      </c>
      <c r="P19" s="197">
        <f>IF(AND($F19&lt;&gt;"",$F19&lt;$AA$2,$G19&gt;$Z$2),MIN($G19,$AA$2)-MAX($F19,$Z$2),0)</f>
        <v/>
      </c>
      <c r="Q19" s="197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119" t="n"/>
    </row>
    <row r="20" ht="36.75" customHeight="1" s="35">
      <c r="A20" s="216">
        <f>A19+1</f>
        <v/>
      </c>
      <c r="B20" s="32">
        <f>TEXT(A20,"aaa")</f>
        <v/>
      </c>
      <c r="C20" s="200" t="n">
        <v>0.3236111111111111</v>
      </c>
      <c r="D20" s="215">
        <f t="array" ref="D20">_xlfn.IFS(C20&lt;0.5,"朝",AND(C20&lt;22/24),"22前",AND(C20&gt;=22/24),"22後")</f>
        <v/>
      </c>
      <c r="E20" s="146" t="n">
        <v>0.7083333333333334</v>
      </c>
      <c r="F20" s="197" t="n">
        <v>0.5</v>
      </c>
      <c r="G20" s="198" t="n">
        <v>0.5416666666666666</v>
      </c>
      <c r="H20" s="201">
        <f>G20-F20</f>
        <v/>
      </c>
      <c r="I20" s="196">
        <f>IF(AND(C20&lt;0.333,C20&lt;&gt;""),8/24-C20,(IF(E20&gt;29/24,E20-29/24,)))</f>
        <v/>
      </c>
      <c r="J20" s="196">
        <f>IF(AND(C20&lt;0.5,C20&lt;&gt;""),E20-C20-H20,)</f>
        <v/>
      </c>
      <c r="K20" s="196">
        <f>IF(AND(C20&gt;0.5,C20&lt;22/24),22/24-C20,)</f>
        <v/>
      </c>
      <c r="L20" s="197">
        <f>IF(C20&gt;E20,E20+1-C20-H20,E20-C20-H20)</f>
        <v/>
      </c>
      <c r="M20" s="202">
        <f>+IF(L20&gt;$L$7,$L$7,L20)</f>
        <v/>
      </c>
      <c r="N20" s="197">
        <f>+IF(OR(L20&lt;=$L$7,L20=" ")," ",L20-$L$7)</f>
        <v/>
      </c>
      <c r="O20" s="197">
        <f>IF(AND($C20&lt;&gt;"",$C20&lt;$AA$2,$E20&gt;$Z$2),MIN($E20,$AA$2)-MAX($C20,$Z$2),0)</f>
        <v/>
      </c>
      <c r="P20" s="197">
        <f>IF(AND($F20&lt;&gt;"",$F20&lt;$AA$2,$G20&gt;$Z$2),MIN($G20,$AA$2)-MAX($F20,$Z$2),0)</f>
        <v/>
      </c>
      <c r="Q20" s="197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119" t="n"/>
    </row>
    <row r="21" ht="36.75" customHeight="1" s="35">
      <c r="A21" s="216">
        <f>A20+1</f>
        <v/>
      </c>
      <c r="B21" s="32">
        <f>TEXT(A21,"aaa")</f>
        <v/>
      </c>
      <c r="C21" s="200" t="n"/>
      <c r="D21" s="215">
        <f t="array" ref="D21">_xlfn.IFS(C21&lt;0.5,"朝",AND(C21&lt;22/24),"22前",AND(C21&gt;=22/24),"22後")</f>
        <v/>
      </c>
      <c r="E21" s="146" t="n"/>
      <c r="F21" s="197" t="n"/>
      <c r="G21" s="198" t="n"/>
      <c r="H21" s="201">
        <f>G21-F21</f>
        <v/>
      </c>
      <c r="I21" s="196">
        <f>IF(AND(C21&lt;0.333,C21&lt;&gt;""),8/24-C21,(IF(E21&gt;29/24,E21-29/24,)))</f>
        <v/>
      </c>
      <c r="J21" s="196">
        <f>IF(AND(C21&lt;0.5,C21&lt;&gt;""),E21-C21-H21,)</f>
        <v/>
      </c>
      <c r="K21" s="196">
        <f>IF(AND(C21&gt;0.5,C21&lt;22/24),22/24-C21,)</f>
        <v/>
      </c>
      <c r="L21" s="197">
        <f>IF(C21&gt;E21,E21+1-C21-H21,E21-C21-H21)</f>
        <v/>
      </c>
      <c r="M21" s="202">
        <f>+IF(L21&gt;$L$7,$L$7,L21)</f>
        <v/>
      </c>
      <c r="N21" s="197">
        <f>+IF(OR(L21&lt;=$L$7,L21=" ")," ",L21-$L$7)</f>
        <v/>
      </c>
      <c r="O21" s="197">
        <f>IF(AND($C21&lt;&gt;"",$C21&lt;$AA$2,$E21&gt;$Z$2),MIN($E21,$AA$2)-MAX($C21,$Z$2),0)</f>
        <v/>
      </c>
      <c r="P21" s="197">
        <f>IF(AND($F21&lt;&gt;"",$F21&lt;$AA$2,$G21&gt;$Z$2),MIN($G21,$AA$2)-MAX($F21,$Z$2),0)</f>
        <v/>
      </c>
      <c r="Q21" s="197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119" t="n"/>
    </row>
    <row r="22" ht="36.75" customHeight="1" s="35">
      <c r="A22" s="216">
        <f>A21+1</f>
        <v/>
      </c>
      <c r="B22" s="32">
        <f>TEXT(A22,"aaa")</f>
        <v/>
      </c>
      <c r="C22" s="200" t="n"/>
      <c r="D22" s="215">
        <f t="array" ref="D22">_xlfn.IFS(C22&lt;0.5,"朝",AND(C22&lt;22/24),"22前",AND(C22&gt;=22/24),"22後")</f>
        <v/>
      </c>
      <c r="E22" s="146" t="n"/>
      <c r="F22" s="197" t="n"/>
      <c r="G22" s="198" t="n"/>
      <c r="H22" s="201">
        <f>G22-F22</f>
        <v/>
      </c>
      <c r="I22" s="196">
        <f>IF(AND(C22&lt;0.333,C22&lt;&gt;""),8/24-C22,(IF(E22&gt;29/24,E22-29/24,)))</f>
        <v/>
      </c>
      <c r="J22" s="196">
        <f>IF(AND(C22&lt;0.5,C22&lt;&gt;""),E22-C22-H22,)</f>
        <v/>
      </c>
      <c r="K22" s="196">
        <f>IF(AND(C22&gt;0.5,C22&lt;22/24),22/24-C22,)</f>
        <v/>
      </c>
      <c r="L22" s="197">
        <f>IF(C22&gt;E22,E22+1-C22-H22,E22-C22-H22)</f>
        <v/>
      </c>
      <c r="M22" s="202">
        <f>+IF(L22&gt;$L$7,$L$7,L22)</f>
        <v/>
      </c>
      <c r="N22" s="197">
        <f>+IF(OR(L22&lt;=$L$7,L22=" ")," ",L22-$L$7)</f>
        <v/>
      </c>
      <c r="O22" s="197">
        <f>IF(AND($C22&lt;&gt;"",$C22&lt;$AA$2,$E22&gt;$Z$2),MIN($E22,$AA$2)-MAX($C22,$Z$2),0)</f>
        <v/>
      </c>
      <c r="P22" s="197">
        <f>IF(AND($F22&lt;&gt;"",$F22&lt;$AA$2,$G22&gt;$Z$2),MIN($G22,$AA$2)-MAX($F22,$Z$2),0)</f>
        <v/>
      </c>
      <c r="Q22" s="197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119" t="n"/>
    </row>
    <row r="23" ht="36.75" customHeight="1" s="35">
      <c r="A23" s="216">
        <f>A22+1</f>
        <v/>
      </c>
      <c r="B23" s="32">
        <f>TEXT(A23,"aaa")</f>
        <v/>
      </c>
      <c r="C23" s="200" t="n"/>
      <c r="D23" s="215">
        <f t="array" ref="D23">_xlfn.IFS(C23&lt;0.5,"朝",AND(C23&lt;22/24),"22前",AND(C23&gt;=22/24),"22後")</f>
        <v/>
      </c>
      <c r="E23" s="146" t="n"/>
      <c r="F23" s="197" t="n"/>
      <c r="G23" s="198" t="n"/>
      <c r="H23" s="201">
        <f>G23-F23</f>
        <v/>
      </c>
      <c r="I23" s="196">
        <f>IF(AND(C23&lt;0.333,C23&lt;&gt;""),8/24-C23,(IF(E23&gt;29/24,E23-29/24,)))</f>
        <v/>
      </c>
      <c r="J23" s="196">
        <f>IF(AND(C23&lt;0.5,C23&lt;&gt;""),E23-C23-H23,)</f>
        <v/>
      </c>
      <c r="K23" s="196">
        <f>IF(AND(C23&gt;0.5,C23&lt;22/24),22/24-C23,)</f>
        <v/>
      </c>
      <c r="L23" s="197">
        <f>IF(C23&gt;E23,E23+1-C23-H23,E23-C23-H23)</f>
        <v/>
      </c>
      <c r="M23" s="202">
        <f>+IF(L23&gt;$L$7,$L$7,L23)</f>
        <v/>
      </c>
      <c r="N23" s="197">
        <f>+IF(OR(L23&lt;=$L$7,L23=" ")," ",L23-$L$7)</f>
        <v/>
      </c>
      <c r="O23" s="197">
        <f>IF(AND($C23&lt;&gt;"",$C23&lt;$AA$2,$E23&gt;$Z$2),MIN($E23,$AA$2)-MAX($C23,$Z$2),0)</f>
        <v/>
      </c>
      <c r="P23" s="197">
        <f>IF(AND($F23&lt;&gt;"",$F23&lt;$AA$2,$G23&gt;$Z$2),MIN($G23,$AA$2)-MAX($F23,$Z$2),0)</f>
        <v/>
      </c>
      <c r="Q23" s="197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119" t="n"/>
    </row>
    <row r="24" ht="36.75" customHeight="1" s="35">
      <c r="A24" s="216">
        <f>A23+1</f>
        <v/>
      </c>
      <c r="B24" s="32">
        <f>TEXT(A24,"aaa")</f>
        <v/>
      </c>
      <c r="C24" s="200" t="n"/>
      <c r="D24" s="215">
        <f t="array" ref="D24">_xlfn.IFS(C24&lt;0.5,"朝",AND(C24&lt;22/24),"22前",AND(C24&gt;=22/24),"22後")</f>
        <v/>
      </c>
      <c r="E24" s="146" t="n"/>
      <c r="F24" s="197" t="n"/>
      <c r="G24" s="198" t="n"/>
      <c r="H24" s="201">
        <f>G24-F24</f>
        <v/>
      </c>
      <c r="I24" s="196">
        <f>IF(AND(C24&lt;0.333,C24&lt;&gt;""),8/24-C24,(IF(E24&gt;29/24,E24-29/24,)))</f>
        <v/>
      </c>
      <c r="J24" s="196">
        <f>IF(AND(C24&lt;0.5,C24&lt;&gt;""),E24-C24-H24,)</f>
        <v/>
      </c>
      <c r="K24" s="196">
        <f>IF(AND(C24&gt;0.5,C24&lt;22/24),22/24-C24,)</f>
        <v/>
      </c>
      <c r="L24" s="197">
        <f>IF(C24&gt;E24,E24+1-C24-H24,E24-C24-H24)</f>
        <v/>
      </c>
      <c r="M24" s="202">
        <f>+IF(L24&gt;$L$7,$L$7,L24)</f>
        <v/>
      </c>
      <c r="N24" s="197">
        <f>+IF(OR(L24&lt;=$L$7,L24=" ")," ",L24-$L$7)</f>
        <v/>
      </c>
      <c r="O24" s="197">
        <f>IF(AND($C24&lt;&gt;"",$C24&lt;$AA$2,$E24&gt;$Z$2),MIN($E24,$AA$2)-MAX($C24,$Z$2),0)</f>
        <v/>
      </c>
      <c r="P24" s="197">
        <f>IF(AND($F24&lt;&gt;"",$F24&lt;$AA$2,$G24&gt;$Z$2),MIN($G24,$AA$2)-MAX($F24,$Z$2),0)</f>
        <v/>
      </c>
      <c r="Q24" s="197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119" t="n"/>
    </row>
    <row r="25" ht="36.75" customHeight="1" s="35">
      <c r="A25" s="216">
        <f>A24+1</f>
        <v/>
      </c>
      <c r="B25" s="32">
        <f>TEXT(A25,"aaa")</f>
        <v/>
      </c>
      <c r="C25" s="200" t="n"/>
      <c r="D25" s="215">
        <f t="array" ref="D25">_xlfn.IFS(C25&lt;0.5,"朝",AND(C25&lt;22/24),"22前",AND(C25&gt;=22/24),"22後")</f>
        <v/>
      </c>
      <c r="E25" s="146" t="n"/>
      <c r="F25" s="197" t="n"/>
      <c r="G25" s="198" t="n"/>
      <c r="H25" s="201">
        <f>G25-F25</f>
        <v/>
      </c>
      <c r="I25" s="196">
        <f>IF(AND(C25&lt;0.333,C25&lt;&gt;""),8/24-C25,(IF(E25&gt;29/24,E25-29/24,)))</f>
        <v/>
      </c>
      <c r="J25" s="196">
        <f>IF(AND(C25&lt;0.5,C25&lt;&gt;""),E25-C25-H25,)</f>
        <v/>
      </c>
      <c r="K25" s="196">
        <f>IF(AND(C25&gt;0.5,C25&lt;22/24),22/24-C25,)</f>
        <v/>
      </c>
      <c r="L25" s="197">
        <f>IF(C25&gt;E25,E25+1-C25-H25,E25-C25-H25)</f>
        <v/>
      </c>
      <c r="M25" s="202">
        <f>+IF(L25&gt;$L$7,$L$7,L25)</f>
        <v/>
      </c>
      <c r="N25" s="197">
        <f>+IF(OR(L25&lt;=$L$7,L25=" ")," ",L25-$L$7)</f>
        <v/>
      </c>
      <c r="O25" s="197">
        <f>IF(AND($C25&lt;&gt;"",$C25&lt;$AA$2,$E25&gt;$Z$2),MIN($E25,$AA$2)-MAX($C25,$Z$2),0)</f>
        <v/>
      </c>
      <c r="P25" s="197">
        <f>IF(AND($F25&lt;&gt;"",$F25&lt;$AA$2,$G25&gt;$Z$2),MIN($G25,$AA$2)-MAX($F25,$Z$2),0)</f>
        <v/>
      </c>
      <c r="Q25" s="197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119" t="n"/>
    </row>
    <row r="26" ht="36.75" customHeight="1" s="35">
      <c r="A26" s="216">
        <f>A25+1</f>
        <v/>
      </c>
      <c r="B26" s="32">
        <f>TEXT(A26,"aaa")</f>
        <v/>
      </c>
      <c r="C26" s="200" t="n"/>
      <c r="D26" s="215">
        <f t="array" ref="D26">_xlfn.IFS(C26&lt;0.5,"朝",AND(C26&lt;22/24),"22前",AND(C26&gt;=22/24),"22後")</f>
        <v/>
      </c>
      <c r="E26" s="146" t="n"/>
      <c r="F26" s="197" t="n"/>
      <c r="G26" s="198" t="n"/>
      <c r="H26" s="201">
        <f>G26-F26</f>
        <v/>
      </c>
      <c r="I26" s="196">
        <f>IF(AND(C26&lt;0.333,C26&lt;&gt;""),8/24-C26,(IF(E26&gt;29/24,E26-29/24,)))</f>
        <v/>
      </c>
      <c r="J26" s="196">
        <f>IF(AND(C26&lt;0.5,C26&lt;&gt;""),E26-C26-H26,)</f>
        <v/>
      </c>
      <c r="K26" s="196">
        <f>IF(AND(C26&gt;0.5,C26&lt;22/24),22/24-C26,)</f>
        <v/>
      </c>
      <c r="L26" s="197">
        <f>IF(C26&gt;E26,E26+1-C26-H26,E26-C26-H26)</f>
        <v/>
      </c>
      <c r="M26" s="202">
        <f>+IF(L26&gt;$L$7,$L$7,L26)</f>
        <v/>
      </c>
      <c r="N26" s="197">
        <f>+IF(OR(L26&lt;=$L$7,L26=" ")," ",L26-$L$7)</f>
        <v/>
      </c>
      <c r="O26" s="197">
        <f>IF(AND($C26&lt;&gt;"",$C26&lt;$AA$2,$E26&gt;$Z$2),MIN($E26,$AA$2)-MAX($C26,$Z$2),0)</f>
        <v/>
      </c>
      <c r="P26" s="197">
        <f>IF(AND($F26&lt;&gt;"",$F26&lt;$AA$2,$G26&gt;$Z$2),MIN($G26,$AA$2)-MAX($F26,$Z$2),0)</f>
        <v/>
      </c>
      <c r="Q26" s="197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119" t="n"/>
    </row>
    <row r="27" ht="36.75" customHeight="1" s="35">
      <c r="A27" s="216">
        <f>A26+1</f>
        <v/>
      </c>
      <c r="B27" s="32">
        <f>TEXT(A27,"aaa")</f>
        <v/>
      </c>
      <c r="C27" s="200" t="n"/>
      <c r="D27" s="215">
        <f t="array" ref="D27">_xlfn.IFS(C27&lt;0.5,"朝",AND(C27&lt;22/24),"22前",AND(C27&gt;=22/24),"22後")</f>
        <v/>
      </c>
      <c r="E27" s="146" t="n"/>
      <c r="F27" s="197" t="n"/>
      <c r="G27" s="198" t="n"/>
      <c r="H27" s="201">
        <f>G27-F27</f>
        <v/>
      </c>
      <c r="I27" s="196">
        <f>IF(AND(C27&lt;0.333,C27&lt;&gt;""),8/24-C27,(IF(E27&gt;29/24,E27-29/24,)))</f>
        <v/>
      </c>
      <c r="J27" s="196">
        <f>IF(AND(C27&lt;0.5,C27&lt;&gt;""),E27-C27-H27,)</f>
        <v/>
      </c>
      <c r="K27" s="196">
        <f>IF(AND(C27&gt;0.5,C27&lt;22/24),22/24-C27,)</f>
        <v/>
      </c>
      <c r="L27" s="197">
        <f>IF(C27&gt;E27,E27+1-C27-H27,E27-C27-H27)</f>
        <v/>
      </c>
      <c r="M27" s="202">
        <f>+IF(L27&gt;$L$7,$L$7,L27)</f>
        <v/>
      </c>
      <c r="N27" s="197">
        <f>+IF(OR(L27&lt;=$L$7,L27=" ")," ",L27-$L$7)</f>
        <v/>
      </c>
      <c r="O27" s="197">
        <f>IF(AND($C27&lt;&gt;"",$C27&lt;$AA$2,$E27&gt;$Z$2),MIN($E27,$AA$2)-MAX($C27,$Z$2),0)</f>
        <v/>
      </c>
      <c r="P27" s="197">
        <f>IF(AND($F27&lt;&gt;"",$F27&lt;$AA$2,$G27&gt;$Z$2),MIN($G27,$AA$2)-MAX($F27,$Z$2),0)</f>
        <v/>
      </c>
      <c r="Q27" s="197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119" t="n"/>
    </row>
    <row r="28" ht="36.75" customHeight="1" s="35">
      <c r="A28" s="216">
        <f>A27+1</f>
        <v/>
      </c>
      <c r="B28" s="32">
        <f>TEXT(A28,"aaa")</f>
        <v/>
      </c>
      <c r="C28" s="200" t="n"/>
      <c r="D28" s="215">
        <f t="array" ref="D28">_xlfn.IFS(C28&lt;0.5,"朝",AND(C28&lt;22/24),"22前",AND(C28&gt;=22/24),"22後")</f>
        <v/>
      </c>
      <c r="E28" s="146" t="n"/>
      <c r="F28" s="197" t="n"/>
      <c r="G28" s="198" t="n"/>
      <c r="H28" s="201">
        <f>G28-F28</f>
        <v/>
      </c>
      <c r="I28" s="196">
        <f>IF(AND(C28&lt;0.333,C28&lt;&gt;""),8/24-C28,(IF(E28&gt;29/24,E28-29/24,)))</f>
        <v/>
      </c>
      <c r="J28" s="196">
        <f>IF(AND(C28&lt;0.5,C28&lt;&gt;""),E28-C28-H28,)</f>
        <v/>
      </c>
      <c r="K28" s="196">
        <f>IF(AND(C28&gt;0.5,C28&lt;22/24),22/24-C28,)</f>
        <v/>
      </c>
      <c r="L28" s="197">
        <f>IF(C28&gt;E28,E28+1-C28-H28,E28-C28-H28)</f>
        <v/>
      </c>
      <c r="M28" s="202">
        <f>+IF(L28&gt;$L$7,$L$7,L28)</f>
        <v/>
      </c>
      <c r="N28" s="197">
        <f>+IF(OR(L28&lt;=$L$7,L28=" ")," ",L28-$L$7)</f>
        <v/>
      </c>
      <c r="O28" s="197">
        <f>IF(AND($C28&lt;&gt;"",$C28&lt;$AA$2,$E28&gt;$Z$2),MIN($E28,$AA$2)-MAX($C28,$Z$2),0)</f>
        <v/>
      </c>
      <c r="P28" s="197">
        <f>IF(AND($F28&lt;&gt;"",$F28&lt;$AA$2,$G28&gt;$Z$2),MIN($G28,$AA$2)-MAX($F28,$Z$2),0)</f>
        <v/>
      </c>
      <c r="Q28" s="197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119" t="n"/>
    </row>
    <row r="29" ht="36.75" customHeight="1" s="35">
      <c r="A29" s="216">
        <f>A28+1</f>
        <v/>
      </c>
      <c r="B29" s="32">
        <f>TEXT(A29,"aaa")</f>
        <v/>
      </c>
      <c r="C29" s="200" t="n"/>
      <c r="D29" s="215">
        <f t="array" ref="D29">_xlfn.IFS(C29&lt;0.5,"朝",AND(C29&lt;22/24),"22前",AND(C29&gt;=22/24),"22後")</f>
        <v/>
      </c>
      <c r="E29" s="146" t="n"/>
      <c r="F29" s="197" t="n"/>
      <c r="G29" s="198" t="n"/>
      <c r="H29" s="201">
        <f>G29-F29</f>
        <v/>
      </c>
      <c r="I29" s="196">
        <f>IF(AND(C29&lt;0.333,C29&lt;&gt;""),8/24-C29,(IF(E29&gt;29/24,E29-29/24,)))</f>
        <v/>
      </c>
      <c r="J29" s="196">
        <f>IF(AND(C29&lt;0.5,C29&lt;&gt;""),E29-C29-H29,)</f>
        <v/>
      </c>
      <c r="K29" s="196">
        <f>IF(AND(C29&gt;0.5,C29&lt;22/24),22/24-C29,)</f>
        <v/>
      </c>
      <c r="L29" s="197">
        <f>IF(C29&gt;E29,E29+1-C29-H29,E29-C29-H29)</f>
        <v/>
      </c>
      <c r="M29" s="202">
        <f>+IF(L29&gt;$L$7,$L$7,L29)</f>
        <v/>
      </c>
      <c r="N29" s="197">
        <f>+IF(OR(L29&lt;=$L$7,L29=" ")," ",L29-$L$7)</f>
        <v/>
      </c>
      <c r="O29" s="197">
        <f>IF(AND($C29&lt;&gt;"",$C29&lt;$AA$2,$E29&gt;$Z$2),MIN($E29,$AA$2)-MAX($C29,$Z$2),0)</f>
        <v/>
      </c>
      <c r="P29" s="197">
        <f>IF(AND($F29&lt;&gt;"",$F29&lt;$AA$2,$G29&gt;$Z$2),MIN($G29,$AA$2)-MAX($F29,$Z$2),0)</f>
        <v/>
      </c>
      <c r="Q29" s="197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119" t="n"/>
    </row>
    <row r="30" ht="36.75" customHeight="1" s="35">
      <c r="A30" s="216">
        <f>A29+1</f>
        <v/>
      </c>
      <c r="B30" s="32">
        <f>TEXT(A30,"aaa")</f>
        <v/>
      </c>
      <c r="C30" s="200" t="n"/>
      <c r="D30" s="215">
        <f t="array" ref="D30">_xlfn.IFS(C30&lt;0.5,"朝",AND(C30&lt;22/24),"22前",AND(C30&gt;=22/24),"22後")</f>
        <v/>
      </c>
      <c r="E30" s="146" t="n"/>
      <c r="F30" s="197" t="n"/>
      <c r="G30" s="198" t="n"/>
      <c r="H30" s="201">
        <f>G30-F30</f>
        <v/>
      </c>
      <c r="I30" s="196">
        <f>IF(AND(C30&lt;0.333,C30&lt;&gt;""),8/24-C30,(IF(E30&gt;29/24,E30-29/24,)))</f>
        <v/>
      </c>
      <c r="J30" s="196">
        <f>IF(AND(C30&lt;0.5,C30&lt;&gt;""),E30-C30-H30,)</f>
        <v/>
      </c>
      <c r="K30" s="196">
        <f>IF(AND(C30&gt;0.5,C30&lt;22/24),22/24-C30,)</f>
        <v/>
      </c>
      <c r="L30" s="197">
        <f>IF(C30&gt;E30,E30+1-C30-H30,E30-C30-H30)</f>
        <v/>
      </c>
      <c r="M30" s="202">
        <f>+IF(L30&gt;$L$7,$L$7,L30)</f>
        <v/>
      </c>
      <c r="N30" s="197">
        <f>+IF(OR(L30&lt;=$L$7,L30=" ")," ",L30-$L$7)</f>
        <v/>
      </c>
      <c r="O30" s="197">
        <f>IF(AND($C30&lt;&gt;"",$C30&lt;$AA$2,$E30&gt;$Z$2),MIN($E30,$AA$2)-MAX($C30,$Z$2),0)</f>
        <v/>
      </c>
      <c r="P30" s="197">
        <f>IF(AND($F30&lt;&gt;"",$F30&lt;$AA$2,$G30&gt;$Z$2),MIN($G30,$AA$2)-MAX($F30,$Z$2),0)</f>
        <v/>
      </c>
      <c r="Q30" s="197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119" t="n"/>
    </row>
    <row r="31" ht="36.75" customHeight="1" s="35">
      <c r="A31" s="216">
        <f>A30+1</f>
        <v/>
      </c>
      <c r="B31" s="32">
        <f>TEXT(A31,"aaa")</f>
        <v/>
      </c>
      <c r="C31" s="200" t="n"/>
      <c r="D31" s="215">
        <f t="array" ref="D31">_xlfn.IFS(C31&lt;0.5,"朝",AND(C31&lt;22/24),"22前",AND(C31&gt;=22/24),"22後")</f>
        <v/>
      </c>
      <c r="E31" s="146" t="n"/>
      <c r="F31" s="197" t="n"/>
      <c r="G31" s="198" t="n"/>
      <c r="H31" s="201">
        <f>G31-F31</f>
        <v/>
      </c>
      <c r="I31" s="196">
        <f>IF(AND(C31&lt;0.333,C31&lt;&gt;""),8/24-C31,(IF(E31&gt;29/24,E31-29/24,)))</f>
        <v/>
      </c>
      <c r="J31" s="196">
        <f>IF(AND(C31&lt;0.5,C31&lt;&gt;""),E31-C31-H31,)</f>
        <v/>
      </c>
      <c r="K31" s="196">
        <f>IF(AND(C31&gt;0.5,C31&lt;22/24),22/24-C31,)</f>
        <v/>
      </c>
      <c r="L31" s="197">
        <f>IF(C31&gt;E31,E31+1-C31-H31,E31-C31-H31)</f>
        <v/>
      </c>
      <c r="M31" s="202">
        <f>+IF(L31&gt;$L$7,$L$7,L31)</f>
        <v/>
      </c>
      <c r="N31" s="197">
        <f>+IF(OR(L31&lt;=$L$7,L31=" ")," ",L31-$L$7)</f>
        <v/>
      </c>
      <c r="O31" s="197">
        <f>IF(AND($C31&lt;&gt;"",$C31&lt;$AA$2,$E31&gt;$Z$2),MIN($E31,$AA$2)-MAX($C31,$Z$2),0)</f>
        <v/>
      </c>
      <c r="P31" s="197">
        <f>IF(AND($F31&lt;&gt;"",$F31&lt;$AA$2,$G31&gt;$Z$2),MIN($G31,$AA$2)-MAX($F31,$Z$2),0)</f>
        <v/>
      </c>
      <c r="Q31" s="197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119" t="n"/>
    </row>
    <row r="32" ht="36.75" customHeight="1" s="35">
      <c r="A32" s="216">
        <f>A31+1</f>
        <v/>
      </c>
      <c r="B32" s="32">
        <f>TEXT(A32,"aaa")</f>
        <v/>
      </c>
      <c r="C32" s="200" t="n"/>
      <c r="D32" s="215">
        <f t="array" ref="D32">_xlfn.IFS(C32&lt;0.5,"朝",AND(C32&lt;22/24),"22前",AND(C32&gt;=22/24),"22後")</f>
        <v/>
      </c>
      <c r="E32" s="146" t="n"/>
      <c r="F32" s="197" t="n"/>
      <c r="G32" s="198" t="n"/>
      <c r="H32" s="201">
        <f>G32-F32</f>
        <v/>
      </c>
      <c r="I32" s="196">
        <f>IF(AND(C32&lt;0.333,C32&lt;&gt;""),8/24-C32,(IF(E32&gt;29/24,E32-29/24,)))</f>
        <v/>
      </c>
      <c r="J32" s="196">
        <f>IF(AND(C32&lt;0.5,C32&lt;&gt;""),E32-C32-H32,)</f>
        <v/>
      </c>
      <c r="K32" s="196">
        <f>IF(AND(C32&gt;0.5,C32&lt;22/24),22/24-C32,)</f>
        <v/>
      </c>
      <c r="L32" s="197">
        <f>IF(C32&gt;E32,E32+1-C32-H32,E32-C32-H32)</f>
        <v/>
      </c>
      <c r="M32" s="202">
        <f>+IF(L32&gt;$L$7,$L$7,L32)</f>
        <v/>
      </c>
      <c r="N32" s="197">
        <f>+IF(OR(L32&lt;=$L$7,L32=" ")," ",L32-$L$7)</f>
        <v/>
      </c>
      <c r="O32" s="197">
        <f>IF(AND($C32&lt;&gt;"",$C32&lt;$AA$2,$E32&gt;$Z$2),MIN($E32,$AA$2)-MAX($C32,$Z$2),0)</f>
        <v/>
      </c>
      <c r="P32" s="197">
        <f>IF(AND($F32&lt;&gt;"",$F32&lt;$AA$2,$G32&gt;$Z$2),MIN($G32,$AA$2)-MAX($F32,$Z$2),0)</f>
        <v/>
      </c>
      <c r="Q32" s="197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119" t="n"/>
    </row>
    <row r="33" ht="36.75" customHeight="1" s="35">
      <c r="A33" s="216">
        <f>A32+1</f>
        <v/>
      </c>
      <c r="B33" s="32">
        <f>TEXT(A33,"aaa")</f>
        <v/>
      </c>
      <c r="C33" s="200" t="n"/>
      <c r="D33" s="215">
        <f t="array" ref="D33">_xlfn.IFS(C33&lt;0.5,"朝",AND(C33&lt;22/24),"22前",AND(C33&gt;=22/24),"22後")</f>
        <v/>
      </c>
      <c r="E33" s="146" t="n"/>
      <c r="F33" s="197" t="n"/>
      <c r="G33" s="198" t="n"/>
      <c r="H33" s="201">
        <f>G33-F33</f>
        <v/>
      </c>
      <c r="I33" s="196">
        <f>IF(AND(C33&lt;0.333,C33&lt;&gt;""),8/24-C33,(IF(E33&gt;29/24,E33-29/24,)))</f>
        <v/>
      </c>
      <c r="J33" s="196">
        <f>IF(AND(C33&lt;0.5,C33&lt;&gt;""),E33-C33-H33,)</f>
        <v/>
      </c>
      <c r="K33" s="196">
        <f>IF(AND(C33&gt;0.5,C33&lt;22/24),22/24-C33,)</f>
        <v/>
      </c>
      <c r="L33" s="197">
        <f>IF(C33&gt;E33,E33+1-C33-H33,E33-C33-H33)</f>
        <v/>
      </c>
      <c r="M33" s="202">
        <f>+IF(L33&gt;$L$7,$L$7,L33)</f>
        <v/>
      </c>
      <c r="N33" s="197">
        <f>+IF(OR(L33&lt;=$L$7,L33=" ")," ",L33-$L$7)</f>
        <v/>
      </c>
      <c r="O33" s="197">
        <f>IF(AND($C33&lt;&gt;"",$C33&lt;$AA$2,$E33&gt;$Z$2),MIN($E33,$AA$2)-MAX($C33,$Z$2),0)</f>
        <v/>
      </c>
      <c r="P33" s="197">
        <f>IF(AND($F33&lt;&gt;"",$F33&lt;$AA$2,$G33&gt;$Z$2),MIN($G33,$AA$2)-MAX($F33,$Z$2),0)</f>
        <v/>
      </c>
      <c r="Q33" s="197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119" t="n"/>
    </row>
    <row r="34" ht="36.75" customHeight="1" s="35">
      <c r="A34" s="216">
        <f>A33+1</f>
        <v/>
      </c>
      <c r="B34" s="32">
        <f>TEXT(A34,"aaa")</f>
        <v/>
      </c>
      <c r="C34" s="200" t="n"/>
      <c r="D34" s="215">
        <f t="array" ref="D34">_xlfn.IFS(C34&lt;0.5,"朝",AND(C34&lt;22/24),"22前",AND(C34&gt;=22/24),"22後")</f>
        <v/>
      </c>
      <c r="E34" s="146" t="n"/>
      <c r="F34" s="197" t="n"/>
      <c r="G34" s="198" t="n"/>
      <c r="H34" s="201">
        <f>G34-F34</f>
        <v/>
      </c>
      <c r="I34" s="196">
        <f>IF(AND(C34&lt;0.333,C34&lt;&gt;""),8/24-C34,(IF(E34&gt;29/24,E34-29/24,)))</f>
        <v/>
      </c>
      <c r="J34" s="196">
        <f>IF(AND(C34&lt;0.5,C34&lt;&gt;""),E34-C34-H34,)</f>
        <v/>
      </c>
      <c r="K34" s="196">
        <f>IF(AND(C34&gt;0.5,C34&lt;22/24),22/24-C34,)</f>
        <v/>
      </c>
      <c r="L34" s="197">
        <f>IF(C34&gt;E34,E34+1-C34-H34,E34-C34-H34)</f>
        <v/>
      </c>
      <c r="M34" s="202">
        <f>+IF(L34&gt;$L$7,$L$7,L34)</f>
        <v/>
      </c>
      <c r="N34" s="197">
        <f>+IF(OR(L34&lt;=$L$7,L34=" ")," ",L34-$L$7)</f>
        <v/>
      </c>
      <c r="O34" s="197">
        <f>IF(AND($C34&lt;&gt;"",$C34&lt;$AA$2,$E34&gt;$Z$2),MIN($E34,$AA$2)-MAX($C34,$Z$2),0)</f>
        <v/>
      </c>
      <c r="P34" s="197">
        <f>IF(AND($F34&lt;&gt;"",$F34&lt;$AA$2,$G34&gt;$Z$2),MIN($G34,$AA$2)-MAX($F34,$Z$2),0)</f>
        <v/>
      </c>
      <c r="Q34" s="197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119" t="n"/>
    </row>
    <row r="35" ht="36.75" customHeight="1" s="35">
      <c r="A35" s="216">
        <f>A34+1</f>
        <v/>
      </c>
      <c r="B35" s="32">
        <f>TEXT(A35,"aaa")</f>
        <v/>
      </c>
      <c r="C35" s="200" t="n"/>
      <c r="D35" s="215">
        <f t="array" ref="D35">_xlfn.IFS(C35&lt;0.5,"朝",AND(C35&lt;22/24),"22前",AND(C35&gt;=22/24),"22後")</f>
        <v/>
      </c>
      <c r="E35" s="146" t="n"/>
      <c r="F35" s="197" t="n"/>
      <c r="G35" s="198" t="n"/>
      <c r="H35" s="201">
        <f>G35-F35</f>
        <v/>
      </c>
      <c r="I35" s="196">
        <f>IF(AND(C35&lt;0.333,C35&lt;&gt;""),8/24-C35,(IF(E35&gt;29/24,E35-29/24,)))</f>
        <v/>
      </c>
      <c r="J35" s="196">
        <f>IF(AND(C35&lt;0.5,C35&lt;&gt;""),E35-C35-H35,)</f>
        <v/>
      </c>
      <c r="K35" s="196">
        <f>IF(AND(C35&gt;0.5,C35&lt;22/24),22/24-C35,)</f>
        <v/>
      </c>
      <c r="L35" s="197">
        <f>IF(C35&gt;E35,E35+1-C35-H35,E35-C35-H35)</f>
        <v/>
      </c>
      <c r="M35" s="202">
        <f>+IF(L35&gt;$L$7,$L$7,L35)</f>
        <v/>
      </c>
      <c r="N35" s="197">
        <f>+IF(OR(L35&lt;=$L$7,L35=" ")," ",L35-$L$7)</f>
        <v/>
      </c>
      <c r="O35" s="197">
        <f>IF(AND($C35&lt;&gt;"",$C35&lt;$AA$2,$E35&gt;$Z$2),MIN($E35,$AA$2)-MAX($C35,$Z$2),0)</f>
        <v/>
      </c>
      <c r="P35" s="197">
        <f>IF(AND($F35&lt;&gt;"",$F35&lt;$AA$2,$G35&gt;$Z$2),MIN($G35,$AA$2)-MAX($F35,$Z$2),0)</f>
        <v/>
      </c>
      <c r="Q35" s="197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119" t="n"/>
    </row>
    <row r="36" ht="36.75" customHeight="1" s="35">
      <c r="A36" s="216">
        <f>A35+1</f>
        <v/>
      </c>
      <c r="B36" s="32">
        <f>TEXT(A36,"aaa")</f>
        <v/>
      </c>
      <c r="C36" s="200" t="n"/>
      <c r="D36" s="215">
        <f t="array" ref="D36">_xlfn.IFS(C36&lt;0.5,"朝",AND(C36&lt;22/24),"22前",AND(C36&gt;=22/24),"22後")</f>
        <v/>
      </c>
      <c r="E36" s="146" t="n"/>
      <c r="F36" s="197" t="n"/>
      <c r="G36" s="198" t="n"/>
      <c r="H36" s="201">
        <f>G36-F36</f>
        <v/>
      </c>
      <c r="I36" s="196">
        <f>IF(AND(C36&lt;0.333,C36&lt;&gt;""),8/24-C36,(IF(E36&gt;29/24,E36-29/24,)))</f>
        <v/>
      </c>
      <c r="J36" s="196">
        <f>IF(AND(C36&lt;0.5,C36&lt;&gt;""),E36-C36-H36,)</f>
        <v/>
      </c>
      <c r="K36" s="196">
        <f>IF(AND(C36&gt;0.5,C36&lt;22/24),22/24-C36,)</f>
        <v/>
      </c>
      <c r="L36" s="197">
        <f>IF(C36&gt;E36,E36+1-C36-H36,E36-C36-H36)</f>
        <v/>
      </c>
      <c r="M36" s="202">
        <f>+IF(L36&gt;$L$7,$L$7,L36)</f>
        <v/>
      </c>
      <c r="N36" s="197">
        <f>+IF(OR(L36&lt;=$L$7,L36=" ")," ",L36-$L$7)</f>
        <v/>
      </c>
      <c r="O36" s="197">
        <f>IF(AND($C36&lt;&gt;"",$C36&lt;$AA$2,$E36&gt;$Z$2),MIN($E36,$AA$2)-MAX($C36,$Z$2),0)</f>
        <v/>
      </c>
      <c r="P36" s="197">
        <f>IF(AND($F36&lt;&gt;"",$F36&lt;$AA$2,$G36&gt;$Z$2),MIN($G36,$AA$2)-MAX($F36,$Z$2),0)</f>
        <v/>
      </c>
      <c r="Q36" s="197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119" t="n"/>
    </row>
    <row r="37" ht="36.75" customHeight="1" s="35">
      <c r="A37" s="216">
        <f>A36+1</f>
        <v/>
      </c>
      <c r="B37" s="32">
        <f>TEXT(A37,"aaa")</f>
        <v/>
      </c>
      <c r="C37" s="200" t="n"/>
      <c r="D37" s="215">
        <f t="array" ref="D37">_xlfn.IFS(C37&lt;0.5,"朝",AND(C37&lt;22/24),"22前",AND(C37&gt;=22/24),"22後")</f>
        <v/>
      </c>
      <c r="E37" s="146" t="n"/>
      <c r="F37" s="197" t="n"/>
      <c r="G37" s="198" t="n"/>
      <c r="H37" s="201">
        <f>G37-F37</f>
        <v/>
      </c>
      <c r="I37" s="196">
        <f>IF(AND(C37&lt;0.333,C37&lt;&gt;""),8/24-C37,(IF(E37&gt;29/24,E37-29/24,)))</f>
        <v/>
      </c>
      <c r="J37" s="196">
        <f>IF(AND(C37&lt;0.5,C37&lt;&gt;""),E37-C37-H37,)</f>
        <v/>
      </c>
      <c r="K37" s="196">
        <f>IF(AND(C37&gt;0.5,C37&lt;22/24),22/24-C37,)</f>
        <v/>
      </c>
      <c r="L37" s="197">
        <f>IF(C37&gt;E37,E37+1-C37-H37,E37-C37-H37)</f>
        <v/>
      </c>
      <c r="M37" s="202">
        <f>+IF(L37&gt;$L$7,$L$7,L37)</f>
        <v/>
      </c>
      <c r="N37" s="197">
        <f>+IF(OR(L37&lt;=$L$7,L37=" ")," ",L37-$L$7)</f>
        <v/>
      </c>
      <c r="O37" s="197">
        <f>IF(AND($C37&lt;&gt;"",$C37&lt;$AA$2,$E37&gt;$Z$2),MIN($E37,$AA$2)-MAX($C37,$Z$2),0)</f>
        <v/>
      </c>
      <c r="P37" s="197">
        <f>IF(AND($F37&lt;&gt;"",$F37&lt;$AA$2,$G37&gt;$Z$2),MIN($G37,$AA$2)-MAX($F37,$Z$2),0)</f>
        <v/>
      </c>
      <c r="Q37" s="197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119" t="n"/>
    </row>
    <row r="38" ht="36.75" customHeight="1" s="35">
      <c r="A38" s="216">
        <f>A37+1</f>
        <v/>
      </c>
      <c r="B38" s="32">
        <f>TEXT(A38,"aaa")</f>
        <v/>
      </c>
      <c r="C38" s="200" t="n"/>
      <c r="D38" s="217">
        <f t="array" ref="D38">_xlfn.IFS(C38&lt;0.5,"朝",AND(C38&lt;22/24),"22前",AND(C38&gt;=22/24),"22後")</f>
        <v/>
      </c>
      <c r="E38" s="146" t="n"/>
      <c r="F38" s="197" t="n"/>
      <c r="G38" s="198" t="n"/>
      <c r="H38" s="201">
        <f>G38-F38</f>
        <v/>
      </c>
      <c r="I38" s="196">
        <f>IF(AND(C38&lt;0.333,C38&lt;&gt;""),8/24-C38,(IF(E38&gt;29/24,E38-29/24,)))</f>
        <v/>
      </c>
      <c r="J38" s="197">
        <f>IF(AND(C38&lt;0.5,C38&lt;&gt;""),E38-C38-H38,)</f>
        <v/>
      </c>
      <c r="K38" s="197">
        <f>IF(AND(C38&gt;0.5,C38&lt;22/24),22/24-C38,)</f>
        <v/>
      </c>
      <c r="L38" s="197">
        <f>IF(C38&gt;E38,E38+1-C38-H38,E38-C38-H38)</f>
        <v/>
      </c>
      <c r="M38" s="202">
        <f>+IF(L38&gt;$L$7,$L$7,L38)</f>
        <v/>
      </c>
      <c r="N38" s="197">
        <f>+IF(OR(L38&lt;=$L$7,L38=" ")," ",L38-$L$7)</f>
        <v/>
      </c>
      <c r="O38" s="197" t="n"/>
      <c r="P38" s="197" t="n"/>
      <c r="Q38" s="197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119" t="n"/>
    </row>
    <row r="39" ht="36.75" customHeight="1" s="35" thickBot="1">
      <c r="A39" s="218">
        <f>A38+1</f>
        <v/>
      </c>
      <c r="B39" s="26">
        <f>TEXT(A39,"aaa")</f>
        <v/>
      </c>
      <c r="C39" s="219" t="n"/>
      <c r="D39" s="220">
        <f t="array" ref="D39">_xlfn.IFS(C39&lt;0.5,"朝",AND(C39&lt;22/24),"22前",AND(C39&gt;=22/24),"22後")</f>
        <v/>
      </c>
      <c r="E39" s="147" t="n"/>
      <c r="F39" s="221" t="n"/>
      <c r="G39" s="222" t="n"/>
      <c r="H39" s="207" t="n">
        <v>0</v>
      </c>
      <c r="I39" s="208">
        <f>IF(AND(C39&lt;0.333,C39&lt;&gt;""),8/24-C39,(IF(E39&gt;29/24,E39-29/24,)))</f>
        <v/>
      </c>
      <c r="J39" s="208">
        <f>IF(AND(C39&lt;0.5,C39&lt;&gt;""),E39-C39-H39,)</f>
        <v/>
      </c>
      <c r="K39" s="223">
        <f>IF(AND(C39&gt;0.5,C39&lt;22/24),22/24-C39,)</f>
        <v/>
      </c>
      <c r="L39" s="208">
        <f>IF(C39&gt;E39,E39+1-C39-H39,E39-C39-H39)</f>
        <v/>
      </c>
      <c r="M39" s="209" t="n">
        <v>0</v>
      </c>
      <c r="N39" s="208" t="n"/>
      <c r="O39" s="208" t="n"/>
      <c r="P39" s="208" t="n"/>
      <c r="Q39" s="208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121" t="n"/>
    </row>
    <row r="40" ht="36.75" customHeight="1" s="35" thickTop="1">
      <c r="A40" s="117" t="inlineStr">
        <is>
          <t>合計</t>
        </is>
      </c>
      <c r="B40" s="117" t="n"/>
      <c r="C40" s="196" t="n"/>
      <c r="D40" s="215">
        <f t="array" ref="D40">_xlfn.IFS(C40&lt;0.5,"朝",AND(C40&lt;22/24),"22前",AND(C40&gt;=22/24),"22後")</f>
        <v/>
      </c>
      <c r="E40" s="224" t="n"/>
      <c r="F40" s="225" t="n"/>
      <c r="G40" s="226" t="n"/>
      <c r="H40" s="195" t="inlineStr">
        <is>
          <t>休憩計計</t>
        </is>
      </c>
      <c r="I40" s="196" t="inlineStr">
        <is>
          <t>早朝計</t>
        </is>
      </c>
      <c r="J40" s="196" t="inlineStr">
        <is>
          <t>基本計</t>
        </is>
      </c>
      <c r="K40" s="196" t="inlineStr">
        <is>
          <t>夜時間</t>
        </is>
      </c>
      <c r="L40" s="196" t="inlineStr">
        <is>
          <t>実働時間</t>
        </is>
      </c>
      <c r="M40" s="122" t="inlineStr">
        <is>
          <t>契約時間</t>
        </is>
      </c>
      <c r="N40" s="123" t="inlineStr">
        <is>
          <t>残業時間</t>
        </is>
      </c>
      <c r="O40" s="124" t="inlineStr">
        <is>
          <t>深夜時間</t>
        </is>
      </c>
      <c r="P40" s="124" t="inlineStr">
        <is>
          <t>深夜時間</t>
        </is>
      </c>
      <c r="Q40" s="124" t="inlineStr">
        <is>
          <t>深夜時間</t>
        </is>
      </c>
      <c r="R40" s="125" t="inlineStr">
        <is>
          <t>食事合計</t>
        </is>
      </c>
    </row>
    <row r="41" ht="36.75" customHeight="1" s="35" thickBot="1">
      <c r="A41" s="119" t="n"/>
      <c r="B41" s="119" t="n"/>
      <c r="C41" s="119" t="n"/>
      <c r="D41" s="119" t="n"/>
      <c r="E41" s="140" t="n"/>
      <c r="F41" s="4" t="inlineStr">
        <is>
          <t>出勤日数</t>
        </is>
      </c>
      <c r="G41" s="144">
        <f>COUNTA(C9:C39)</f>
        <v/>
      </c>
      <c r="H41" s="227">
        <f>+SUM(H9:H39)</f>
        <v/>
      </c>
      <c r="I41" s="228">
        <f>SUM(I9:I39)</f>
        <v/>
      </c>
      <c r="J41" s="229">
        <f>SUM(J9:J39)</f>
        <v/>
      </c>
      <c r="K41" s="229">
        <f>SUM(K9:K39)</f>
        <v/>
      </c>
      <c r="L41" s="197">
        <f>+SUM(L9:L39)</f>
        <v/>
      </c>
      <c r="M41" s="197">
        <f>+SUM(M9:M39)</f>
        <v/>
      </c>
      <c r="N41" s="197">
        <f>+SUM(N9:N39)</f>
        <v/>
      </c>
      <c r="O41" s="197">
        <f>+SUM(O9:O38)</f>
        <v/>
      </c>
      <c r="P41" s="197">
        <f>+SUM(P9:P38)</f>
        <v/>
      </c>
      <c r="Q41" s="197">
        <f>+SUM(Q9:Q39)</f>
        <v/>
      </c>
      <c r="R41" s="119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8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I36" sqref="I36"/>
    </sheetView>
  </sheetViews>
  <sheetFormatPr baseColWidth="8" defaultRowHeight="13.2"/>
  <cols>
    <col width="7.21875" bestFit="1" customWidth="1" style="35" min="1" max="1"/>
    <col width="5.77734375" bestFit="1" customWidth="1" style="35" min="2" max="2"/>
    <col hidden="1" width="2.88671875" customWidth="1" style="35" min="4" max="4"/>
    <col width="10.109375" customWidth="1" style="35" min="8" max="11"/>
    <col width="10" customWidth="1" style="35" min="12" max="13"/>
    <col width="10.88671875" customWidth="1" style="35" min="14" max="14"/>
    <col hidden="1" width="9" customWidth="1" style="35" min="15" max="15"/>
    <col hidden="1" width="8.21875" customWidth="1" style="35" min="16" max="16"/>
  </cols>
  <sheetData>
    <row r="2" ht="22.5" customHeight="1" s="35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67" t="inlineStr">
        <is>
          <t>ダイエットクック</t>
        </is>
      </c>
      <c r="E2" s="166" t="n"/>
      <c r="F2" s="166" t="n"/>
      <c r="G2" s="166" t="n"/>
      <c r="L2" s="0" t="n"/>
      <c r="M2" s="0" t="n"/>
      <c r="Z2" s="22" t="n">
        <v>0.9166666666666666</v>
      </c>
      <c r="AA2" s="23" t="n">
        <v>1.208333333333333</v>
      </c>
    </row>
    <row r="3" ht="22.5" customHeight="1" s="35">
      <c r="A3" s="190">
        <f>'[1]0SHEET'!D1</f>
        <v/>
      </c>
      <c r="B3" s="2" t="inlineStr">
        <is>
          <t>月</t>
        </is>
      </c>
      <c r="L3" s="0" t="n"/>
      <c r="M3" s="0" t="n"/>
    </row>
    <row r="4" ht="22.5" customHeight="1" s="35">
      <c r="C4" s="1" t="inlineStr">
        <is>
          <t>氏名</t>
        </is>
      </c>
      <c r="D4" s="168" t="inlineStr">
        <is>
          <t>Ｒチョウデリ　ティーパ</t>
        </is>
      </c>
      <c r="E4" s="166" t="n"/>
      <c r="F4" s="166" t="n"/>
      <c r="G4" s="166" t="n"/>
      <c r="H4" s="0" t="inlineStr">
        <is>
          <t>NP番号：</t>
        </is>
      </c>
      <c r="I4" s="107" t="n">
        <v>4963</v>
      </c>
      <c r="J4" s="0" t="n"/>
      <c r="K4" s="0" t="n"/>
      <c r="M4" s="0" t="n"/>
    </row>
    <row r="6">
      <c r="L6" s="20" t="inlineStr">
        <is>
          <t>法定時間</t>
        </is>
      </c>
      <c r="M6" s="20" t="n"/>
    </row>
    <row r="7" ht="14.25" customHeight="1" s="35" thickBot="1">
      <c r="L7" s="21" t="n">
        <v>0.3333333333333333</v>
      </c>
      <c r="M7" s="21" t="n"/>
      <c r="O7" s="3" t="n"/>
      <c r="P7" s="3" t="n"/>
      <c r="Q7" s="3" t="n"/>
    </row>
    <row r="8" ht="22.5" customHeight="1" s="35" thickBot="1">
      <c r="A8" s="110" t="inlineStr">
        <is>
          <t>日</t>
        </is>
      </c>
      <c r="B8" s="132" t="inlineStr">
        <is>
          <t>曜日</t>
        </is>
      </c>
      <c r="C8" s="7" t="inlineStr">
        <is>
          <t>出勤</t>
        </is>
      </c>
      <c r="D8" s="8" t="n"/>
      <c r="E8" s="8" t="inlineStr">
        <is>
          <t>退勤</t>
        </is>
      </c>
      <c r="F8" s="8" t="inlineStr">
        <is>
          <t>休憩開始</t>
        </is>
      </c>
      <c r="G8" s="9" t="inlineStr">
        <is>
          <t>休憩終了</t>
        </is>
      </c>
      <c r="H8" s="134" t="inlineStr">
        <is>
          <t>休憩計</t>
        </is>
      </c>
      <c r="I8" s="110" t="inlineStr">
        <is>
          <t>早朝</t>
        </is>
      </c>
      <c r="J8" s="110" t="inlineStr">
        <is>
          <t>基本</t>
        </is>
      </c>
      <c r="K8" s="110" t="inlineStr">
        <is>
          <t>夜</t>
        </is>
      </c>
      <c r="L8" s="111" t="inlineStr">
        <is>
          <t>実働</t>
        </is>
      </c>
      <c r="M8" s="111" t="inlineStr">
        <is>
          <t>契約時間</t>
        </is>
      </c>
      <c r="N8" s="112" t="inlineStr">
        <is>
          <t>残業</t>
        </is>
      </c>
      <c r="O8" s="113" t="inlineStr">
        <is>
          <t>深夜時間</t>
        </is>
      </c>
      <c r="P8" s="113" t="inlineStr">
        <is>
          <t>深夜休憩</t>
        </is>
      </c>
      <c r="Q8" s="113" t="inlineStr">
        <is>
          <t>深夜</t>
        </is>
      </c>
      <c r="R8" s="114" t="inlineStr">
        <is>
          <t>食事</t>
        </is>
      </c>
    </row>
    <row r="9" ht="36.75" customHeight="1" s="35" thickTop="1">
      <c r="A9" s="214">
        <f>A3</f>
        <v/>
      </c>
      <c r="B9" s="133">
        <f>TEXT(A9,"aaa")</f>
        <v/>
      </c>
      <c r="C9" s="192" t="n"/>
      <c r="D9" s="215">
        <f t="array" ref="D9">_xlfn.IFS(C9&lt;0.5,"朝",AND(C9&lt;22/24),"22前",AND(C9&gt;=22/24),"22後")</f>
        <v/>
      </c>
      <c r="E9" s="145" t="n"/>
      <c r="F9" s="196" t="n"/>
      <c r="G9" s="194" t="n"/>
      <c r="H9" s="195">
        <f>G9-F9</f>
        <v/>
      </c>
      <c r="I9" s="196">
        <f>IF(AND(C9&lt;0.333,C9&lt;&gt;""),8/24-C9,(IF(E9&gt;29/24,E9-29/24,)))</f>
        <v/>
      </c>
      <c r="J9" s="196">
        <f>IF(AND(C9&lt;0.5,C9&lt;&gt;""),E9-C9-H9,)</f>
        <v/>
      </c>
      <c r="K9" s="196">
        <f>IF(AND(C9&gt;0.5,C9&lt;22/24),22/24-C9,)</f>
        <v/>
      </c>
      <c r="L9" s="197">
        <f>IF(C9&gt;E9,E9+1-C9-H9,E9-C9-H9)</f>
        <v/>
      </c>
      <c r="M9" s="196">
        <f>+IF(L9&gt;$L$7,$L$7,L9)</f>
        <v/>
      </c>
      <c r="N9" s="196">
        <f>+IF(OR(L9&lt;=$L$7,L9=" ")," ",L9-$L$7)</f>
        <v/>
      </c>
      <c r="O9" s="196">
        <f>IF(AND($C9&lt;&gt;"",$C9&lt;$AA$2,$E9&gt;$Z$2),MIN($E9,$AA$2)-MAX($C9,$Z$2),0)</f>
        <v/>
      </c>
      <c r="P9" s="196">
        <f>IF(AND($F9&lt;&gt;"",$F9&lt;$AA$2,$G9&gt;$Z$2),MIN($G9,$AA$2)-MAX($F9,$Z$2),0)</f>
        <v/>
      </c>
      <c r="Q9" s="197">
        <f t="array" ref="Q9">_xlfn.IFS(D9="朝",,AND(D9="22前",E9&gt;5/24),5/24+1-H9-22/24,AND(D9="22前",E9&lt;5/24),E9+1-H9-22/24,AND(D9="22後",E9&gt;5/24),5/24+1-H9-C9,AND(D9="22後",E9&lt;5/24),E9+1-H9-C9)</f>
        <v/>
      </c>
      <c r="R9" s="117" t="n"/>
    </row>
    <row r="10" ht="36.75" customHeight="1" s="35">
      <c r="A10" s="216">
        <f>A9+1</f>
        <v/>
      </c>
      <c r="B10" s="32">
        <f>TEXT(A10,"aaa")</f>
        <v/>
      </c>
      <c r="C10" s="200" t="n">
        <v>0.8652777777777778</v>
      </c>
      <c r="D10" s="215">
        <f t="array" ref="D10">_xlfn.IFS(C10&lt;0.5,"朝",AND(C10&lt;22/24),"22前",AND(C10&gt;=22/24),"22後")</f>
        <v/>
      </c>
      <c r="E10" s="146" t="n">
        <v>1.297916666666667</v>
      </c>
      <c r="F10" s="197" t="n">
        <v>0</v>
      </c>
      <c r="G10" s="198" t="n">
        <v>0.04166666666666666</v>
      </c>
      <c r="H10" s="201">
        <f>G10-F10</f>
        <v/>
      </c>
      <c r="I10" s="196">
        <f>IF(AND(C10&lt;0.333,C10&lt;&gt;""),8/24-C10,(IF(E10&gt;29/24,E10-29/24,)))</f>
        <v/>
      </c>
      <c r="J10" s="196">
        <f>IF(AND(C10&lt;0.5,C10&lt;&gt;""),E10-C10-H10,)</f>
        <v/>
      </c>
      <c r="K10" s="196">
        <f>IF(AND(C10&gt;0.5,C10&lt;22/24),22/24-C10,)</f>
        <v/>
      </c>
      <c r="L10" s="197">
        <f>IF(C10&gt;E10,E10+1-C10-H10,E10-C10-H10)</f>
        <v/>
      </c>
      <c r="M10" s="202">
        <f>+IF(L10&gt;$L$7,$L$7,L10)</f>
        <v/>
      </c>
      <c r="N10" s="197">
        <f>+IF(OR(L10&lt;=$L$7,L10=" ")," ",L10-$L$7)</f>
        <v/>
      </c>
      <c r="O10" s="197">
        <f>IF(AND($C10&lt;&gt;"",$C10&lt;$AA$2,$E10&gt;$Z$2),MIN($E10,$AA$2)-MAX($C10,$Z$2),0)</f>
        <v/>
      </c>
      <c r="P10" s="197">
        <f>IF(AND($F10&lt;&gt;"",$F10&lt;$AA$2,$G10&gt;$Z$2),MIN($G10,$AA$2)-MAX($F10,$Z$2),0)</f>
        <v/>
      </c>
      <c r="Q10" s="197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119" t="n"/>
    </row>
    <row r="11" ht="36.75" customHeight="1" s="35">
      <c r="A11" s="216">
        <f>A10+1</f>
        <v/>
      </c>
      <c r="B11" s="32">
        <f>TEXT(A11,"aaa")</f>
        <v/>
      </c>
      <c r="C11" s="200" t="n">
        <v>0.8652777777777778</v>
      </c>
      <c r="D11" s="215">
        <f t="array" ref="D11">_xlfn.IFS(C11&lt;0.5,"朝",AND(C11&lt;22/24),"22前",AND(C11&gt;=22/24),"22後")</f>
        <v/>
      </c>
      <c r="E11" s="146" t="n">
        <v>1.298611111111111</v>
      </c>
      <c r="F11" s="197" t="n">
        <v>0</v>
      </c>
      <c r="G11" s="198" t="n">
        <v>0.04166666666666666</v>
      </c>
      <c r="H11" s="201">
        <f>G11-F11</f>
        <v/>
      </c>
      <c r="I11" s="196">
        <f>IF(AND(C11&lt;0.333,C11&lt;&gt;""),8/24-C11,(IF(E11&gt;29/24,E11-29/24,)))</f>
        <v/>
      </c>
      <c r="J11" s="196">
        <f>IF(AND(C11&lt;0.5,C11&lt;&gt;""),E11-C11-H11,)</f>
        <v/>
      </c>
      <c r="K11" s="196">
        <f>IF(AND(C11&gt;0.5,C11&lt;22/24),22/24-C11,)</f>
        <v/>
      </c>
      <c r="L11" s="197">
        <f>IF(C11&gt;E11,E11+1-C11-H11,E11-C11-H11)</f>
        <v/>
      </c>
      <c r="M11" s="202">
        <f>+IF(L11&gt;$L$7,$L$7,L11)</f>
        <v/>
      </c>
      <c r="N11" s="197">
        <f>+IF(OR(L11&lt;=$L$7,L11=" ")," ",L11-$L$7)</f>
        <v/>
      </c>
      <c r="O11" s="197">
        <f>IF(AND($C11&lt;&gt;"",$C11&lt;$AA$2,$E11&gt;$Z$2),MIN($E11,$AA$2)-MAX($C11,$Z$2),0)</f>
        <v/>
      </c>
      <c r="P11" s="197">
        <f>IF(AND($F11&lt;&gt;"",$F11&lt;$AA$2,$G11&gt;$Z$2),MIN($G11,$AA$2)-MAX($F11,$Z$2),0)</f>
        <v/>
      </c>
      <c r="Q11" s="197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119" t="n"/>
    </row>
    <row r="12" ht="36.75" customHeight="1" s="35">
      <c r="A12" s="216">
        <f>A11+1</f>
        <v/>
      </c>
      <c r="B12" s="32">
        <f>TEXT(A12,"aaa")</f>
        <v/>
      </c>
      <c r="C12" s="200" t="n">
        <v>0.8652777777777778</v>
      </c>
      <c r="D12" s="215">
        <f t="array" ref="D12">_xlfn.IFS(C12&lt;0.5,"朝",AND(C12&lt;22/24),"22前",AND(C12&gt;=22/24),"22後")</f>
        <v/>
      </c>
      <c r="E12" s="146" t="n">
        <v>1.255555555555556</v>
      </c>
      <c r="F12" s="197" t="n">
        <v>0</v>
      </c>
      <c r="G12" s="198" t="n">
        <v>0.04166666666666666</v>
      </c>
      <c r="H12" s="201">
        <f>G12-F12</f>
        <v/>
      </c>
      <c r="I12" s="196">
        <f>IF(AND(C12&lt;0.333,C12&lt;&gt;""),8/24-C12,(IF(E12&gt;29/24,E12-29/24,)))</f>
        <v/>
      </c>
      <c r="J12" s="196">
        <f>IF(AND(C12&lt;0.5,C12&lt;&gt;""),E12-C12-H12,)</f>
        <v/>
      </c>
      <c r="K12" s="196">
        <f>IF(AND(C12&gt;0.5,C12&lt;22/24),22/24-C12,)</f>
        <v/>
      </c>
      <c r="L12" s="197">
        <f>IF(C12&gt;E12,E12+1-C12-H12,E12-C12-H12)</f>
        <v/>
      </c>
      <c r="M12" s="202">
        <f>+IF(L12&gt;$L$7,$L$7,L12)</f>
        <v/>
      </c>
      <c r="N12" s="197">
        <f>+IF(OR(L12&lt;=$L$7,L12=" ")," ",L12-$L$7)</f>
        <v/>
      </c>
      <c r="O12" s="197">
        <f>IF(AND($C12&lt;&gt;"",$C12&lt;$AA$2,$E12&gt;$Z$2),MIN($E12,$AA$2)-MAX($C12,$Z$2),0)</f>
        <v/>
      </c>
      <c r="P12" s="197">
        <f>IF(AND($F12&lt;&gt;"",$F12&lt;$AA$2,$G12&gt;$Z$2),MIN($G12,$AA$2)-MAX($F12,$Z$2),0)</f>
        <v/>
      </c>
      <c r="Q12" s="197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119" t="n"/>
    </row>
    <row r="13" ht="36.75" customHeight="1" s="35">
      <c r="A13" s="216">
        <f>A12+1</f>
        <v/>
      </c>
      <c r="B13" s="32">
        <f>TEXT(A13,"aaa")</f>
        <v/>
      </c>
      <c r="C13" s="200" t="n"/>
      <c r="D13" s="215">
        <f t="array" ref="D13">_xlfn.IFS(C13&lt;0.5,"朝",AND(C13&lt;22/24),"22前",AND(C13&gt;=22/24),"22後")</f>
        <v/>
      </c>
      <c r="E13" s="146" t="n"/>
      <c r="F13" s="197" t="n"/>
      <c r="G13" s="198" t="n"/>
      <c r="H13" s="201">
        <f>G13-F13</f>
        <v/>
      </c>
      <c r="I13" s="196">
        <f>IF(AND(C13&lt;0.333,C13&lt;&gt;""),8/24-C13,(IF(E13&gt;29/24,E13-29/24,)))</f>
        <v/>
      </c>
      <c r="J13" s="196">
        <f>IF(AND(C13&lt;0.5,C13&lt;&gt;""),E13-C13-H13,)</f>
        <v/>
      </c>
      <c r="K13" s="196">
        <f>IF(AND(C13&gt;0.5,C13&lt;22/24),22/24-C13,)</f>
        <v/>
      </c>
      <c r="L13" s="197">
        <f>IF(C13&gt;E13,E13+1-C13-H13,E13-C13-H13)</f>
        <v/>
      </c>
      <c r="M13" s="202">
        <f>+IF(L13&gt;$L$7,$L$7,L13)</f>
        <v/>
      </c>
      <c r="N13" s="197">
        <f>+IF(OR(L13&lt;=$L$7,L13=" ")," ",L13-$L$7)</f>
        <v/>
      </c>
      <c r="O13" s="197">
        <f>IF(AND($C13&lt;&gt;"",$C13&lt;$AA$2,$E13&gt;$Z$2),MIN($E13,$AA$2)-MAX($C13,$Z$2),0)</f>
        <v/>
      </c>
      <c r="P13" s="197">
        <f>IF(AND($F13&lt;&gt;"",$F13&lt;$AA$2,$G13&gt;$Z$2),MIN($G13,$AA$2)-MAX($F13,$Z$2),0)</f>
        <v/>
      </c>
      <c r="Q13" s="197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119" t="n"/>
    </row>
    <row r="14" ht="36.75" customHeight="1" s="35">
      <c r="A14" s="216">
        <f>A13+1</f>
        <v/>
      </c>
      <c r="B14" s="32">
        <f>TEXT(A14,"aaa")</f>
        <v/>
      </c>
      <c r="C14" s="200" t="n"/>
      <c r="D14" s="215">
        <f t="array" ref="D14">_xlfn.IFS(C14&lt;0.5,"朝",AND(C14&lt;22/24),"22前",AND(C14&gt;=22/24),"22後")</f>
        <v/>
      </c>
      <c r="E14" s="146" t="n"/>
      <c r="F14" s="197" t="n"/>
      <c r="G14" s="198" t="n"/>
      <c r="H14" s="201">
        <f>G14-F14</f>
        <v/>
      </c>
      <c r="I14" s="196">
        <f>IF(AND(C14&lt;0.333,C14&lt;&gt;""),8/24-C14,(IF(E14&gt;29/24,E14-29/24,)))</f>
        <v/>
      </c>
      <c r="J14" s="196">
        <f>IF(AND(C14&lt;0.5,C14&lt;&gt;""),E14-C14-H14,)</f>
        <v/>
      </c>
      <c r="K14" s="196">
        <f>IF(AND(C14&gt;0.5,C14&lt;22/24),22/24-C14,)</f>
        <v/>
      </c>
      <c r="L14" s="197">
        <f>IF(C14&gt;E14,E14+1-C14-H14,E14-C14-H14)</f>
        <v/>
      </c>
      <c r="M14" s="202">
        <f>+IF(L14&gt;$L$7,$L$7,L14)</f>
        <v/>
      </c>
      <c r="N14" s="197">
        <f>+IF(OR(L14&lt;=$L$7,L14=" ")," ",L14-$L$7)</f>
        <v/>
      </c>
      <c r="O14" s="197">
        <f>IF(AND($C14&lt;&gt;"",$C14&lt;$AA$2,$E14&gt;$Z$2),MIN($E14,$AA$2)-MAX($C14,$Z$2),0)</f>
        <v/>
      </c>
      <c r="P14" s="197">
        <f>IF(AND($F14&lt;&gt;"",$F14&lt;$AA$2,$G14&gt;$Z$2),MIN($G14,$AA$2)-MAX($F14,$Z$2),0)</f>
        <v/>
      </c>
      <c r="Q14" s="197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119" t="n"/>
    </row>
    <row r="15" ht="36.75" customHeight="1" s="35">
      <c r="A15" s="216">
        <f>A14+1</f>
        <v/>
      </c>
      <c r="B15" s="32">
        <f>TEXT(A15,"aaa")</f>
        <v/>
      </c>
      <c r="C15" s="200" t="n"/>
      <c r="D15" s="215">
        <f t="array" ref="D15">_xlfn.IFS(C15&lt;0.5,"朝",AND(C15&lt;22/24),"22前",AND(C15&gt;=22/24),"22後")</f>
        <v/>
      </c>
      <c r="E15" s="146" t="n"/>
      <c r="F15" s="197" t="n"/>
      <c r="G15" s="198" t="n"/>
      <c r="H15" s="201">
        <f>G15-F15</f>
        <v/>
      </c>
      <c r="I15" s="196">
        <f>IF(AND(C15&lt;0.333,C15&lt;&gt;""),8/24-C15,(IF(E15&gt;29/24,E15-29/24,)))</f>
        <v/>
      </c>
      <c r="J15" s="196">
        <f>IF(AND(C15&lt;0.5,C15&lt;&gt;""),E15-C15-H15,)</f>
        <v/>
      </c>
      <c r="K15" s="196">
        <f>IF(AND(C15&gt;0.5,C15&lt;22/24),22/24-C15,)</f>
        <v/>
      </c>
      <c r="L15" s="197">
        <f>IF(C15&gt;E15,E15+1-C15-H15,E15-C15-H15)</f>
        <v/>
      </c>
      <c r="M15" s="202">
        <f>+IF(L15&gt;$L$7,$L$7,L15)</f>
        <v/>
      </c>
      <c r="N15" s="197">
        <f>+IF(OR(L15&lt;=$L$7,L15=" ")," ",L15-$L$7)</f>
        <v/>
      </c>
      <c r="O15" s="197">
        <f>IF(AND($C15&lt;&gt;"",$C15&lt;$AA$2,$E15&gt;$Z$2),MIN($E15,$AA$2)-MAX($C15,$Z$2),0)</f>
        <v/>
      </c>
      <c r="P15" s="197">
        <f>IF(AND($F15&lt;&gt;"",$F15&lt;$AA$2,$G15&gt;$Z$2),MIN($G15,$AA$2)-MAX($F15,$Z$2),0)</f>
        <v/>
      </c>
      <c r="Q15" s="197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119" t="n"/>
    </row>
    <row r="16" ht="36.75" customHeight="1" s="35">
      <c r="A16" s="216">
        <f>A15+1</f>
        <v/>
      </c>
      <c r="B16" s="32">
        <f>TEXT(A16,"aaa")</f>
        <v/>
      </c>
      <c r="C16" s="200" t="n"/>
      <c r="D16" s="215">
        <f t="array" ref="D16">_xlfn.IFS(C16&lt;0.5,"朝",AND(C16&lt;22/24),"22前",AND(C16&gt;=22/24),"22後")</f>
        <v/>
      </c>
      <c r="E16" s="146" t="n"/>
      <c r="F16" s="197" t="n"/>
      <c r="G16" s="198" t="n"/>
      <c r="H16" s="201">
        <f>G16-F16</f>
        <v/>
      </c>
      <c r="I16" s="196">
        <f>IF(AND(C16&lt;0.333,C16&lt;&gt;""),8/24-C16,(IF(E16&gt;29/24,E16-29/24,)))</f>
        <v/>
      </c>
      <c r="J16" s="196">
        <f>IF(AND(C16&lt;0.5,C16&lt;&gt;""),E16-C16-H16,)</f>
        <v/>
      </c>
      <c r="K16" s="196">
        <f>IF(AND(C16&gt;0.5,C16&lt;22/24),22/24-C16,)</f>
        <v/>
      </c>
      <c r="L16" s="197">
        <f>IF(C16&gt;E16,E16+1-C16-H16,E16-C16-H16)</f>
        <v/>
      </c>
      <c r="M16" s="202">
        <f>+IF(L16&gt;$L$7,$L$7,L16)</f>
        <v/>
      </c>
      <c r="N16" s="197">
        <f>+IF(OR(L16&lt;=$L$7,L16=" ")," ",L16-$L$7)</f>
        <v/>
      </c>
      <c r="O16" s="197">
        <f>IF(AND($C16&lt;&gt;"",$C16&lt;$AA$2,$E16&gt;$Z$2),MIN($E16,$AA$2)-MAX($C16,$Z$2),0)</f>
        <v/>
      </c>
      <c r="P16" s="197">
        <f>IF(AND($F16&lt;&gt;"",$F16&lt;$AA$2,$G16&gt;$Z$2),MIN($G16,$AA$2)-MAX($F16,$Z$2),0)</f>
        <v/>
      </c>
      <c r="Q16" s="197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119" t="n"/>
    </row>
    <row r="17" ht="36.75" customHeight="1" s="35">
      <c r="A17" s="216">
        <f>A16+1</f>
        <v/>
      </c>
      <c r="B17" s="32">
        <f>TEXT(A17,"aaa")</f>
        <v/>
      </c>
      <c r="C17" s="200" t="n">
        <v>0.8652777777777778</v>
      </c>
      <c r="D17" s="215">
        <f t="array" ref="D17">_xlfn.IFS(C17&lt;0.5,"朝",AND(C17&lt;22/24),"22前",AND(C17&gt;=22/24),"22後")</f>
        <v/>
      </c>
      <c r="E17" s="146" t="n">
        <v>1.297916666666667</v>
      </c>
      <c r="F17" s="197" t="n">
        <v>0</v>
      </c>
      <c r="G17" s="198" t="n">
        <v>0.04166666666666666</v>
      </c>
      <c r="H17" s="201">
        <f>G17-F17</f>
        <v/>
      </c>
      <c r="I17" s="196">
        <f>IF(AND(C17&lt;0.333,C17&lt;&gt;""),8/24-C17,(IF(E17&gt;29/24,E17-29/24,)))</f>
        <v/>
      </c>
      <c r="J17" s="196">
        <f>IF(AND(C17&lt;0.5,C17&lt;&gt;""),E17-C17-H17,)</f>
        <v/>
      </c>
      <c r="K17" s="196">
        <f>IF(AND(C17&gt;0.5,C17&lt;22/24),22/24-C17,)</f>
        <v/>
      </c>
      <c r="L17" s="197">
        <f>IF(C17&gt;E17,E17+1-C17-H17,E17-C17-H17)</f>
        <v/>
      </c>
      <c r="M17" s="202">
        <f>+IF(L17&gt;$L$7,$L$7,L17)</f>
        <v/>
      </c>
      <c r="N17" s="197">
        <f>+IF(OR(L17&lt;=$L$7,L17=" ")," ",L17-$L$7)</f>
        <v/>
      </c>
      <c r="O17" s="197">
        <f>IF(AND($C17&lt;&gt;"",$C17&lt;$AA$2,$E17&gt;$Z$2),MIN($E17,$AA$2)-MAX($C17,$Z$2),0)</f>
        <v/>
      </c>
      <c r="P17" s="197">
        <f>IF(AND($F17&lt;&gt;"",$F17&lt;$AA$2,$G17&gt;$Z$2),MIN($G17,$AA$2)-MAX($F17,$Z$2),0)</f>
        <v/>
      </c>
      <c r="Q17" s="197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119" t="n"/>
    </row>
    <row r="18" ht="36.75" customHeight="1" s="35">
      <c r="A18" s="216">
        <f>A17+1</f>
        <v/>
      </c>
      <c r="B18" s="32">
        <f>TEXT(A18,"aaa")</f>
        <v/>
      </c>
      <c r="C18" s="200" t="n">
        <v>0.8652777777777778</v>
      </c>
      <c r="D18" s="215">
        <f t="array" ref="D18">_xlfn.IFS(C18&lt;0.5,"朝",AND(C18&lt;22/24),"22前",AND(C18&gt;=22/24),"22後")</f>
        <v/>
      </c>
      <c r="E18" s="146" t="n">
        <v>1.298611111111111</v>
      </c>
      <c r="F18" s="197" t="n">
        <v>0</v>
      </c>
      <c r="G18" s="198" t="n">
        <v>0.04166666666666666</v>
      </c>
      <c r="H18" s="201">
        <f>G18-F18</f>
        <v/>
      </c>
      <c r="I18" s="196">
        <f>IF(AND(C18&lt;0.333,C18&lt;&gt;""),8/24-C18,(IF(E18&gt;29/24,E18-29/24,)))</f>
        <v/>
      </c>
      <c r="J18" s="196">
        <f>IF(AND(C18&lt;0.5,C18&lt;&gt;""),E18-C18-H18,)</f>
        <v/>
      </c>
      <c r="K18" s="196">
        <f>IF(AND(C18&gt;0.5,C18&lt;22/24),22/24-C18,)</f>
        <v/>
      </c>
      <c r="L18" s="197">
        <f>IF(C18&gt;E18,E18+1-C18-H18,E18-C18-H18)</f>
        <v/>
      </c>
      <c r="M18" s="202">
        <f>+IF(L18&gt;$L$7,$L$7,L18)</f>
        <v/>
      </c>
      <c r="N18" s="197">
        <f>+IF(OR(L18&lt;=$L$7,L18=" ")," ",L18-$L$7)</f>
        <v/>
      </c>
      <c r="O18" s="197">
        <f>IF(AND($C18&lt;&gt;"",$C18&lt;$AA$2,$E18&gt;$Z$2),MIN($E18,$AA$2)-MAX($C18,$Z$2),0)</f>
        <v/>
      </c>
      <c r="P18" s="197">
        <f>IF(AND($F18&lt;&gt;"",$F18&lt;$AA$2,$G18&gt;$Z$2),MIN($G18,$AA$2)-MAX($F18,$Z$2),0)</f>
        <v/>
      </c>
      <c r="Q18" s="197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119" t="n"/>
    </row>
    <row r="19" ht="36.75" customHeight="1" s="35">
      <c r="A19" s="216">
        <f>A18+1</f>
        <v/>
      </c>
      <c r="B19" s="32">
        <f>TEXT(A19,"aaa")</f>
        <v/>
      </c>
      <c r="C19" s="200" t="n">
        <v>0.8652777777777778</v>
      </c>
      <c r="D19" s="215">
        <f t="array" ref="D19">_xlfn.IFS(C19&lt;0.5,"朝",AND(C19&lt;22/24),"22前",AND(C19&gt;=22/24),"22後")</f>
        <v/>
      </c>
      <c r="E19" s="146" t="n">
        <v>1.255555555555556</v>
      </c>
      <c r="F19" s="197" t="n">
        <v>0</v>
      </c>
      <c r="G19" s="198" t="n">
        <v>0.04166666666666666</v>
      </c>
      <c r="H19" s="201">
        <f>G19-F19</f>
        <v/>
      </c>
      <c r="I19" s="196">
        <f>IF(AND(C19&lt;0.333,C19&lt;&gt;""),8/24-C19,(IF(E19&gt;29/24,E19-29/24,)))</f>
        <v/>
      </c>
      <c r="J19" s="196">
        <f>IF(AND(C19&lt;0.5,C19&lt;&gt;""),E19-C19-H19,)</f>
        <v/>
      </c>
      <c r="K19" s="196">
        <f>IF(AND(C19&gt;0.5,C19&lt;22/24),22/24-C19,)</f>
        <v/>
      </c>
      <c r="L19" s="197">
        <f>IF(C19&gt;E19,E19+1-C19-H19,E19-C19-H19)</f>
        <v/>
      </c>
      <c r="M19" s="202">
        <f>+IF(L19&gt;$L$7,$L$7,L19)</f>
        <v/>
      </c>
      <c r="N19" s="197">
        <f>+IF(OR(L19&lt;=$L$7,L19=" ")," ",L19-$L$7)</f>
        <v/>
      </c>
      <c r="O19" s="197">
        <f>IF(AND($C19&lt;&gt;"",$C19&lt;$AA$2,$E19&gt;$Z$2),MIN($E19,$AA$2)-MAX($C19,$Z$2),0)</f>
        <v/>
      </c>
      <c r="P19" s="197">
        <f>IF(AND($F19&lt;&gt;"",$F19&lt;$AA$2,$G19&gt;$Z$2),MIN($G19,$AA$2)-MAX($F19,$Z$2),0)</f>
        <v/>
      </c>
      <c r="Q19" s="197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119" t="n"/>
    </row>
    <row r="20" ht="36.75" customHeight="1" s="35">
      <c r="A20" s="216">
        <f>A19+1</f>
        <v/>
      </c>
      <c r="B20" s="32">
        <f>TEXT(A20,"aaa")</f>
        <v/>
      </c>
      <c r="C20" s="200" t="n"/>
      <c r="D20" s="215">
        <f t="array" ref="D20">_xlfn.IFS(C20&lt;0.5,"朝",AND(C20&lt;22/24),"22前",AND(C20&gt;=22/24),"22後")</f>
        <v/>
      </c>
      <c r="E20" s="146" t="n"/>
      <c r="F20" s="197" t="n"/>
      <c r="G20" s="198" t="n"/>
      <c r="H20" s="201">
        <f>G20-F20</f>
        <v/>
      </c>
      <c r="I20" s="196">
        <f>IF(AND(C20&lt;0.333,C20&lt;&gt;""),8/24-C20,(IF(E20&gt;29/24,E20-29/24,)))</f>
        <v/>
      </c>
      <c r="J20" s="196">
        <f>IF(AND(C20&lt;0.5,C20&lt;&gt;""),E20-C20-H20,)</f>
        <v/>
      </c>
      <c r="K20" s="196">
        <f>IF(AND(C20&gt;0.5,C20&lt;22/24),22/24-C20,)</f>
        <v/>
      </c>
      <c r="L20" s="197">
        <f>IF(C20&gt;E20,E20+1-C20-H20,E20-C20-H20)</f>
        <v/>
      </c>
      <c r="M20" s="202">
        <f>+IF(L20&gt;$L$7,$L$7,L20)</f>
        <v/>
      </c>
      <c r="N20" s="197">
        <f>+IF(OR(L20&lt;=$L$7,L20=" ")," ",L20-$L$7)</f>
        <v/>
      </c>
      <c r="O20" s="197">
        <f>IF(AND($C20&lt;&gt;"",$C20&lt;$AA$2,$E20&gt;$Z$2),MIN($E20,$AA$2)-MAX($C20,$Z$2),0)</f>
        <v/>
      </c>
      <c r="P20" s="197">
        <f>IF(AND($F20&lt;&gt;"",$F20&lt;$AA$2,$G20&gt;$Z$2),MIN($G20,$AA$2)-MAX($F20,$Z$2),0)</f>
        <v/>
      </c>
      <c r="Q20" s="197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119" t="n"/>
    </row>
    <row r="21" ht="36.75" customHeight="1" s="35">
      <c r="A21" s="216">
        <f>A20+1</f>
        <v/>
      </c>
      <c r="B21" s="32">
        <f>TEXT(A21,"aaa")</f>
        <v/>
      </c>
      <c r="C21" s="200" t="n"/>
      <c r="D21" s="215">
        <f t="array" ref="D21">_xlfn.IFS(C21&lt;0.5,"朝",AND(C21&lt;22/24),"22前",AND(C21&gt;=22/24),"22後")</f>
        <v/>
      </c>
      <c r="E21" s="146" t="n"/>
      <c r="F21" s="197" t="n"/>
      <c r="G21" s="198" t="n"/>
      <c r="H21" s="201">
        <f>G21-F21</f>
        <v/>
      </c>
      <c r="I21" s="196">
        <f>IF(AND(C21&lt;0.333,C21&lt;&gt;""),8/24-C21,(IF(E21&gt;29/24,E21-29/24,)))</f>
        <v/>
      </c>
      <c r="J21" s="196">
        <f>IF(AND(C21&lt;0.5,C21&lt;&gt;""),E21-C21-H21,)</f>
        <v/>
      </c>
      <c r="K21" s="196">
        <f>IF(AND(C21&gt;0.5,C21&lt;22/24),22/24-C21,)</f>
        <v/>
      </c>
      <c r="L21" s="197">
        <f>IF(C21&gt;E21,E21+1-C21-H21,E21-C21-H21)</f>
        <v/>
      </c>
      <c r="M21" s="202">
        <f>+IF(L21&gt;$L$7,$L$7,L21)</f>
        <v/>
      </c>
      <c r="N21" s="197">
        <f>+IF(OR(L21&lt;=$L$7,L21=" ")," ",L21-$L$7)</f>
        <v/>
      </c>
      <c r="O21" s="197">
        <f>IF(AND($C21&lt;&gt;"",$C21&lt;$AA$2,$E21&gt;$Z$2),MIN($E21,$AA$2)-MAX($C21,$Z$2),0)</f>
        <v/>
      </c>
      <c r="P21" s="197">
        <f>IF(AND($F21&lt;&gt;"",$F21&lt;$AA$2,$G21&gt;$Z$2),MIN($G21,$AA$2)-MAX($F21,$Z$2),0)</f>
        <v/>
      </c>
      <c r="Q21" s="197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119" t="n"/>
    </row>
    <row r="22" ht="36.75" customHeight="1" s="35">
      <c r="A22" s="216">
        <f>A21+1</f>
        <v/>
      </c>
      <c r="B22" s="32">
        <f>TEXT(A22,"aaa")</f>
        <v/>
      </c>
      <c r="C22" s="200" t="n"/>
      <c r="D22" s="215">
        <f t="array" ref="D22">_xlfn.IFS(C22&lt;0.5,"朝",AND(C22&lt;22/24),"22前",AND(C22&gt;=22/24),"22後")</f>
        <v/>
      </c>
      <c r="E22" s="146" t="n"/>
      <c r="F22" s="197" t="n"/>
      <c r="G22" s="198" t="n"/>
      <c r="H22" s="201">
        <f>G22-F22</f>
        <v/>
      </c>
      <c r="I22" s="196">
        <f>IF(AND(C22&lt;0.333,C22&lt;&gt;""),8/24-C22,(IF(E22&gt;29/24,E22-29/24,)))</f>
        <v/>
      </c>
      <c r="J22" s="196">
        <f>IF(AND(C22&lt;0.5,C22&lt;&gt;""),E22-C22-H22,)</f>
        <v/>
      </c>
      <c r="K22" s="196">
        <f>IF(AND(C22&gt;0.5,C22&lt;22/24),22/24-C22,)</f>
        <v/>
      </c>
      <c r="L22" s="197">
        <f>IF(C22&gt;E22,E22+1-C22-H22,E22-C22-H22)</f>
        <v/>
      </c>
      <c r="M22" s="202">
        <f>+IF(L22&gt;$L$7,$L$7,L22)</f>
        <v/>
      </c>
      <c r="N22" s="197">
        <f>+IF(OR(L22&lt;=$L$7,L22=" ")," ",L22-$L$7)</f>
        <v/>
      </c>
      <c r="O22" s="197">
        <f>IF(AND($C22&lt;&gt;"",$C22&lt;$AA$2,$E22&gt;$Z$2),MIN($E22,$AA$2)-MAX($C22,$Z$2),0)</f>
        <v/>
      </c>
      <c r="P22" s="197">
        <f>IF(AND($F22&lt;&gt;"",$F22&lt;$AA$2,$G22&gt;$Z$2),MIN($G22,$AA$2)-MAX($F22,$Z$2),0)</f>
        <v/>
      </c>
      <c r="Q22" s="197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119" t="n"/>
    </row>
    <row r="23" ht="36.75" customHeight="1" s="35">
      <c r="A23" s="216">
        <f>A22+1</f>
        <v/>
      </c>
      <c r="B23" s="32">
        <f>TEXT(A23,"aaa")</f>
        <v/>
      </c>
      <c r="C23" s="200" t="n"/>
      <c r="D23" s="215">
        <f t="array" ref="D23">_xlfn.IFS(C23&lt;0.5,"朝",AND(C23&lt;22/24),"22前",AND(C23&gt;=22/24),"22後")</f>
        <v/>
      </c>
      <c r="E23" s="146" t="n"/>
      <c r="F23" s="197" t="n"/>
      <c r="G23" s="198" t="n"/>
      <c r="H23" s="201">
        <f>G23-F23</f>
        <v/>
      </c>
      <c r="I23" s="196">
        <f>IF(AND(C23&lt;0.333,C23&lt;&gt;""),8/24-C23,(IF(E23&gt;29/24,E23-29/24,)))</f>
        <v/>
      </c>
      <c r="J23" s="196">
        <f>IF(AND(C23&lt;0.5,C23&lt;&gt;""),E23-C23-H23,)</f>
        <v/>
      </c>
      <c r="K23" s="196">
        <f>IF(AND(C23&gt;0.5,C23&lt;22/24),22/24-C23,)</f>
        <v/>
      </c>
      <c r="L23" s="197">
        <f>IF(C23&gt;E23,E23+1-C23-H23,E23-C23-H23)</f>
        <v/>
      </c>
      <c r="M23" s="202">
        <f>+IF(L23&gt;$L$7,$L$7,L23)</f>
        <v/>
      </c>
      <c r="N23" s="197">
        <f>+IF(OR(L23&lt;=$L$7,L23=" ")," ",L23-$L$7)</f>
        <v/>
      </c>
      <c r="O23" s="197">
        <f>IF(AND($C23&lt;&gt;"",$C23&lt;$AA$2,$E23&gt;$Z$2),MIN($E23,$AA$2)-MAX($C23,$Z$2),0)</f>
        <v/>
      </c>
      <c r="P23" s="197">
        <f>IF(AND($F23&lt;&gt;"",$F23&lt;$AA$2,$G23&gt;$Z$2),MIN($G23,$AA$2)-MAX($F23,$Z$2),0)</f>
        <v/>
      </c>
      <c r="Q23" s="197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119" t="n"/>
    </row>
    <row r="24" ht="36.75" customHeight="1" s="35">
      <c r="A24" s="216">
        <f>A23+1</f>
        <v/>
      </c>
      <c r="B24" s="32">
        <f>TEXT(A24,"aaa")</f>
        <v/>
      </c>
      <c r="C24" s="200" t="n"/>
      <c r="D24" s="215">
        <f t="array" ref="D24">_xlfn.IFS(C24&lt;0.5,"朝",AND(C24&lt;22/24),"22前",AND(C24&gt;=22/24),"22後")</f>
        <v/>
      </c>
      <c r="E24" s="146" t="n"/>
      <c r="F24" s="197" t="n"/>
      <c r="G24" s="198" t="n"/>
      <c r="H24" s="201">
        <f>G24-F24</f>
        <v/>
      </c>
      <c r="I24" s="196">
        <f>IF(AND(C24&lt;0.333,C24&lt;&gt;""),8/24-C24,(IF(E24&gt;29/24,E24-29/24,)))</f>
        <v/>
      </c>
      <c r="J24" s="196">
        <f>IF(AND(C24&lt;0.5,C24&lt;&gt;""),E24-C24-H24,)</f>
        <v/>
      </c>
      <c r="K24" s="196">
        <f>IF(AND(C24&gt;0.5,C24&lt;22/24),22/24-C24,)</f>
        <v/>
      </c>
      <c r="L24" s="197">
        <f>IF(C24&gt;E24,E24+1-C24-H24,E24-C24-H24)</f>
        <v/>
      </c>
      <c r="M24" s="202">
        <f>+IF(L24&gt;$L$7,$L$7,L24)</f>
        <v/>
      </c>
      <c r="N24" s="197">
        <f>+IF(OR(L24&lt;=$L$7,L24=" ")," ",L24-$L$7)</f>
        <v/>
      </c>
      <c r="O24" s="197">
        <f>IF(AND($C24&lt;&gt;"",$C24&lt;$AA$2,$E24&gt;$Z$2),MIN($E24,$AA$2)-MAX($C24,$Z$2),0)</f>
        <v/>
      </c>
      <c r="P24" s="197">
        <f>IF(AND($F24&lt;&gt;"",$F24&lt;$AA$2,$G24&gt;$Z$2),MIN($G24,$AA$2)-MAX($F24,$Z$2),0)</f>
        <v/>
      </c>
      <c r="Q24" s="197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119" t="n"/>
    </row>
    <row r="25" ht="36.75" customHeight="1" s="35">
      <c r="A25" s="216">
        <f>A24+1</f>
        <v/>
      </c>
      <c r="B25" s="32">
        <f>TEXT(A25,"aaa")</f>
        <v/>
      </c>
      <c r="C25" s="200" t="n"/>
      <c r="D25" s="215">
        <f t="array" ref="D25">_xlfn.IFS(C25&lt;0.5,"朝",AND(C25&lt;22/24),"22前",AND(C25&gt;=22/24),"22後")</f>
        <v/>
      </c>
      <c r="E25" s="146" t="n"/>
      <c r="F25" s="197" t="n"/>
      <c r="G25" s="198" t="n"/>
      <c r="H25" s="201">
        <f>G25-F25</f>
        <v/>
      </c>
      <c r="I25" s="196">
        <f>IF(AND(C25&lt;0.333,C25&lt;&gt;""),8/24-C25,(IF(E25&gt;29/24,E25-29/24,)))</f>
        <v/>
      </c>
      <c r="J25" s="196">
        <f>IF(AND(C25&lt;0.5,C25&lt;&gt;""),E25-C25-H25,)</f>
        <v/>
      </c>
      <c r="K25" s="196">
        <f>IF(AND(C25&gt;0.5,C25&lt;22/24),22/24-C25,)</f>
        <v/>
      </c>
      <c r="L25" s="197">
        <f>IF(C25&gt;E25,E25+1-C25-H25,E25-C25-H25)</f>
        <v/>
      </c>
      <c r="M25" s="202">
        <f>+IF(L25&gt;$L$7,$L$7,L25)</f>
        <v/>
      </c>
      <c r="N25" s="197">
        <f>+IF(OR(L25&lt;=$L$7,L25=" ")," ",L25-$L$7)</f>
        <v/>
      </c>
      <c r="O25" s="197">
        <f>IF(AND($C25&lt;&gt;"",$C25&lt;$AA$2,$E25&gt;$Z$2),MIN($E25,$AA$2)-MAX($C25,$Z$2),0)</f>
        <v/>
      </c>
      <c r="P25" s="197">
        <f>IF(AND($F25&lt;&gt;"",$F25&lt;$AA$2,$G25&gt;$Z$2),MIN($G25,$AA$2)-MAX($F25,$Z$2),0)</f>
        <v/>
      </c>
      <c r="Q25" s="197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119" t="n"/>
    </row>
    <row r="26" ht="36.75" customHeight="1" s="35">
      <c r="A26" s="216">
        <f>A25+1</f>
        <v/>
      </c>
      <c r="B26" s="32">
        <f>TEXT(A26,"aaa")</f>
        <v/>
      </c>
      <c r="C26" s="200" t="n"/>
      <c r="D26" s="215">
        <f t="array" ref="D26">_xlfn.IFS(C26&lt;0.5,"朝",AND(C26&lt;22/24),"22前",AND(C26&gt;=22/24),"22後")</f>
        <v/>
      </c>
      <c r="E26" s="146" t="n"/>
      <c r="F26" s="197" t="n"/>
      <c r="G26" s="198" t="n"/>
      <c r="H26" s="201">
        <f>G26-F26</f>
        <v/>
      </c>
      <c r="I26" s="196">
        <f>IF(AND(C26&lt;0.333,C26&lt;&gt;""),8/24-C26,(IF(E26&gt;29/24,E26-29/24,)))</f>
        <v/>
      </c>
      <c r="J26" s="196">
        <f>IF(AND(C26&lt;0.5,C26&lt;&gt;""),E26-C26-H26,)</f>
        <v/>
      </c>
      <c r="K26" s="196">
        <f>IF(AND(C26&gt;0.5,C26&lt;22/24),22/24-C26,)</f>
        <v/>
      </c>
      <c r="L26" s="197">
        <f>IF(C26&gt;E26,E26+1-C26-H26,E26-C26-H26)</f>
        <v/>
      </c>
      <c r="M26" s="202">
        <f>+IF(L26&gt;$L$7,$L$7,L26)</f>
        <v/>
      </c>
      <c r="N26" s="197">
        <f>+IF(OR(L26&lt;=$L$7,L26=" ")," ",L26-$L$7)</f>
        <v/>
      </c>
      <c r="O26" s="197">
        <f>IF(AND($C26&lt;&gt;"",$C26&lt;$AA$2,$E26&gt;$Z$2),MIN($E26,$AA$2)-MAX($C26,$Z$2),0)</f>
        <v/>
      </c>
      <c r="P26" s="197">
        <f>IF(AND($F26&lt;&gt;"",$F26&lt;$AA$2,$G26&gt;$Z$2),MIN($G26,$AA$2)-MAX($F26,$Z$2),0)</f>
        <v/>
      </c>
      <c r="Q26" s="197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119" t="n"/>
    </row>
    <row r="27" ht="36.75" customHeight="1" s="35">
      <c r="A27" s="216">
        <f>A26+1</f>
        <v/>
      </c>
      <c r="B27" s="32">
        <f>TEXT(A27,"aaa")</f>
        <v/>
      </c>
      <c r="C27" s="200" t="n"/>
      <c r="D27" s="215">
        <f t="array" ref="D27">_xlfn.IFS(C27&lt;0.5,"朝",AND(C27&lt;22/24),"22前",AND(C27&gt;=22/24),"22後")</f>
        <v/>
      </c>
      <c r="E27" s="146" t="n"/>
      <c r="F27" s="197" t="n"/>
      <c r="G27" s="198" t="n"/>
      <c r="H27" s="201">
        <f>G27-F27</f>
        <v/>
      </c>
      <c r="I27" s="196">
        <f>IF(AND(C27&lt;0.333,C27&lt;&gt;""),8/24-C27,(IF(E27&gt;29/24,E27-29/24,)))</f>
        <v/>
      </c>
      <c r="J27" s="196">
        <f>IF(AND(C27&lt;0.5,C27&lt;&gt;""),E27-C27-H27,)</f>
        <v/>
      </c>
      <c r="K27" s="196">
        <f>IF(AND(C27&gt;0.5,C27&lt;22/24),22/24-C27,)</f>
        <v/>
      </c>
      <c r="L27" s="197">
        <f>IF(C27&gt;E27,E27+1-C27-H27,E27-C27-H27)</f>
        <v/>
      </c>
      <c r="M27" s="202">
        <f>+IF(L27&gt;$L$7,$L$7,L27)</f>
        <v/>
      </c>
      <c r="N27" s="197">
        <f>+IF(OR(L27&lt;=$L$7,L27=" ")," ",L27-$L$7)</f>
        <v/>
      </c>
      <c r="O27" s="197">
        <f>IF(AND($C27&lt;&gt;"",$C27&lt;$AA$2,$E27&gt;$Z$2),MIN($E27,$AA$2)-MAX($C27,$Z$2),0)</f>
        <v/>
      </c>
      <c r="P27" s="197">
        <f>IF(AND($F27&lt;&gt;"",$F27&lt;$AA$2,$G27&gt;$Z$2),MIN($G27,$AA$2)-MAX($F27,$Z$2),0)</f>
        <v/>
      </c>
      <c r="Q27" s="197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119" t="n"/>
    </row>
    <row r="28" ht="36.75" customHeight="1" s="35">
      <c r="A28" s="216">
        <f>A27+1</f>
        <v/>
      </c>
      <c r="B28" s="32">
        <f>TEXT(A28,"aaa")</f>
        <v/>
      </c>
      <c r="C28" s="200" t="n"/>
      <c r="D28" s="215">
        <f t="array" ref="D28">_xlfn.IFS(C28&lt;0.5,"朝",AND(C28&lt;22/24),"22前",AND(C28&gt;=22/24),"22後")</f>
        <v/>
      </c>
      <c r="E28" s="146" t="n"/>
      <c r="F28" s="197" t="n"/>
      <c r="G28" s="198" t="n"/>
      <c r="H28" s="201">
        <f>G28-F28</f>
        <v/>
      </c>
      <c r="I28" s="196">
        <f>IF(AND(C28&lt;0.333,C28&lt;&gt;""),8/24-C28,(IF(E28&gt;29/24,E28-29/24,)))</f>
        <v/>
      </c>
      <c r="J28" s="196">
        <f>IF(AND(C28&lt;0.5,C28&lt;&gt;""),E28-C28-H28,)</f>
        <v/>
      </c>
      <c r="K28" s="196">
        <f>IF(AND(C28&gt;0.5,C28&lt;22/24),22/24-C28,)</f>
        <v/>
      </c>
      <c r="L28" s="197">
        <f>IF(C28&gt;E28,E28+1-C28-H28,E28-C28-H28)</f>
        <v/>
      </c>
      <c r="M28" s="202">
        <f>+IF(L28&gt;$L$7,$L$7,L28)</f>
        <v/>
      </c>
      <c r="N28" s="197">
        <f>+IF(OR(L28&lt;=$L$7,L28=" ")," ",L28-$L$7)</f>
        <v/>
      </c>
      <c r="O28" s="197">
        <f>IF(AND($C28&lt;&gt;"",$C28&lt;$AA$2,$E28&gt;$Z$2),MIN($E28,$AA$2)-MAX($C28,$Z$2),0)</f>
        <v/>
      </c>
      <c r="P28" s="197">
        <f>IF(AND($F28&lt;&gt;"",$F28&lt;$AA$2,$G28&gt;$Z$2),MIN($G28,$AA$2)-MAX($F28,$Z$2),0)</f>
        <v/>
      </c>
      <c r="Q28" s="197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119" t="n"/>
    </row>
    <row r="29" ht="36.75" customHeight="1" s="35">
      <c r="A29" s="216">
        <f>A28+1</f>
        <v/>
      </c>
      <c r="B29" s="32">
        <f>TEXT(A29,"aaa")</f>
        <v/>
      </c>
      <c r="C29" s="200" t="n"/>
      <c r="D29" s="215">
        <f t="array" ref="D29">_xlfn.IFS(C29&lt;0.5,"朝",AND(C29&lt;22/24),"22前",AND(C29&gt;=22/24),"22後")</f>
        <v/>
      </c>
      <c r="E29" s="146" t="n"/>
      <c r="F29" s="197" t="n"/>
      <c r="G29" s="198" t="n"/>
      <c r="H29" s="201">
        <f>G29-F29</f>
        <v/>
      </c>
      <c r="I29" s="196">
        <f>IF(AND(C29&lt;0.333,C29&lt;&gt;""),8/24-C29,(IF(E29&gt;29/24,E29-29/24,)))</f>
        <v/>
      </c>
      <c r="J29" s="196">
        <f>IF(AND(C29&lt;0.5,C29&lt;&gt;""),E29-C29-H29,)</f>
        <v/>
      </c>
      <c r="K29" s="196">
        <f>IF(AND(C29&gt;0.5,C29&lt;22/24),22/24-C29,)</f>
        <v/>
      </c>
      <c r="L29" s="197">
        <f>IF(C29&gt;E29,E29+1-C29-H29,E29-C29-H29)</f>
        <v/>
      </c>
      <c r="M29" s="202">
        <f>+IF(L29&gt;$L$7,$L$7,L29)</f>
        <v/>
      </c>
      <c r="N29" s="197">
        <f>+IF(OR(L29&lt;=$L$7,L29=" ")," ",L29-$L$7)</f>
        <v/>
      </c>
      <c r="O29" s="197">
        <f>IF(AND($C29&lt;&gt;"",$C29&lt;$AA$2,$E29&gt;$Z$2),MIN($E29,$AA$2)-MAX($C29,$Z$2),0)</f>
        <v/>
      </c>
      <c r="P29" s="197">
        <f>IF(AND($F29&lt;&gt;"",$F29&lt;$AA$2,$G29&gt;$Z$2),MIN($G29,$AA$2)-MAX($F29,$Z$2),0)</f>
        <v/>
      </c>
      <c r="Q29" s="197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119" t="n"/>
    </row>
    <row r="30" ht="36.75" customHeight="1" s="35">
      <c r="A30" s="216">
        <f>A29+1</f>
        <v/>
      </c>
      <c r="B30" s="32">
        <f>TEXT(A30,"aaa")</f>
        <v/>
      </c>
      <c r="C30" s="200" t="n"/>
      <c r="D30" s="215">
        <f t="array" ref="D30">_xlfn.IFS(C30&lt;0.5,"朝",AND(C30&lt;22/24),"22前",AND(C30&gt;=22/24),"22後")</f>
        <v/>
      </c>
      <c r="E30" s="146" t="n"/>
      <c r="F30" s="197" t="n"/>
      <c r="G30" s="198" t="n"/>
      <c r="H30" s="201">
        <f>G30-F30</f>
        <v/>
      </c>
      <c r="I30" s="196">
        <f>IF(AND(C30&lt;0.333,C30&lt;&gt;""),8/24-C30,(IF(E30&gt;29/24,E30-29/24,)))</f>
        <v/>
      </c>
      <c r="J30" s="196">
        <f>IF(AND(C30&lt;0.5,C30&lt;&gt;""),E30-C30-H30,)</f>
        <v/>
      </c>
      <c r="K30" s="196">
        <f>IF(AND(C30&gt;0.5,C30&lt;22/24),22/24-C30,)</f>
        <v/>
      </c>
      <c r="L30" s="197">
        <f>IF(C30&gt;E30,E30+1-C30-H30,E30-C30-H30)</f>
        <v/>
      </c>
      <c r="M30" s="202">
        <f>+IF(L30&gt;$L$7,$L$7,L30)</f>
        <v/>
      </c>
      <c r="N30" s="197">
        <f>+IF(OR(L30&lt;=$L$7,L30=" ")," ",L30-$L$7)</f>
        <v/>
      </c>
      <c r="O30" s="197">
        <f>IF(AND($C30&lt;&gt;"",$C30&lt;$AA$2,$E30&gt;$Z$2),MIN($E30,$AA$2)-MAX($C30,$Z$2),0)</f>
        <v/>
      </c>
      <c r="P30" s="197">
        <f>IF(AND($F30&lt;&gt;"",$F30&lt;$AA$2,$G30&gt;$Z$2),MIN($G30,$AA$2)-MAX($F30,$Z$2),0)</f>
        <v/>
      </c>
      <c r="Q30" s="197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119" t="n"/>
    </row>
    <row r="31" ht="36.75" customHeight="1" s="35">
      <c r="A31" s="216">
        <f>A30+1</f>
        <v/>
      </c>
      <c r="B31" s="32">
        <f>TEXT(A31,"aaa")</f>
        <v/>
      </c>
      <c r="C31" s="200" t="n"/>
      <c r="D31" s="215">
        <f t="array" ref="D31">_xlfn.IFS(C31&lt;0.5,"朝",AND(C31&lt;22/24),"22前",AND(C31&gt;=22/24),"22後")</f>
        <v/>
      </c>
      <c r="E31" s="146" t="n"/>
      <c r="F31" s="197" t="n"/>
      <c r="G31" s="198" t="n"/>
      <c r="H31" s="201">
        <f>G31-F31</f>
        <v/>
      </c>
      <c r="I31" s="196">
        <f>IF(AND(C31&lt;0.333,C31&lt;&gt;""),8/24-C31,(IF(E31&gt;29/24,E31-29/24,)))</f>
        <v/>
      </c>
      <c r="J31" s="196">
        <f>IF(AND(C31&lt;0.5,C31&lt;&gt;""),E31-C31-H31,)</f>
        <v/>
      </c>
      <c r="K31" s="196">
        <f>IF(AND(C31&gt;0.5,C31&lt;22/24),22/24-C31,)</f>
        <v/>
      </c>
      <c r="L31" s="197">
        <f>IF(C31&gt;E31,E31+1-C31-H31,E31-C31-H31)</f>
        <v/>
      </c>
      <c r="M31" s="202">
        <f>+IF(L31&gt;$L$7,$L$7,L31)</f>
        <v/>
      </c>
      <c r="N31" s="197">
        <f>+IF(OR(L31&lt;=$L$7,L31=" ")," ",L31-$L$7)</f>
        <v/>
      </c>
      <c r="O31" s="197">
        <f>IF(AND($C31&lt;&gt;"",$C31&lt;$AA$2,$E31&gt;$Z$2),MIN($E31,$AA$2)-MAX($C31,$Z$2),0)</f>
        <v/>
      </c>
      <c r="P31" s="197">
        <f>IF(AND($F31&lt;&gt;"",$F31&lt;$AA$2,$G31&gt;$Z$2),MIN($G31,$AA$2)-MAX($F31,$Z$2),0)</f>
        <v/>
      </c>
      <c r="Q31" s="197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119" t="n"/>
    </row>
    <row r="32" ht="36.75" customHeight="1" s="35">
      <c r="A32" s="216">
        <f>A31+1</f>
        <v/>
      </c>
      <c r="B32" s="32">
        <f>TEXT(A32,"aaa")</f>
        <v/>
      </c>
      <c r="C32" s="200" t="n"/>
      <c r="D32" s="215">
        <f t="array" ref="D32">_xlfn.IFS(C32&lt;0.5,"朝",AND(C32&lt;22/24),"22前",AND(C32&gt;=22/24),"22後")</f>
        <v/>
      </c>
      <c r="E32" s="146" t="n"/>
      <c r="F32" s="197" t="n"/>
      <c r="G32" s="198" t="n"/>
      <c r="H32" s="201">
        <f>G32-F32</f>
        <v/>
      </c>
      <c r="I32" s="196">
        <f>IF(AND(C32&lt;0.333,C32&lt;&gt;""),8/24-C32,(IF(E32&gt;29/24,E32-29/24,)))</f>
        <v/>
      </c>
      <c r="J32" s="196">
        <f>IF(AND(C32&lt;0.5,C32&lt;&gt;""),E32-C32-H32,)</f>
        <v/>
      </c>
      <c r="K32" s="196">
        <f>IF(AND(C32&gt;0.5,C32&lt;22/24),22/24-C32,)</f>
        <v/>
      </c>
      <c r="L32" s="197">
        <f>IF(C32&gt;E32,E32+1-C32-H32,E32-C32-H32)</f>
        <v/>
      </c>
      <c r="M32" s="202">
        <f>+IF(L32&gt;$L$7,$L$7,L32)</f>
        <v/>
      </c>
      <c r="N32" s="197">
        <f>+IF(OR(L32&lt;=$L$7,L32=" ")," ",L32-$L$7)</f>
        <v/>
      </c>
      <c r="O32" s="197">
        <f>IF(AND($C32&lt;&gt;"",$C32&lt;$AA$2,$E32&gt;$Z$2),MIN($E32,$AA$2)-MAX($C32,$Z$2),0)</f>
        <v/>
      </c>
      <c r="P32" s="197">
        <f>IF(AND($F32&lt;&gt;"",$F32&lt;$AA$2,$G32&gt;$Z$2),MIN($G32,$AA$2)-MAX($F32,$Z$2),0)</f>
        <v/>
      </c>
      <c r="Q32" s="197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119" t="n"/>
    </row>
    <row r="33" ht="36.75" customHeight="1" s="35">
      <c r="A33" s="216">
        <f>A32+1</f>
        <v/>
      </c>
      <c r="B33" s="32">
        <f>TEXT(A33,"aaa")</f>
        <v/>
      </c>
      <c r="C33" s="200" t="n"/>
      <c r="D33" s="215">
        <f t="array" ref="D33">_xlfn.IFS(C33&lt;0.5,"朝",AND(C33&lt;22/24),"22前",AND(C33&gt;=22/24),"22後")</f>
        <v/>
      </c>
      <c r="E33" s="146" t="n"/>
      <c r="F33" s="197" t="n"/>
      <c r="G33" s="198" t="n"/>
      <c r="H33" s="201">
        <f>G33-F33</f>
        <v/>
      </c>
      <c r="I33" s="196">
        <f>IF(AND(C33&lt;0.333,C33&lt;&gt;""),8/24-C33,(IF(E33&gt;29/24,E33-29/24,)))</f>
        <v/>
      </c>
      <c r="J33" s="196">
        <f>IF(AND(C33&lt;0.5,C33&lt;&gt;""),E33-C33-H33,)</f>
        <v/>
      </c>
      <c r="K33" s="196">
        <f>IF(AND(C33&gt;0.5,C33&lt;22/24),22/24-C33,)</f>
        <v/>
      </c>
      <c r="L33" s="197">
        <f>IF(C33&gt;E33,E33+1-C33-H33,E33-C33-H33)</f>
        <v/>
      </c>
      <c r="M33" s="202">
        <f>+IF(L33&gt;$L$7,$L$7,L33)</f>
        <v/>
      </c>
      <c r="N33" s="197">
        <f>+IF(OR(L33&lt;=$L$7,L33=" ")," ",L33-$L$7)</f>
        <v/>
      </c>
      <c r="O33" s="197">
        <f>IF(AND($C33&lt;&gt;"",$C33&lt;$AA$2,$E33&gt;$Z$2),MIN($E33,$AA$2)-MAX($C33,$Z$2),0)</f>
        <v/>
      </c>
      <c r="P33" s="197">
        <f>IF(AND($F33&lt;&gt;"",$F33&lt;$AA$2,$G33&gt;$Z$2),MIN($G33,$AA$2)-MAX($F33,$Z$2),0)</f>
        <v/>
      </c>
      <c r="Q33" s="197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119" t="n"/>
    </row>
    <row r="34" ht="36.75" customHeight="1" s="35">
      <c r="A34" s="216">
        <f>A33+1</f>
        <v/>
      </c>
      <c r="B34" s="32">
        <f>TEXT(A34,"aaa")</f>
        <v/>
      </c>
      <c r="C34" s="200" t="n"/>
      <c r="D34" s="215">
        <f t="array" ref="D34">_xlfn.IFS(C34&lt;0.5,"朝",AND(C34&lt;22/24),"22前",AND(C34&gt;=22/24),"22後")</f>
        <v/>
      </c>
      <c r="E34" s="146" t="n"/>
      <c r="F34" s="197" t="n"/>
      <c r="G34" s="198" t="n"/>
      <c r="H34" s="201">
        <f>G34-F34</f>
        <v/>
      </c>
      <c r="I34" s="196">
        <f>IF(AND(C34&lt;0.333,C34&lt;&gt;""),8/24-C34,(IF(E34&gt;29/24,E34-29/24,)))</f>
        <v/>
      </c>
      <c r="J34" s="196">
        <f>IF(AND(C34&lt;0.5,C34&lt;&gt;""),E34-C34-H34,)</f>
        <v/>
      </c>
      <c r="K34" s="196">
        <f>IF(AND(C34&gt;0.5,C34&lt;22/24),22/24-C34,)</f>
        <v/>
      </c>
      <c r="L34" s="197">
        <f>IF(C34&gt;E34,E34+1-C34-H34,E34-C34-H34)</f>
        <v/>
      </c>
      <c r="M34" s="202">
        <f>+IF(L34&gt;$L$7,$L$7,L34)</f>
        <v/>
      </c>
      <c r="N34" s="197">
        <f>+IF(OR(L34&lt;=$L$7,L34=" ")," ",L34-$L$7)</f>
        <v/>
      </c>
      <c r="O34" s="197">
        <f>IF(AND($C34&lt;&gt;"",$C34&lt;$AA$2,$E34&gt;$Z$2),MIN($E34,$AA$2)-MAX($C34,$Z$2),0)</f>
        <v/>
      </c>
      <c r="P34" s="197">
        <f>IF(AND($F34&lt;&gt;"",$F34&lt;$AA$2,$G34&gt;$Z$2),MIN($G34,$AA$2)-MAX($F34,$Z$2),0)</f>
        <v/>
      </c>
      <c r="Q34" s="197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119" t="n"/>
    </row>
    <row r="35" ht="36.75" customHeight="1" s="35">
      <c r="A35" s="216">
        <f>A34+1</f>
        <v/>
      </c>
      <c r="B35" s="32">
        <f>TEXT(A35,"aaa")</f>
        <v/>
      </c>
      <c r="C35" s="200" t="n"/>
      <c r="D35" s="215">
        <f t="array" ref="D35">_xlfn.IFS(C35&lt;0.5,"朝",AND(C35&lt;22/24),"22前",AND(C35&gt;=22/24),"22後")</f>
        <v/>
      </c>
      <c r="E35" s="146" t="n"/>
      <c r="F35" s="197" t="n"/>
      <c r="G35" s="198" t="n"/>
      <c r="H35" s="201">
        <f>G35-F35</f>
        <v/>
      </c>
      <c r="I35" s="196">
        <f>IF(AND(C35&lt;0.333,C35&lt;&gt;""),8/24-C35,(IF(E35&gt;29/24,E35-29/24,)))</f>
        <v/>
      </c>
      <c r="J35" s="196">
        <f>IF(AND(C35&lt;0.5,C35&lt;&gt;""),E35-C35-H35,)</f>
        <v/>
      </c>
      <c r="K35" s="196">
        <f>IF(AND(C35&gt;0.5,C35&lt;22/24),22/24-C35,)</f>
        <v/>
      </c>
      <c r="L35" s="197">
        <f>IF(C35&gt;E35,E35+1-C35-H35,E35-C35-H35)</f>
        <v/>
      </c>
      <c r="M35" s="202">
        <f>+IF(L35&gt;$L$7,$L$7,L35)</f>
        <v/>
      </c>
      <c r="N35" s="197">
        <f>+IF(OR(L35&lt;=$L$7,L35=" ")," ",L35-$L$7)</f>
        <v/>
      </c>
      <c r="O35" s="197">
        <f>IF(AND($C35&lt;&gt;"",$C35&lt;$AA$2,$E35&gt;$Z$2),MIN($E35,$AA$2)-MAX($C35,$Z$2),0)</f>
        <v/>
      </c>
      <c r="P35" s="197">
        <f>IF(AND($F35&lt;&gt;"",$F35&lt;$AA$2,$G35&gt;$Z$2),MIN($G35,$AA$2)-MAX($F35,$Z$2),0)</f>
        <v/>
      </c>
      <c r="Q35" s="197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119" t="n"/>
    </row>
    <row r="36" ht="36.75" customHeight="1" s="35">
      <c r="A36" s="216">
        <f>A35+1</f>
        <v/>
      </c>
      <c r="B36" s="32">
        <f>TEXT(A36,"aaa")</f>
        <v/>
      </c>
      <c r="C36" s="200" t="n"/>
      <c r="D36" s="215">
        <f t="array" ref="D36">_xlfn.IFS(C36&lt;0.5,"朝",AND(C36&lt;22/24),"22前",AND(C36&gt;=22/24),"22後")</f>
        <v/>
      </c>
      <c r="E36" s="146" t="n"/>
      <c r="F36" s="197" t="n"/>
      <c r="G36" s="198" t="n"/>
      <c r="H36" s="201">
        <f>G36-F36</f>
        <v/>
      </c>
      <c r="I36" s="196">
        <f>IF(AND(C36&lt;0.333,C36&lt;&gt;""),8/24-C36,(IF(E36&gt;29/24,E36-29/24,)))</f>
        <v/>
      </c>
      <c r="J36" s="196">
        <f>IF(AND(C36&lt;0.5,C36&lt;&gt;""),E36-C36-H36,)</f>
        <v/>
      </c>
      <c r="K36" s="196">
        <f>IF(AND(C36&gt;0.5,C36&lt;22/24),22/24-C36,)</f>
        <v/>
      </c>
      <c r="L36" s="197">
        <f>IF(C36&gt;E36,E36+1-C36-H36,E36-C36-H36)</f>
        <v/>
      </c>
      <c r="M36" s="202">
        <f>+IF(L36&gt;$L$7,$L$7,L36)</f>
        <v/>
      </c>
      <c r="N36" s="197">
        <f>+IF(OR(L36&lt;=$L$7,L36=" ")," ",L36-$L$7)</f>
        <v/>
      </c>
      <c r="O36" s="197">
        <f>IF(AND($C36&lt;&gt;"",$C36&lt;$AA$2,$E36&gt;$Z$2),MIN($E36,$AA$2)-MAX($C36,$Z$2),0)</f>
        <v/>
      </c>
      <c r="P36" s="197">
        <f>IF(AND($F36&lt;&gt;"",$F36&lt;$AA$2,$G36&gt;$Z$2),MIN($G36,$AA$2)-MAX($F36,$Z$2),0)</f>
        <v/>
      </c>
      <c r="Q36" s="197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119" t="n"/>
    </row>
    <row r="37" ht="36.75" customHeight="1" s="35">
      <c r="A37" s="216">
        <f>A36+1</f>
        <v/>
      </c>
      <c r="B37" s="32">
        <f>TEXT(A37,"aaa")</f>
        <v/>
      </c>
      <c r="C37" s="200" t="n"/>
      <c r="D37" s="215">
        <f t="array" ref="D37">_xlfn.IFS(C37&lt;0.5,"朝",AND(C37&lt;22/24),"22前",AND(C37&gt;=22/24),"22後")</f>
        <v/>
      </c>
      <c r="E37" s="146" t="n"/>
      <c r="F37" s="197" t="n"/>
      <c r="G37" s="198" t="n"/>
      <c r="H37" s="201">
        <f>G37-F37</f>
        <v/>
      </c>
      <c r="I37" s="196">
        <f>IF(AND(C37&lt;0.333,C37&lt;&gt;""),8/24-C37,(IF(E37&gt;29/24,E37-29/24,)))</f>
        <v/>
      </c>
      <c r="J37" s="196">
        <f>IF(AND(C37&lt;0.5,C37&lt;&gt;""),E37-C37-H37,)</f>
        <v/>
      </c>
      <c r="K37" s="196">
        <f>IF(AND(C37&gt;0.5,C37&lt;22/24),22/24-C37,)</f>
        <v/>
      </c>
      <c r="L37" s="197">
        <f>IF(C37&gt;E37,E37+1-C37-H37,E37-C37-H37)</f>
        <v/>
      </c>
      <c r="M37" s="202">
        <f>+IF(L37&gt;$L$7,$L$7,L37)</f>
        <v/>
      </c>
      <c r="N37" s="197">
        <f>+IF(OR(L37&lt;=$L$7,L37=" ")," ",L37-$L$7)</f>
        <v/>
      </c>
      <c r="O37" s="197">
        <f>IF(AND($C37&lt;&gt;"",$C37&lt;$AA$2,$E37&gt;$Z$2),MIN($E37,$AA$2)-MAX($C37,$Z$2),0)</f>
        <v/>
      </c>
      <c r="P37" s="197">
        <f>IF(AND($F37&lt;&gt;"",$F37&lt;$AA$2,$G37&gt;$Z$2),MIN($G37,$AA$2)-MAX($F37,$Z$2),0)</f>
        <v/>
      </c>
      <c r="Q37" s="197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119" t="n"/>
    </row>
    <row r="38" ht="36.75" customHeight="1" s="35">
      <c r="A38" s="216">
        <f>A37+1</f>
        <v/>
      </c>
      <c r="B38" s="32">
        <f>TEXT(A38,"aaa")</f>
        <v/>
      </c>
      <c r="C38" s="200" t="n"/>
      <c r="D38" s="217">
        <f t="array" ref="D38">_xlfn.IFS(C38&lt;0.5,"朝",AND(C38&lt;22/24),"22前",AND(C38&gt;=22/24),"22後")</f>
        <v/>
      </c>
      <c r="E38" s="146" t="n"/>
      <c r="F38" s="197" t="n"/>
      <c r="G38" s="198" t="n"/>
      <c r="H38" s="201">
        <f>G38-F38</f>
        <v/>
      </c>
      <c r="I38" s="196">
        <f>IF(AND(C38&lt;0.333,C38&lt;&gt;""),8/24-C38,(IF(E38&gt;29/24,E38-29/24,)))</f>
        <v/>
      </c>
      <c r="J38" s="197">
        <f>IF(AND(C38&lt;0.5,C38&lt;&gt;""),E38-C38-H38,)</f>
        <v/>
      </c>
      <c r="K38" s="197">
        <f>IF(AND(C38&gt;0.5,C38&lt;22/24),22/24-C38,)</f>
        <v/>
      </c>
      <c r="L38" s="197">
        <f>IF(C38&gt;E38,E38+1-C38-H38,E38-C38-H38)</f>
        <v/>
      </c>
      <c r="M38" s="202">
        <f>+IF(L38&gt;$L$7,$L$7,L38)</f>
        <v/>
      </c>
      <c r="N38" s="197">
        <f>+IF(OR(L38&lt;=$L$7,L38=" ")," ",L38-$L$7)</f>
        <v/>
      </c>
      <c r="O38" s="197" t="n"/>
      <c r="P38" s="197" t="n"/>
      <c r="Q38" s="197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119" t="n"/>
    </row>
    <row r="39" ht="36.75" customHeight="1" s="35" thickBot="1">
      <c r="A39" s="218">
        <f>A38+1</f>
        <v/>
      </c>
      <c r="B39" s="26">
        <f>TEXT(A39,"aaa")</f>
        <v/>
      </c>
      <c r="C39" s="219" t="n"/>
      <c r="D39" s="220">
        <f t="array" ref="D39">_xlfn.IFS(C39&lt;0.5,"朝",AND(C39&lt;22/24),"22前",AND(C39&gt;=22/24),"22後")</f>
        <v/>
      </c>
      <c r="E39" s="147" t="n"/>
      <c r="F39" s="221" t="n"/>
      <c r="G39" s="222" t="n"/>
      <c r="H39" s="207" t="n">
        <v>0</v>
      </c>
      <c r="I39" s="208">
        <f>IF(AND(C39&lt;0.333,C39&lt;&gt;""),8/24-C39,(IF(E39&gt;29/24,E39-29/24,)))</f>
        <v/>
      </c>
      <c r="J39" s="208">
        <f>IF(AND(C39&lt;0.5,C39&lt;&gt;""),E39-C39-H39,)</f>
        <v/>
      </c>
      <c r="K39" s="223">
        <f>IF(AND(C39&gt;0.5,C39&lt;22/24),22/24-C39,)</f>
        <v/>
      </c>
      <c r="L39" s="208">
        <f>IF(C39&gt;E39,E39+1-C39-H39,E39-C39-H39)</f>
        <v/>
      </c>
      <c r="M39" s="209" t="n">
        <v>0</v>
      </c>
      <c r="N39" s="208" t="n"/>
      <c r="O39" s="208" t="n"/>
      <c r="P39" s="208" t="n"/>
      <c r="Q39" s="208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121" t="n"/>
    </row>
    <row r="40" ht="36.75" customHeight="1" s="35" thickTop="1">
      <c r="A40" s="117" t="inlineStr">
        <is>
          <t>合計</t>
        </is>
      </c>
      <c r="B40" s="117" t="n"/>
      <c r="C40" s="196" t="n"/>
      <c r="D40" s="215">
        <f t="array" ref="D40">_xlfn.IFS(C40&lt;0.5,"朝",AND(C40&lt;22/24),"22前",AND(C40&gt;=22/24),"22後")</f>
        <v/>
      </c>
      <c r="E40" s="224" t="n"/>
      <c r="F40" s="225" t="n"/>
      <c r="G40" s="226" t="n"/>
      <c r="H40" s="195" t="inlineStr">
        <is>
          <t>休憩計計</t>
        </is>
      </c>
      <c r="I40" s="196" t="inlineStr">
        <is>
          <t>早朝計</t>
        </is>
      </c>
      <c r="J40" s="196" t="inlineStr">
        <is>
          <t>基本計</t>
        </is>
      </c>
      <c r="K40" s="196" t="inlineStr">
        <is>
          <t>夜時間</t>
        </is>
      </c>
      <c r="L40" s="196" t="inlineStr">
        <is>
          <t>実働時間</t>
        </is>
      </c>
      <c r="M40" s="122" t="inlineStr">
        <is>
          <t>契約時間</t>
        </is>
      </c>
      <c r="N40" s="123" t="inlineStr">
        <is>
          <t>残業時間</t>
        </is>
      </c>
      <c r="O40" s="124" t="inlineStr">
        <is>
          <t>深夜時間</t>
        </is>
      </c>
      <c r="P40" s="124" t="inlineStr">
        <is>
          <t>深夜時間</t>
        </is>
      </c>
      <c r="Q40" s="124" t="inlineStr">
        <is>
          <t>深夜時間</t>
        </is>
      </c>
      <c r="R40" s="125" t="inlineStr">
        <is>
          <t>食事合計</t>
        </is>
      </c>
    </row>
    <row r="41" ht="36.75" customHeight="1" s="35" thickBot="1">
      <c r="A41" s="119" t="n"/>
      <c r="B41" s="119" t="n"/>
      <c r="C41" s="119" t="n"/>
      <c r="D41" s="119" t="n"/>
      <c r="E41" s="140" t="n"/>
      <c r="F41" s="4" t="inlineStr">
        <is>
          <t>出勤日数</t>
        </is>
      </c>
      <c r="G41" s="144">
        <f>COUNTA(C9:C39)</f>
        <v/>
      </c>
      <c r="H41" s="227">
        <f>+SUM(H9:H39)</f>
        <v/>
      </c>
      <c r="I41" s="228">
        <f>SUM(I9:I39)</f>
        <v/>
      </c>
      <c r="J41" s="229">
        <f>SUM(J9:J39)</f>
        <v/>
      </c>
      <c r="K41" s="229">
        <f>SUM(K9:K39)</f>
        <v/>
      </c>
      <c r="L41" s="197">
        <f>+SUM(L9:L39)</f>
        <v/>
      </c>
      <c r="M41" s="197">
        <f>+SUM(M9:M39)</f>
        <v/>
      </c>
      <c r="N41" s="197">
        <f>+SUM(N9:N39)</f>
        <v/>
      </c>
      <c r="O41" s="197">
        <f>+SUM(O9:O38)</f>
        <v/>
      </c>
      <c r="P41" s="197">
        <f>+SUM(P9:P38)</f>
        <v/>
      </c>
      <c r="Q41" s="197">
        <f>+SUM(Q9:Q39)</f>
        <v/>
      </c>
      <c r="R41" s="119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9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topLeftCell="A4" zoomScale="70" zoomScaleNormal="70" workbookViewId="0">
      <selection activeCell="J9" sqref="J9"/>
    </sheetView>
  </sheetViews>
  <sheetFormatPr baseColWidth="8" defaultRowHeight="13.2"/>
  <cols>
    <col width="7.21875" bestFit="1" customWidth="1" style="35" min="1" max="1"/>
    <col width="5.77734375" bestFit="1" customWidth="1" style="35" min="2" max="2"/>
    <col hidden="1" width="2.88671875" customWidth="1" style="35" min="4" max="4"/>
    <col width="10.109375" customWidth="1" style="35" min="8" max="11"/>
    <col width="10" customWidth="1" style="35" min="12" max="13"/>
    <col width="10.88671875" customWidth="1" style="35" min="14" max="14"/>
    <col hidden="1" width="9" customWidth="1" style="35" min="15" max="15"/>
    <col hidden="1" width="8.21875" customWidth="1" style="35" min="16" max="16"/>
  </cols>
  <sheetData>
    <row r="2" ht="22.5" customHeight="1" s="35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67" t="inlineStr">
        <is>
          <t>ダイエットクック</t>
        </is>
      </c>
      <c r="E2" s="166" t="n"/>
      <c r="F2" s="166" t="n"/>
      <c r="G2" s="166" t="n"/>
      <c r="L2" s="0" t="n"/>
      <c r="M2" s="0" t="n"/>
      <c r="Z2" s="22" t="n">
        <v>0.9166666666666666</v>
      </c>
      <c r="AA2" s="23" t="n">
        <v>1.208333333333333</v>
      </c>
    </row>
    <row r="3" ht="22.5" customHeight="1" s="35">
      <c r="A3" s="190">
        <f>'[1]0SHEET'!D1</f>
        <v/>
      </c>
      <c r="B3" s="2" t="inlineStr">
        <is>
          <t>月</t>
        </is>
      </c>
      <c r="L3" s="0" t="n"/>
      <c r="M3" s="0" t="n"/>
    </row>
    <row r="4" ht="22.5" customHeight="1" s="35">
      <c r="C4" s="1" t="inlineStr">
        <is>
          <t>氏名</t>
        </is>
      </c>
      <c r="D4" s="168" t="inlineStr">
        <is>
          <t>スズキ　サユリ</t>
        </is>
      </c>
      <c r="E4" s="166" t="n"/>
      <c r="F4" s="166" t="n"/>
      <c r="G4" s="166" t="n"/>
      <c r="H4" s="0" t="inlineStr">
        <is>
          <t>NP番号：</t>
        </is>
      </c>
      <c r="I4" s="107" t="n">
        <v>5156</v>
      </c>
      <c r="J4" s="0" t="n"/>
      <c r="K4" s="0" t="n"/>
      <c r="M4" s="0" t="n"/>
    </row>
    <row r="6">
      <c r="L6" s="20" t="inlineStr">
        <is>
          <t>法定時間</t>
        </is>
      </c>
      <c r="M6" s="20" t="n"/>
    </row>
    <row r="7" ht="14.25" customHeight="1" s="35" thickBot="1">
      <c r="L7" s="21" t="n">
        <v>0.3333333333333333</v>
      </c>
      <c r="M7" s="21" t="n"/>
      <c r="O7" s="3" t="n"/>
      <c r="P7" s="3" t="n"/>
      <c r="Q7" s="3" t="n"/>
    </row>
    <row r="8" ht="22.5" customHeight="1" s="35" thickBot="1">
      <c r="A8" s="110" t="inlineStr">
        <is>
          <t>日</t>
        </is>
      </c>
      <c r="B8" s="132" t="inlineStr">
        <is>
          <t>曜日</t>
        </is>
      </c>
      <c r="C8" s="7" t="inlineStr">
        <is>
          <t>出勤</t>
        </is>
      </c>
      <c r="D8" s="8" t="n"/>
      <c r="E8" s="8" t="inlineStr">
        <is>
          <t>退勤</t>
        </is>
      </c>
      <c r="F8" s="8" t="inlineStr">
        <is>
          <t>休憩開始</t>
        </is>
      </c>
      <c r="G8" s="9" t="inlineStr">
        <is>
          <t>休憩終了</t>
        </is>
      </c>
      <c r="H8" s="134" t="inlineStr">
        <is>
          <t>休憩計</t>
        </is>
      </c>
      <c r="I8" s="110" t="inlineStr">
        <is>
          <t>早朝</t>
        </is>
      </c>
      <c r="J8" s="110" t="inlineStr">
        <is>
          <t>基本</t>
        </is>
      </c>
      <c r="K8" s="110" t="inlineStr">
        <is>
          <t>夜</t>
        </is>
      </c>
      <c r="L8" s="111" t="inlineStr">
        <is>
          <t>実働</t>
        </is>
      </c>
      <c r="M8" s="111" t="inlineStr">
        <is>
          <t>契約時間</t>
        </is>
      </c>
      <c r="N8" s="112" t="inlineStr">
        <is>
          <t>残業</t>
        </is>
      </c>
      <c r="O8" s="113" t="inlineStr">
        <is>
          <t>深夜時間</t>
        </is>
      </c>
      <c r="P8" s="113" t="inlineStr">
        <is>
          <t>深夜休憩</t>
        </is>
      </c>
      <c r="Q8" s="113" t="inlineStr">
        <is>
          <t>深夜</t>
        </is>
      </c>
      <c r="R8" s="114" t="inlineStr">
        <is>
          <t>食事</t>
        </is>
      </c>
    </row>
    <row r="9" ht="36.75" customHeight="1" s="35" thickTop="1">
      <c r="A9" s="214">
        <f>A3</f>
        <v/>
      </c>
      <c r="B9" s="133">
        <f>TEXT(A9,"aaa")</f>
        <v/>
      </c>
      <c r="C9" s="192" t="n">
        <v>0.8659722222222223</v>
      </c>
      <c r="D9" s="215">
        <f t="array" ref="D9">_xlfn.IFS(C9&lt;0.5,"朝",AND(C9&lt;22/24),"22前",AND(C9&gt;=22/24),"22後")</f>
        <v/>
      </c>
      <c r="E9" s="145" t="n">
        <v>1.196527777777778</v>
      </c>
      <c r="F9" s="196" t="n">
        <v>0</v>
      </c>
      <c r="G9" s="194" t="n">
        <v>0.04166666666666666</v>
      </c>
      <c r="H9" s="195">
        <f>G9-F9</f>
        <v/>
      </c>
      <c r="I9" s="196">
        <f>IF(AND(C9&lt;0.333,C9&lt;&gt;""),8/24-C9,(IF(E9&gt;29/24,E9-29/24,)))</f>
        <v/>
      </c>
      <c r="J9" s="196">
        <f>IF(AND(C9&lt;0.5,C9&lt;&gt;""),E9-C9-H9,)</f>
        <v/>
      </c>
      <c r="K9" s="196">
        <f>IF(AND(C9&gt;0.5,C9&lt;22/24),22/24-C9,)</f>
        <v/>
      </c>
      <c r="L9" s="197">
        <f>IF(C9&gt;E9,E9+1-C9-H9,E9-C9-H9)</f>
        <v/>
      </c>
      <c r="M9" s="196">
        <f>+IF(L9&gt;$L$7,$L$7,L9)</f>
        <v/>
      </c>
      <c r="N9" s="196">
        <f>+IF(OR(L9&lt;=$L$7,L9=" ")," ",L9-$L$7)</f>
        <v/>
      </c>
      <c r="O9" s="196">
        <f>IF(AND($C9&lt;&gt;"",$C9&lt;$AA$2,$E9&gt;$Z$2),MIN($E9,$AA$2)-MAX($C9,$Z$2),0)</f>
        <v/>
      </c>
      <c r="P9" s="196">
        <f>IF(AND($F9&lt;&gt;"",$F9&lt;$AA$2,$G9&gt;$Z$2),MIN($G9,$AA$2)-MAX($F9,$Z$2),0)</f>
        <v/>
      </c>
      <c r="Q9" s="197">
        <f t="array" ref="Q9">_xlfn.IFS(D9="朝",,AND(D9="22前",E9&gt;5/24),5/24+1-H9-22/24,AND(D9="22前",E9&lt;5/24),E9+1-H9-22/24,AND(D9="22後",E9&gt;5/24),5/24+1-H9-C9,AND(D9="22後",E9&lt;5/24),E9+1-H9-C9)</f>
        <v/>
      </c>
      <c r="R9" s="117" t="n"/>
    </row>
    <row r="10" ht="36.75" customHeight="1" s="35">
      <c r="A10" s="216">
        <f>A9+1</f>
        <v/>
      </c>
      <c r="B10" s="32">
        <f>TEXT(A10,"aaa")</f>
        <v/>
      </c>
      <c r="C10" s="200" t="n">
        <v>0.8659722222222223</v>
      </c>
      <c r="D10" s="215">
        <f t="array" ref="D10">_xlfn.IFS(C10&lt;0.5,"朝",AND(C10&lt;22/24),"22前",AND(C10&gt;=22/24),"22後")</f>
        <v/>
      </c>
      <c r="E10" s="146" t="n">
        <v>1.334722222222222</v>
      </c>
      <c r="F10" s="197" t="n">
        <v>0</v>
      </c>
      <c r="G10" s="198" t="n">
        <v>0.04166666666666666</v>
      </c>
      <c r="H10" s="201">
        <f>G10-F10</f>
        <v/>
      </c>
      <c r="I10" s="196">
        <f>IF(AND(C10&lt;0.333,C10&lt;&gt;""),8/24-C10,(IF(E10&gt;29/24,E10-29/24,)))</f>
        <v/>
      </c>
      <c r="J10" s="196">
        <f>IF(AND(C10&lt;0.5,C10&lt;&gt;""),E10-C10-H10,)</f>
        <v/>
      </c>
      <c r="K10" s="196">
        <f>IF(AND(C10&gt;0.5,C10&lt;22/24),22/24-C10,)</f>
        <v/>
      </c>
      <c r="L10" s="197">
        <f>IF(C10&gt;E10,E10+1-C10-H10,E10-C10-H10)</f>
        <v/>
      </c>
      <c r="M10" s="202">
        <f>+IF(L10&gt;$L$7,$L$7,L10)</f>
        <v/>
      </c>
      <c r="N10" s="197">
        <f>+IF(OR(L10&lt;=$L$7,L10=" ")," ",L10-$L$7)</f>
        <v/>
      </c>
      <c r="O10" s="197">
        <f>IF(AND($C10&lt;&gt;"",$C10&lt;$AA$2,$E10&gt;$Z$2),MIN($E10,$AA$2)-MAX($C10,$Z$2),0)</f>
        <v/>
      </c>
      <c r="P10" s="197">
        <f>IF(AND($F10&lt;&gt;"",$F10&lt;$AA$2,$G10&gt;$Z$2),MIN($G10,$AA$2)-MAX($F10,$Z$2),0)</f>
        <v/>
      </c>
      <c r="Q10" s="197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119" t="n"/>
    </row>
    <row r="11" ht="36.75" customHeight="1" s="35">
      <c r="A11" s="216">
        <f>A10+1</f>
        <v/>
      </c>
      <c r="B11" s="32">
        <f>TEXT(A11,"aaa")</f>
        <v/>
      </c>
      <c r="C11" s="200" t="n">
        <v>0.8659722222222223</v>
      </c>
      <c r="D11" s="215">
        <f t="array" ref="D11">_xlfn.IFS(C11&lt;0.5,"朝",AND(C11&lt;22/24),"22前",AND(C11&gt;=22/24),"22後")</f>
        <v/>
      </c>
      <c r="E11" s="146" t="n">
        <v>1.25</v>
      </c>
      <c r="F11" s="197" t="n">
        <v>0</v>
      </c>
      <c r="G11" s="198" t="n">
        <v>0.04166666666666666</v>
      </c>
      <c r="H11" s="201">
        <f>G11-F11</f>
        <v/>
      </c>
      <c r="I11" s="196">
        <f>IF(AND(C11&lt;0.333,C11&lt;&gt;""),8/24-C11,(IF(E11&gt;29/24,E11-29/24,)))</f>
        <v/>
      </c>
      <c r="J11" s="196">
        <f>IF(AND(C11&lt;0.5,C11&lt;&gt;""),E11-C11-H11,)</f>
        <v/>
      </c>
      <c r="K11" s="196">
        <f>IF(AND(C11&gt;0.5,C11&lt;22/24),22/24-C11,)</f>
        <v/>
      </c>
      <c r="L11" s="197">
        <f>IF(C11&gt;E11,E11+1-C11-H11,E11-C11-H11)</f>
        <v/>
      </c>
      <c r="M11" s="202">
        <f>+IF(L11&gt;$L$7,$L$7,L11)</f>
        <v/>
      </c>
      <c r="N11" s="197">
        <f>+IF(OR(L11&lt;=$L$7,L11=" ")," ",L11-$L$7)</f>
        <v/>
      </c>
      <c r="O11" s="197">
        <f>IF(AND($C11&lt;&gt;"",$C11&lt;$AA$2,$E11&gt;$Z$2),MIN($E11,$AA$2)-MAX($C11,$Z$2),0)</f>
        <v/>
      </c>
      <c r="P11" s="197">
        <f>IF(AND($F11&lt;&gt;"",$F11&lt;$AA$2,$G11&gt;$Z$2),MIN($G11,$AA$2)-MAX($F11,$Z$2),0)</f>
        <v/>
      </c>
      <c r="Q11" s="197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119" t="n"/>
    </row>
    <row r="12" ht="36.75" customHeight="1" s="35">
      <c r="A12" s="216">
        <f>A11+1</f>
        <v/>
      </c>
      <c r="B12" s="32">
        <f>TEXT(A12,"aaa")</f>
        <v/>
      </c>
      <c r="C12" s="200" t="n">
        <v>0.8659722222222223</v>
      </c>
      <c r="D12" s="215">
        <f t="array" ref="D12">_xlfn.IFS(C12&lt;0.5,"朝",AND(C12&lt;22/24),"22前",AND(C12&gt;=22/24),"22後")</f>
        <v/>
      </c>
      <c r="E12" s="146" t="n">
        <v>1.293055555555556</v>
      </c>
      <c r="F12" s="197" t="n">
        <v>0</v>
      </c>
      <c r="G12" s="198" t="n">
        <v>0.04166666666666666</v>
      </c>
      <c r="H12" s="201">
        <f>G12-F12</f>
        <v/>
      </c>
      <c r="I12" s="196">
        <f>IF(AND(C12&lt;0.333,C12&lt;&gt;""),8/24-C12,(IF(E12&gt;29/24,E12-29/24,)))</f>
        <v/>
      </c>
      <c r="J12" s="196">
        <f>IF(AND(C12&lt;0.5,C12&lt;&gt;""),E12-C12-H12,)</f>
        <v/>
      </c>
      <c r="K12" s="196">
        <f>IF(AND(C12&gt;0.5,C12&lt;22/24),22/24-C12,)</f>
        <v/>
      </c>
      <c r="L12" s="197">
        <f>IF(C12&gt;E12,E12+1-C12-H12,E12-C12-H12)</f>
        <v/>
      </c>
      <c r="M12" s="202">
        <f>+IF(L12&gt;$L$7,$L$7,L12)</f>
        <v/>
      </c>
      <c r="N12" s="197">
        <f>+IF(OR(L12&lt;=$L$7,L12=" ")," ",L12-$L$7)</f>
        <v/>
      </c>
      <c r="O12" s="197">
        <f>IF(AND($C12&lt;&gt;"",$C12&lt;$AA$2,$E12&gt;$Z$2),MIN($E12,$AA$2)-MAX($C12,$Z$2),0)</f>
        <v/>
      </c>
      <c r="P12" s="197">
        <f>IF(AND($F12&lt;&gt;"",$F12&lt;$AA$2,$G12&gt;$Z$2),MIN($G12,$AA$2)-MAX($F12,$Z$2),0)</f>
        <v/>
      </c>
      <c r="Q12" s="197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119" t="n"/>
    </row>
    <row r="13" ht="36.75" customHeight="1" s="35">
      <c r="A13" s="216">
        <f>A12+1</f>
        <v/>
      </c>
      <c r="B13" s="32">
        <f>TEXT(A13,"aaa")</f>
        <v/>
      </c>
      <c r="C13" s="200" t="n">
        <v>0.8652777777777778</v>
      </c>
      <c r="D13" s="215">
        <f t="array" ref="D13">_xlfn.IFS(C13&lt;0.5,"朝",AND(C13&lt;22/24),"22前",AND(C13&gt;=22/24),"22後")</f>
        <v/>
      </c>
      <c r="E13" s="146" t="n">
        <v>1.254861111111111</v>
      </c>
      <c r="F13" s="197" t="n">
        <v>0</v>
      </c>
      <c r="G13" s="198" t="n">
        <v>0.04166666666666666</v>
      </c>
      <c r="H13" s="201">
        <f>G13-F13</f>
        <v/>
      </c>
      <c r="I13" s="196">
        <f>IF(AND(C13&lt;0.333,C13&lt;&gt;""),8/24-C13,(IF(E13&gt;29/24,E13-29/24,)))</f>
        <v/>
      </c>
      <c r="J13" s="196">
        <f>IF(AND(C13&lt;0.5,C13&lt;&gt;""),E13-C13-H13,)</f>
        <v/>
      </c>
      <c r="K13" s="196">
        <f>IF(AND(C13&gt;0.5,C13&lt;22/24),22/24-C13,)</f>
        <v/>
      </c>
      <c r="L13" s="197">
        <f>IF(C13&gt;E13,E13+1-C13-H13,E13-C13-H13)</f>
        <v/>
      </c>
      <c r="M13" s="202">
        <f>+IF(L13&gt;$L$7,$L$7,L13)</f>
        <v/>
      </c>
      <c r="N13" s="197">
        <f>+IF(OR(L13&lt;=$L$7,L13=" ")," ",L13-$L$7)</f>
        <v/>
      </c>
      <c r="O13" s="197">
        <f>IF(AND($C13&lt;&gt;"",$C13&lt;$AA$2,$E13&gt;$Z$2),MIN($E13,$AA$2)-MAX($C13,$Z$2),0)</f>
        <v/>
      </c>
      <c r="P13" s="197">
        <f>IF(AND($F13&lt;&gt;"",$F13&lt;$AA$2,$G13&gt;$Z$2),MIN($G13,$AA$2)-MAX($F13,$Z$2),0)</f>
        <v/>
      </c>
      <c r="Q13" s="197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119" t="n"/>
    </row>
    <row r="14" ht="36.75" customHeight="1" s="35">
      <c r="A14" s="216">
        <f>A13+1</f>
        <v/>
      </c>
      <c r="B14" s="32">
        <f>TEXT(A14,"aaa")</f>
        <v/>
      </c>
      <c r="C14" s="200" t="n">
        <v>0.8243055555555555</v>
      </c>
      <c r="D14" s="215">
        <f t="array" ref="D14">_xlfn.IFS(C14&lt;0.5,"朝",AND(C14&lt;22/24),"22前",AND(C14&gt;=22/24),"22後")</f>
        <v/>
      </c>
      <c r="E14" s="146" t="n">
        <v>1.208333333333333</v>
      </c>
      <c r="F14" s="197" t="n">
        <v>0</v>
      </c>
      <c r="G14" s="198" t="n">
        <v>0.04166666666666666</v>
      </c>
      <c r="H14" s="201">
        <f>G14-F14</f>
        <v/>
      </c>
      <c r="I14" s="196">
        <f>IF(AND(C14&lt;0.333,C14&lt;&gt;""),8/24-C14,(IF(E14&gt;29/24,E14-29/24,)))</f>
        <v/>
      </c>
      <c r="J14" s="196">
        <f>IF(AND(C14&lt;0.5,C14&lt;&gt;""),E14-C14-H14,)</f>
        <v/>
      </c>
      <c r="K14" s="196">
        <f>IF(AND(C14&gt;0.5,C14&lt;22/24),22/24-C14,)</f>
        <v/>
      </c>
      <c r="L14" s="197">
        <f>IF(C14&gt;E14,E14+1-C14-H14,E14-C14-H14)</f>
        <v/>
      </c>
      <c r="M14" s="202">
        <f>+IF(L14&gt;$L$7,$L$7,L14)</f>
        <v/>
      </c>
      <c r="N14" s="197">
        <f>+IF(OR(L14&lt;=$L$7,L14=" ")," ",L14-$L$7)</f>
        <v/>
      </c>
      <c r="O14" s="197">
        <f>IF(AND($C14&lt;&gt;"",$C14&lt;$AA$2,$E14&gt;$Z$2),MIN($E14,$AA$2)-MAX($C14,$Z$2),0)</f>
        <v/>
      </c>
      <c r="P14" s="197">
        <f>IF(AND($F14&lt;&gt;"",$F14&lt;$AA$2,$G14&gt;$Z$2),MIN($G14,$AA$2)-MAX($F14,$Z$2),0)</f>
        <v/>
      </c>
      <c r="Q14" s="197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119" t="n"/>
    </row>
    <row r="15" ht="36.75" customHeight="1" s="35">
      <c r="A15" s="216">
        <f>A14+1</f>
        <v/>
      </c>
      <c r="B15" s="32">
        <f>TEXT(A15,"aaa")</f>
        <v/>
      </c>
      <c r="C15" s="200" t="n">
        <v>0.8243055555555555</v>
      </c>
      <c r="D15" s="215">
        <f t="array" ref="D15">_xlfn.IFS(C15&lt;0.5,"朝",AND(C15&lt;22/24),"22前",AND(C15&gt;=22/24),"22後")</f>
        <v/>
      </c>
      <c r="E15" s="146" t="n">
        <v>1.293055555555556</v>
      </c>
      <c r="F15" s="197" t="n">
        <v>0</v>
      </c>
      <c r="G15" s="198" t="n">
        <v>0.04166666666666666</v>
      </c>
      <c r="H15" s="201">
        <f>G15-F15</f>
        <v/>
      </c>
      <c r="I15" s="196">
        <f>IF(AND(C15&lt;0.333,C15&lt;&gt;""),8/24-C15,(IF(E15&gt;29/24,E15-29/24,)))</f>
        <v/>
      </c>
      <c r="J15" s="196">
        <f>IF(AND(C15&lt;0.5,C15&lt;&gt;""),E15-C15-H15,)</f>
        <v/>
      </c>
      <c r="K15" s="196">
        <f>IF(AND(C15&gt;0.5,C15&lt;22/24),22/24-C15,)</f>
        <v/>
      </c>
      <c r="L15" s="197">
        <f>IF(C15&gt;E15,E15+1-C15-H15,E15-C15-H15)</f>
        <v/>
      </c>
      <c r="M15" s="202">
        <f>+IF(L15&gt;$L$7,$L$7,L15)</f>
        <v/>
      </c>
      <c r="N15" s="197">
        <f>+IF(OR(L15&lt;=$L$7,L15=" ")," ",L15-$L$7)</f>
        <v/>
      </c>
      <c r="O15" s="197">
        <f>IF(AND($C15&lt;&gt;"",$C15&lt;$AA$2,$E15&gt;$Z$2),MIN($E15,$AA$2)-MAX($C15,$Z$2),0)</f>
        <v/>
      </c>
      <c r="P15" s="197">
        <f>IF(AND($F15&lt;&gt;"",$F15&lt;$AA$2,$G15&gt;$Z$2),MIN($G15,$AA$2)-MAX($F15,$Z$2),0)</f>
        <v/>
      </c>
      <c r="Q15" s="197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119" t="n"/>
    </row>
    <row r="16" ht="36.75" customHeight="1" s="35">
      <c r="A16" s="216">
        <f>A15+1</f>
        <v/>
      </c>
      <c r="B16" s="32">
        <f>TEXT(A16,"aaa")</f>
        <v/>
      </c>
      <c r="C16" s="200" t="n">
        <v>0.8659722222222223</v>
      </c>
      <c r="D16" s="215">
        <f t="array" ref="D16">_xlfn.IFS(C16&lt;0.5,"朝",AND(C16&lt;22/24),"22前",AND(C16&gt;=22/24),"22後")</f>
        <v/>
      </c>
      <c r="E16" s="146" t="n">
        <v>1.254166666666667</v>
      </c>
      <c r="F16" s="197" t="n">
        <v>0</v>
      </c>
      <c r="G16" s="198" t="n">
        <v>0.04166666666666666</v>
      </c>
      <c r="H16" s="201">
        <f>G16-F16</f>
        <v/>
      </c>
      <c r="I16" s="196">
        <f>IF(AND(C16&lt;0.333,C16&lt;&gt;""),8/24-C16,(IF(E16&gt;29/24,E16-29/24,)))</f>
        <v/>
      </c>
      <c r="J16" s="196">
        <f>IF(AND(C16&lt;0.5,C16&lt;&gt;""),E16-C16-H16,)</f>
        <v/>
      </c>
      <c r="K16" s="196">
        <f>IF(AND(C16&gt;0.5,C16&lt;22/24),22/24-C16,)</f>
        <v/>
      </c>
      <c r="L16" s="197">
        <f>IF(C16&gt;E16,E16+1-C16-H16,E16-C16-H16)</f>
        <v/>
      </c>
      <c r="M16" s="202">
        <f>+IF(L16&gt;$L$7,$L$7,L16)</f>
        <v/>
      </c>
      <c r="N16" s="197">
        <f>+IF(OR(L16&lt;=$L$7,L16=" ")," ",L16-$L$7)</f>
        <v/>
      </c>
      <c r="O16" s="197">
        <f>IF(AND($C16&lt;&gt;"",$C16&lt;$AA$2,$E16&gt;$Z$2),MIN($E16,$AA$2)-MAX($C16,$Z$2),0)</f>
        <v/>
      </c>
      <c r="P16" s="197">
        <f>IF(AND($F16&lt;&gt;"",$F16&lt;$AA$2,$G16&gt;$Z$2),MIN($G16,$AA$2)-MAX($F16,$Z$2),0)</f>
        <v/>
      </c>
      <c r="Q16" s="197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119" t="n"/>
    </row>
    <row r="17" ht="36.75" customHeight="1" s="35">
      <c r="A17" s="216">
        <f>A16+1</f>
        <v/>
      </c>
      <c r="B17" s="32">
        <f>TEXT(A17,"aaa")</f>
        <v/>
      </c>
      <c r="C17" s="200" t="n">
        <v>0.8659722222222223</v>
      </c>
      <c r="D17" s="215">
        <f t="array" ref="D17">_xlfn.IFS(C17&lt;0.5,"朝",AND(C17&lt;22/24),"22前",AND(C17&gt;=22/24),"22後")</f>
        <v/>
      </c>
      <c r="E17" s="146" t="n">
        <v>1.334722222222222</v>
      </c>
      <c r="F17" s="197" t="n">
        <v>0</v>
      </c>
      <c r="G17" s="198" t="n">
        <v>0.04166666666666666</v>
      </c>
      <c r="H17" s="201">
        <f>G17-F17</f>
        <v/>
      </c>
      <c r="I17" s="196">
        <f>IF(AND(C17&lt;0.333,C17&lt;&gt;""),8/24-C17,(IF(E17&gt;29/24,E17-29/24,)))</f>
        <v/>
      </c>
      <c r="J17" s="196">
        <f>IF(AND(C17&lt;0.5,C17&lt;&gt;""),E17-C17-H17,)</f>
        <v/>
      </c>
      <c r="K17" s="196">
        <f>IF(AND(C17&gt;0.5,C17&lt;22/24),22/24-C17,)</f>
        <v/>
      </c>
      <c r="L17" s="197">
        <f>IF(C17&gt;E17,E17+1-C17-H17,E17-C17-H17)</f>
        <v/>
      </c>
      <c r="M17" s="202">
        <f>+IF(L17&gt;$L$7,$L$7,L17)</f>
        <v/>
      </c>
      <c r="N17" s="197">
        <f>+IF(OR(L17&lt;=$L$7,L17=" ")," ",L17-$L$7)</f>
        <v/>
      </c>
      <c r="O17" s="197">
        <f>IF(AND($C17&lt;&gt;"",$C17&lt;$AA$2,$E17&gt;$Z$2),MIN($E17,$AA$2)-MAX($C17,$Z$2),0)</f>
        <v/>
      </c>
      <c r="P17" s="197">
        <f>IF(AND($F17&lt;&gt;"",$F17&lt;$AA$2,$G17&gt;$Z$2),MIN($G17,$AA$2)-MAX($F17,$Z$2),0)</f>
        <v/>
      </c>
      <c r="Q17" s="197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119" t="n"/>
    </row>
    <row r="18" ht="36.75" customHeight="1" s="35">
      <c r="A18" s="216">
        <f>A17+1</f>
        <v/>
      </c>
      <c r="B18" s="32">
        <f>TEXT(A18,"aaa")</f>
        <v/>
      </c>
      <c r="C18" s="200" t="n">
        <v>0.8659722222222223</v>
      </c>
      <c r="D18" s="215">
        <f t="array" ref="D18">_xlfn.IFS(C18&lt;0.5,"朝",AND(C18&lt;22/24),"22前",AND(C18&gt;=22/24),"22後")</f>
        <v/>
      </c>
      <c r="E18" s="146" t="n">
        <v>1.25</v>
      </c>
      <c r="F18" s="197" t="n">
        <v>0</v>
      </c>
      <c r="G18" s="198" t="n">
        <v>0.04166666666666666</v>
      </c>
      <c r="H18" s="201">
        <f>G18-F18</f>
        <v/>
      </c>
      <c r="I18" s="196">
        <f>IF(AND(C18&lt;0.333,C18&lt;&gt;""),8/24-C18,(IF(E18&gt;29/24,E18-29/24,)))</f>
        <v/>
      </c>
      <c r="J18" s="196">
        <f>IF(AND(C18&lt;0.5,C18&lt;&gt;""),E18-C18-H18,)</f>
        <v/>
      </c>
      <c r="K18" s="196">
        <f>IF(AND(C18&gt;0.5,C18&lt;22/24),22/24-C18,)</f>
        <v/>
      </c>
      <c r="L18" s="197">
        <f>IF(C18&gt;E18,E18+1-C18-H18,E18-C18-H18)</f>
        <v/>
      </c>
      <c r="M18" s="202">
        <f>+IF(L18&gt;$L$7,$L$7,L18)</f>
        <v/>
      </c>
      <c r="N18" s="197">
        <f>+IF(OR(L18&lt;=$L$7,L18=" ")," ",L18-$L$7)</f>
        <v/>
      </c>
      <c r="O18" s="197">
        <f>IF(AND($C18&lt;&gt;"",$C18&lt;$AA$2,$E18&gt;$Z$2),MIN($E18,$AA$2)-MAX($C18,$Z$2),0)</f>
        <v/>
      </c>
      <c r="P18" s="197">
        <f>IF(AND($F18&lt;&gt;"",$F18&lt;$AA$2,$G18&gt;$Z$2),MIN($G18,$AA$2)-MAX($F18,$Z$2),0)</f>
        <v/>
      </c>
      <c r="Q18" s="197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119" t="n"/>
    </row>
    <row r="19" ht="36.75" customHeight="1" s="35">
      <c r="A19" s="216">
        <f>A18+1</f>
        <v/>
      </c>
      <c r="B19" s="32">
        <f>TEXT(A19,"aaa")</f>
        <v/>
      </c>
      <c r="C19" s="200" t="n">
        <v>0.8659722222222223</v>
      </c>
      <c r="D19" s="215">
        <f t="array" ref="D19">_xlfn.IFS(C19&lt;0.5,"朝",AND(C19&lt;22/24),"22前",AND(C19&gt;=22/24),"22後")</f>
        <v/>
      </c>
      <c r="E19" s="146" t="n">
        <v>1.293055555555556</v>
      </c>
      <c r="F19" s="197" t="n">
        <v>0</v>
      </c>
      <c r="G19" s="198" t="n">
        <v>0.04166666666666666</v>
      </c>
      <c r="H19" s="201">
        <f>G19-F19</f>
        <v/>
      </c>
      <c r="I19" s="196">
        <f>IF(AND(C19&lt;0.333,C19&lt;&gt;""),8/24-C19,(IF(E19&gt;29/24,E19-29/24,)))</f>
        <v/>
      </c>
      <c r="J19" s="196">
        <f>IF(AND(C19&lt;0.5,C19&lt;&gt;""),E19-C19-H19,)</f>
        <v/>
      </c>
      <c r="K19" s="196">
        <f>IF(AND(C19&gt;0.5,C19&lt;22/24),22/24-C19,)</f>
        <v/>
      </c>
      <c r="L19" s="197">
        <f>IF(C19&gt;E19,E19+1-C19-H19,E19-C19-H19)</f>
        <v/>
      </c>
      <c r="M19" s="202">
        <f>+IF(L19&gt;$L$7,$L$7,L19)</f>
        <v/>
      </c>
      <c r="N19" s="197">
        <f>+IF(OR(L19&lt;=$L$7,L19=" ")," ",L19-$L$7)</f>
        <v/>
      </c>
      <c r="O19" s="197">
        <f>IF(AND($C19&lt;&gt;"",$C19&lt;$AA$2,$E19&gt;$Z$2),MIN($E19,$AA$2)-MAX($C19,$Z$2),0)</f>
        <v/>
      </c>
      <c r="P19" s="197">
        <f>IF(AND($F19&lt;&gt;"",$F19&lt;$AA$2,$G19&gt;$Z$2),MIN($G19,$AA$2)-MAX($F19,$Z$2),0)</f>
        <v/>
      </c>
      <c r="Q19" s="197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119" t="n"/>
    </row>
    <row r="20" ht="36.75" customHeight="1" s="35">
      <c r="A20" s="216">
        <f>A19+1</f>
        <v/>
      </c>
      <c r="B20" s="32">
        <f>TEXT(A20,"aaa")</f>
        <v/>
      </c>
      <c r="C20" s="200" t="n">
        <v>0.8652777777777778</v>
      </c>
      <c r="D20" s="215">
        <f t="array" ref="D20">_xlfn.IFS(C20&lt;0.5,"朝",AND(C20&lt;22/24),"22前",AND(C20&gt;=22/24),"22後")</f>
        <v/>
      </c>
      <c r="E20" s="146" t="n">
        <v>1.254861111111111</v>
      </c>
      <c r="F20" s="197" t="n">
        <v>0</v>
      </c>
      <c r="G20" s="198" t="n">
        <v>0.04166666666666666</v>
      </c>
      <c r="H20" s="201">
        <f>G20-F20</f>
        <v/>
      </c>
      <c r="I20" s="196">
        <f>IF(AND(C20&lt;0.333,C20&lt;&gt;""),8/24-C20,(IF(E20&gt;29/24,E20-29/24,)))</f>
        <v/>
      </c>
      <c r="J20" s="196">
        <f>IF(AND(C20&lt;0.5,C20&lt;&gt;""),E20-C20-H20,)</f>
        <v/>
      </c>
      <c r="K20" s="196">
        <f>IF(AND(C20&gt;0.5,C20&lt;22/24),22/24-C20,)</f>
        <v/>
      </c>
      <c r="L20" s="197">
        <f>IF(C20&gt;E20,E20+1-C20-H20,E20-C20-H20)</f>
        <v/>
      </c>
      <c r="M20" s="202">
        <f>+IF(L20&gt;$L$7,$L$7,L20)</f>
        <v/>
      </c>
      <c r="N20" s="197">
        <f>+IF(OR(L20&lt;=$L$7,L20=" ")," ",L20-$L$7)</f>
        <v/>
      </c>
      <c r="O20" s="197">
        <f>IF(AND($C20&lt;&gt;"",$C20&lt;$AA$2,$E20&gt;$Z$2),MIN($E20,$AA$2)-MAX($C20,$Z$2),0)</f>
        <v/>
      </c>
      <c r="P20" s="197">
        <f>IF(AND($F20&lt;&gt;"",$F20&lt;$AA$2,$G20&gt;$Z$2),MIN($G20,$AA$2)-MAX($F20,$Z$2),0)</f>
        <v/>
      </c>
      <c r="Q20" s="197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119" t="n"/>
    </row>
    <row r="21" ht="36.75" customHeight="1" s="35">
      <c r="A21" s="216">
        <f>A20+1</f>
        <v/>
      </c>
      <c r="B21" s="32">
        <f>TEXT(A21,"aaa")</f>
        <v/>
      </c>
      <c r="C21" s="200" t="n"/>
      <c r="D21" s="215">
        <f t="array" ref="D21">_xlfn.IFS(C21&lt;0.5,"朝",AND(C21&lt;22/24),"22前",AND(C21&gt;=22/24),"22後")</f>
        <v/>
      </c>
      <c r="E21" s="146" t="n"/>
      <c r="F21" s="197" t="n"/>
      <c r="G21" s="198" t="n"/>
      <c r="H21" s="201">
        <f>G21-F21</f>
        <v/>
      </c>
      <c r="I21" s="196">
        <f>IF(AND(C21&lt;0.333,C21&lt;&gt;""),8/24-C21,(IF(E21&gt;29/24,E21-29/24,)))</f>
        <v/>
      </c>
      <c r="J21" s="196">
        <f>IF(AND(C21&lt;0.5,C21&lt;&gt;""),E21-C21-H21,)</f>
        <v/>
      </c>
      <c r="K21" s="196">
        <f>IF(AND(C21&gt;0.5,C21&lt;22/24),22/24-C21,)</f>
        <v/>
      </c>
      <c r="L21" s="197">
        <f>IF(C21&gt;E21,E21+1-C21-H21,E21-C21-H21)</f>
        <v/>
      </c>
      <c r="M21" s="202">
        <f>+IF(L21&gt;$L$7,$L$7,L21)</f>
        <v/>
      </c>
      <c r="N21" s="197">
        <f>+IF(OR(L21&lt;=$L$7,L21=" ")," ",L21-$L$7)</f>
        <v/>
      </c>
      <c r="O21" s="197">
        <f>IF(AND($C21&lt;&gt;"",$C21&lt;$AA$2,$E21&gt;$Z$2),MIN($E21,$AA$2)-MAX($C21,$Z$2),0)</f>
        <v/>
      </c>
      <c r="P21" s="197">
        <f>IF(AND($F21&lt;&gt;"",$F21&lt;$AA$2,$G21&gt;$Z$2),MIN($G21,$AA$2)-MAX($F21,$Z$2),0)</f>
        <v/>
      </c>
      <c r="Q21" s="197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119" t="n"/>
    </row>
    <row r="22" ht="36.75" customHeight="1" s="35">
      <c r="A22" s="216">
        <f>A21+1</f>
        <v/>
      </c>
      <c r="B22" s="32">
        <f>TEXT(A22,"aaa")</f>
        <v/>
      </c>
      <c r="C22" s="200" t="n"/>
      <c r="D22" s="215">
        <f t="array" ref="D22">_xlfn.IFS(C22&lt;0.5,"朝",AND(C22&lt;22/24),"22前",AND(C22&gt;=22/24),"22後")</f>
        <v/>
      </c>
      <c r="E22" s="146" t="n"/>
      <c r="F22" s="197" t="n"/>
      <c r="G22" s="198" t="n"/>
      <c r="H22" s="201">
        <f>G22-F22</f>
        <v/>
      </c>
      <c r="I22" s="196">
        <f>IF(AND(C22&lt;0.333,C22&lt;&gt;""),8/24-C22,(IF(E22&gt;29/24,E22-29/24,)))</f>
        <v/>
      </c>
      <c r="J22" s="196">
        <f>IF(AND(C22&lt;0.5,C22&lt;&gt;""),E22-C22-H22,)</f>
        <v/>
      </c>
      <c r="K22" s="196">
        <f>IF(AND(C22&gt;0.5,C22&lt;22/24),22/24-C22,)</f>
        <v/>
      </c>
      <c r="L22" s="197">
        <f>IF(C22&gt;E22,E22+1-C22-H22,E22-C22-H22)</f>
        <v/>
      </c>
      <c r="M22" s="202">
        <f>+IF(L22&gt;$L$7,$L$7,L22)</f>
        <v/>
      </c>
      <c r="N22" s="197">
        <f>+IF(OR(L22&lt;=$L$7,L22=" ")," ",L22-$L$7)</f>
        <v/>
      </c>
      <c r="O22" s="197">
        <f>IF(AND($C22&lt;&gt;"",$C22&lt;$AA$2,$E22&gt;$Z$2),MIN($E22,$AA$2)-MAX($C22,$Z$2),0)</f>
        <v/>
      </c>
      <c r="P22" s="197">
        <f>IF(AND($F22&lt;&gt;"",$F22&lt;$AA$2,$G22&gt;$Z$2),MIN($G22,$AA$2)-MAX($F22,$Z$2),0)</f>
        <v/>
      </c>
      <c r="Q22" s="197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119" t="n"/>
    </row>
    <row r="23" ht="36.75" customHeight="1" s="35">
      <c r="A23" s="216">
        <f>A22+1</f>
        <v/>
      </c>
      <c r="B23" s="32">
        <f>TEXT(A23,"aaa")</f>
        <v/>
      </c>
      <c r="C23" s="200" t="n"/>
      <c r="D23" s="215">
        <f t="array" ref="D23">_xlfn.IFS(C23&lt;0.5,"朝",AND(C23&lt;22/24),"22前",AND(C23&gt;=22/24),"22後")</f>
        <v/>
      </c>
      <c r="E23" s="146" t="n"/>
      <c r="F23" s="197" t="n"/>
      <c r="G23" s="198" t="n"/>
      <c r="H23" s="201">
        <f>G23-F23</f>
        <v/>
      </c>
      <c r="I23" s="196">
        <f>IF(AND(C23&lt;0.333,C23&lt;&gt;""),8/24-C23,(IF(E23&gt;29/24,E23-29/24,)))</f>
        <v/>
      </c>
      <c r="J23" s="196">
        <f>IF(AND(C23&lt;0.5,C23&lt;&gt;""),E23-C23-H23,)</f>
        <v/>
      </c>
      <c r="K23" s="196">
        <f>IF(AND(C23&gt;0.5,C23&lt;22/24),22/24-C23,)</f>
        <v/>
      </c>
      <c r="L23" s="197">
        <f>IF(C23&gt;E23,E23+1-C23-H23,E23-C23-H23)</f>
        <v/>
      </c>
      <c r="M23" s="202">
        <f>+IF(L23&gt;$L$7,$L$7,L23)</f>
        <v/>
      </c>
      <c r="N23" s="197">
        <f>+IF(OR(L23&lt;=$L$7,L23=" ")," ",L23-$L$7)</f>
        <v/>
      </c>
      <c r="O23" s="197">
        <f>IF(AND($C23&lt;&gt;"",$C23&lt;$AA$2,$E23&gt;$Z$2),MIN($E23,$AA$2)-MAX($C23,$Z$2),0)</f>
        <v/>
      </c>
      <c r="P23" s="197">
        <f>IF(AND($F23&lt;&gt;"",$F23&lt;$AA$2,$G23&gt;$Z$2),MIN($G23,$AA$2)-MAX($F23,$Z$2),0)</f>
        <v/>
      </c>
      <c r="Q23" s="197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119" t="n"/>
    </row>
    <row r="24" ht="36.75" customHeight="1" s="35">
      <c r="A24" s="216">
        <f>A23+1</f>
        <v/>
      </c>
      <c r="B24" s="32">
        <f>TEXT(A24,"aaa")</f>
        <v/>
      </c>
      <c r="C24" s="200" t="n"/>
      <c r="D24" s="215">
        <f t="array" ref="D24">_xlfn.IFS(C24&lt;0.5,"朝",AND(C24&lt;22/24),"22前",AND(C24&gt;=22/24),"22後")</f>
        <v/>
      </c>
      <c r="E24" s="146" t="n"/>
      <c r="F24" s="197" t="n"/>
      <c r="G24" s="198" t="n"/>
      <c r="H24" s="201">
        <f>G24-F24</f>
        <v/>
      </c>
      <c r="I24" s="196">
        <f>IF(AND(C24&lt;0.333,C24&lt;&gt;""),8/24-C24,(IF(E24&gt;29/24,E24-29/24,)))</f>
        <v/>
      </c>
      <c r="J24" s="196">
        <f>IF(AND(C24&lt;0.5,C24&lt;&gt;""),E24-C24-H24,)</f>
        <v/>
      </c>
      <c r="K24" s="196">
        <f>IF(AND(C24&gt;0.5,C24&lt;22/24),22/24-C24,)</f>
        <v/>
      </c>
      <c r="L24" s="197">
        <f>IF(C24&gt;E24,E24+1-C24-H24,E24-C24-H24)</f>
        <v/>
      </c>
      <c r="M24" s="202">
        <f>+IF(L24&gt;$L$7,$L$7,L24)</f>
        <v/>
      </c>
      <c r="N24" s="197">
        <f>+IF(OR(L24&lt;=$L$7,L24=" ")," ",L24-$L$7)</f>
        <v/>
      </c>
      <c r="O24" s="197">
        <f>IF(AND($C24&lt;&gt;"",$C24&lt;$AA$2,$E24&gt;$Z$2),MIN($E24,$AA$2)-MAX($C24,$Z$2),0)</f>
        <v/>
      </c>
      <c r="P24" s="197">
        <f>IF(AND($F24&lt;&gt;"",$F24&lt;$AA$2,$G24&gt;$Z$2),MIN($G24,$AA$2)-MAX($F24,$Z$2),0)</f>
        <v/>
      </c>
      <c r="Q24" s="197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119" t="n"/>
    </row>
    <row r="25" ht="36.75" customHeight="1" s="35">
      <c r="A25" s="216">
        <f>A24+1</f>
        <v/>
      </c>
      <c r="B25" s="32">
        <f>TEXT(A25,"aaa")</f>
        <v/>
      </c>
      <c r="C25" s="200" t="n"/>
      <c r="D25" s="215">
        <f t="array" ref="D25">_xlfn.IFS(C25&lt;0.5,"朝",AND(C25&lt;22/24),"22前",AND(C25&gt;=22/24),"22後")</f>
        <v/>
      </c>
      <c r="E25" s="146" t="n"/>
      <c r="F25" s="197" t="n"/>
      <c r="G25" s="198" t="n"/>
      <c r="H25" s="201">
        <f>G25-F25</f>
        <v/>
      </c>
      <c r="I25" s="196">
        <f>IF(AND(C25&lt;0.333,C25&lt;&gt;""),8/24-C25,(IF(E25&gt;29/24,E25-29/24,)))</f>
        <v/>
      </c>
      <c r="J25" s="196">
        <f>IF(AND(C25&lt;0.5,C25&lt;&gt;""),E25-C25-H25,)</f>
        <v/>
      </c>
      <c r="K25" s="196">
        <f>IF(AND(C25&gt;0.5,C25&lt;22/24),22/24-C25,)</f>
        <v/>
      </c>
      <c r="L25" s="197">
        <f>IF(C25&gt;E25,E25+1-C25-H25,E25-C25-H25)</f>
        <v/>
      </c>
      <c r="M25" s="202">
        <f>+IF(L25&gt;$L$7,$L$7,L25)</f>
        <v/>
      </c>
      <c r="N25" s="197">
        <f>+IF(OR(L25&lt;=$L$7,L25=" ")," ",L25-$L$7)</f>
        <v/>
      </c>
      <c r="O25" s="197">
        <f>IF(AND($C25&lt;&gt;"",$C25&lt;$AA$2,$E25&gt;$Z$2),MIN($E25,$AA$2)-MAX($C25,$Z$2),0)</f>
        <v/>
      </c>
      <c r="P25" s="197">
        <f>IF(AND($F25&lt;&gt;"",$F25&lt;$AA$2,$G25&gt;$Z$2),MIN($G25,$AA$2)-MAX($F25,$Z$2),0)</f>
        <v/>
      </c>
      <c r="Q25" s="197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119" t="n"/>
    </row>
    <row r="26" ht="36.75" customHeight="1" s="35">
      <c r="A26" s="216">
        <f>A25+1</f>
        <v/>
      </c>
      <c r="B26" s="32">
        <f>TEXT(A26,"aaa")</f>
        <v/>
      </c>
      <c r="C26" s="200" t="n"/>
      <c r="D26" s="215">
        <f t="array" ref="D26">_xlfn.IFS(C26&lt;0.5,"朝",AND(C26&lt;22/24),"22前",AND(C26&gt;=22/24),"22後")</f>
        <v/>
      </c>
      <c r="E26" s="146" t="n"/>
      <c r="F26" s="197" t="n"/>
      <c r="G26" s="198" t="n"/>
      <c r="H26" s="201">
        <f>G26-F26</f>
        <v/>
      </c>
      <c r="I26" s="196">
        <f>IF(AND(C26&lt;0.333,C26&lt;&gt;""),8/24-C26,(IF(E26&gt;29/24,E26-29/24,)))</f>
        <v/>
      </c>
      <c r="J26" s="196">
        <f>IF(AND(C26&lt;0.5,C26&lt;&gt;""),E26-C26-H26,)</f>
        <v/>
      </c>
      <c r="K26" s="196">
        <f>IF(AND(C26&gt;0.5,C26&lt;22/24),22/24-C26,)</f>
        <v/>
      </c>
      <c r="L26" s="197">
        <f>IF(C26&gt;E26,E26+1-C26-H26,E26-C26-H26)</f>
        <v/>
      </c>
      <c r="M26" s="202">
        <f>+IF(L26&gt;$L$7,$L$7,L26)</f>
        <v/>
      </c>
      <c r="N26" s="197">
        <f>+IF(OR(L26&lt;=$L$7,L26=" ")," ",L26-$L$7)</f>
        <v/>
      </c>
      <c r="O26" s="197">
        <f>IF(AND($C26&lt;&gt;"",$C26&lt;$AA$2,$E26&gt;$Z$2),MIN($E26,$AA$2)-MAX($C26,$Z$2),0)</f>
        <v/>
      </c>
      <c r="P26" s="197">
        <f>IF(AND($F26&lt;&gt;"",$F26&lt;$AA$2,$G26&gt;$Z$2),MIN($G26,$AA$2)-MAX($F26,$Z$2),0)</f>
        <v/>
      </c>
      <c r="Q26" s="197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119" t="n"/>
    </row>
    <row r="27" ht="36.75" customHeight="1" s="35">
      <c r="A27" s="216">
        <f>A26+1</f>
        <v/>
      </c>
      <c r="B27" s="32">
        <f>TEXT(A27,"aaa")</f>
        <v/>
      </c>
      <c r="C27" s="200" t="n"/>
      <c r="D27" s="215">
        <f t="array" ref="D27">_xlfn.IFS(C27&lt;0.5,"朝",AND(C27&lt;22/24),"22前",AND(C27&gt;=22/24),"22後")</f>
        <v/>
      </c>
      <c r="E27" s="146" t="n"/>
      <c r="F27" s="197" t="n"/>
      <c r="G27" s="198" t="n"/>
      <c r="H27" s="201">
        <f>G27-F27</f>
        <v/>
      </c>
      <c r="I27" s="196">
        <f>IF(AND(C27&lt;0.333,C27&lt;&gt;""),8/24-C27,(IF(E27&gt;29/24,E27-29/24,)))</f>
        <v/>
      </c>
      <c r="J27" s="196">
        <f>IF(AND(C27&lt;0.5,C27&lt;&gt;""),E27-C27-H27,)</f>
        <v/>
      </c>
      <c r="K27" s="196">
        <f>IF(AND(C27&gt;0.5,C27&lt;22/24),22/24-C27,)</f>
        <v/>
      </c>
      <c r="L27" s="197">
        <f>IF(C27&gt;E27,E27+1-C27-H27,E27-C27-H27)</f>
        <v/>
      </c>
      <c r="M27" s="202">
        <f>+IF(L27&gt;$L$7,$L$7,L27)</f>
        <v/>
      </c>
      <c r="N27" s="197">
        <f>+IF(OR(L27&lt;=$L$7,L27=" ")," ",L27-$L$7)</f>
        <v/>
      </c>
      <c r="O27" s="197">
        <f>IF(AND($C27&lt;&gt;"",$C27&lt;$AA$2,$E27&gt;$Z$2),MIN($E27,$AA$2)-MAX($C27,$Z$2),0)</f>
        <v/>
      </c>
      <c r="P27" s="197">
        <f>IF(AND($F27&lt;&gt;"",$F27&lt;$AA$2,$G27&gt;$Z$2),MIN($G27,$AA$2)-MAX($F27,$Z$2),0)</f>
        <v/>
      </c>
      <c r="Q27" s="197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119" t="n"/>
    </row>
    <row r="28" ht="36.75" customHeight="1" s="35">
      <c r="A28" s="216">
        <f>A27+1</f>
        <v/>
      </c>
      <c r="B28" s="32">
        <f>TEXT(A28,"aaa")</f>
        <v/>
      </c>
      <c r="C28" s="200" t="n"/>
      <c r="D28" s="215">
        <f t="array" ref="D28">_xlfn.IFS(C28&lt;0.5,"朝",AND(C28&lt;22/24),"22前",AND(C28&gt;=22/24),"22後")</f>
        <v/>
      </c>
      <c r="E28" s="146" t="n"/>
      <c r="F28" s="197" t="n"/>
      <c r="G28" s="198" t="n"/>
      <c r="H28" s="201">
        <f>G28-F28</f>
        <v/>
      </c>
      <c r="I28" s="196">
        <f>IF(AND(C28&lt;0.333,C28&lt;&gt;""),8/24-C28,(IF(E28&gt;29/24,E28-29/24,)))</f>
        <v/>
      </c>
      <c r="J28" s="196">
        <f>IF(AND(C28&lt;0.5,C28&lt;&gt;""),E28-C28-H28,)</f>
        <v/>
      </c>
      <c r="K28" s="196">
        <f>IF(AND(C28&gt;0.5,C28&lt;22/24),22/24-C28,)</f>
        <v/>
      </c>
      <c r="L28" s="197">
        <f>IF(C28&gt;E28,E28+1-C28-H28,E28-C28-H28)</f>
        <v/>
      </c>
      <c r="M28" s="202">
        <f>+IF(L28&gt;$L$7,$L$7,L28)</f>
        <v/>
      </c>
      <c r="N28" s="197">
        <f>+IF(OR(L28&lt;=$L$7,L28=" ")," ",L28-$L$7)</f>
        <v/>
      </c>
      <c r="O28" s="197">
        <f>IF(AND($C28&lt;&gt;"",$C28&lt;$AA$2,$E28&gt;$Z$2),MIN($E28,$AA$2)-MAX($C28,$Z$2),0)</f>
        <v/>
      </c>
      <c r="P28" s="197">
        <f>IF(AND($F28&lt;&gt;"",$F28&lt;$AA$2,$G28&gt;$Z$2),MIN($G28,$AA$2)-MAX($F28,$Z$2),0)</f>
        <v/>
      </c>
      <c r="Q28" s="197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119" t="n"/>
    </row>
    <row r="29" ht="36.75" customHeight="1" s="35">
      <c r="A29" s="216">
        <f>A28+1</f>
        <v/>
      </c>
      <c r="B29" s="32">
        <f>TEXT(A29,"aaa")</f>
        <v/>
      </c>
      <c r="C29" s="200" t="n"/>
      <c r="D29" s="215">
        <f t="array" ref="D29">_xlfn.IFS(C29&lt;0.5,"朝",AND(C29&lt;22/24),"22前",AND(C29&gt;=22/24),"22後")</f>
        <v/>
      </c>
      <c r="E29" s="146" t="n"/>
      <c r="F29" s="197" t="n"/>
      <c r="G29" s="198" t="n"/>
      <c r="H29" s="201">
        <f>G29-F29</f>
        <v/>
      </c>
      <c r="I29" s="196">
        <f>IF(AND(C29&lt;0.333,C29&lt;&gt;""),8/24-C29,(IF(E29&gt;29/24,E29-29/24,)))</f>
        <v/>
      </c>
      <c r="J29" s="196">
        <f>IF(AND(C29&lt;0.5,C29&lt;&gt;""),E29-C29-H29,)</f>
        <v/>
      </c>
      <c r="K29" s="196">
        <f>IF(AND(C29&gt;0.5,C29&lt;22/24),22/24-C29,)</f>
        <v/>
      </c>
      <c r="L29" s="197">
        <f>IF(C29&gt;E29,E29+1-C29-H29,E29-C29-H29)</f>
        <v/>
      </c>
      <c r="M29" s="202">
        <f>+IF(L29&gt;$L$7,$L$7,L29)</f>
        <v/>
      </c>
      <c r="N29" s="197">
        <f>+IF(OR(L29&lt;=$L$7,L29=" ")," ",L29-$L$7)</f>
        <v/>
      </c>
      <c r="O29" s="197">
        <f>IF(AND($C29&lt;&gt;"",$C29&lt;$AA$2,$E29&gt;$Z$2),MIN($E29,$AA$2)-MAX($C29,$Z$2),0)</f>
        <v/>
      </c>
      <c r="P29" s="197">
        <f>IF(AND($F29&lt;&gt;"",$F29&lt;$AA$2,$G29&gt;$Z$2),MIN($G29,$AA$2)-MAX($F29,$Z$2),0)</f>
        <v/>
      </c>
      <c r="Q29" s="197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119" t="n"/>
    </row>
    <row r="30" ht="36.75" customHeight="1" s="35">
      <c r="A30" s="216">
        <f>A29+1</f>
        <v/>
      </c>
      <c r="B30" s="32">
        <f>TEXT(A30,"aaa")</f>
        <v/>
      </c>
      <c r="C30" s="200" t="n"/>
      <c r="D30" s="215">
        <f t="array" ref="D30">_xlfn.IFS(C30&lt;0.5,"朝",AND(C30&lt;22/24),"22前",AND(C30&gt;=22/24),"22後")</f>
        <v/>
      </c>
      <c r="E30" s="146" t="n"/>
      <c r="F30" s="197" t="n"/>
      <c r="G30" s="198" t="n"/>
      <c r="H30" s="201">
        <f>G30-F30</f>
        <v/>
      </c>
      <c r="I30" s="196">
        <f>IF(AND(C30&lt;0.333,C30&lt;&gt;""),8/24-C30,(IF(E30&gt;29/24,E30-29/24,)))</f>
        <v/>
      </c>
      <c r="J30" s="196">
        <f>IF(AND(C30&lt;0.5,C30&lt;&gt;""),E30-C30-H30,)</f>
        <v/>
      </c>
      <c r="K30" s="196">
        <f>IF(AND(C30&gt;0.5,C30&lt;22/24),22/24-C30,)</f>
        <v/>
      </c>
      <c r="L30" s="197">
        <f>IF(C30&gt;E30,E30+1-C30-H30,E30-C30-H30)</f>
        <v/>
      </c>
      <c r="M30" s="202">
        <f>+IF(L30&gt;$L$7,$L$7,L30)</f>
        <v/>
      </c>
      <c r="N30" s="197">
        <f>+IF(OR(L30&lt;=$L$7,L30=" ")," ",L30-$L$7)</f>
        <v/>
      </c>
      <c r="O30" s="197">
        <f>IF(AND($C30&lt;&gt;"",$C30&lt;$AA$2,$E30&gt;$Z$2),MIN($E30,$AA$2)-MAX($C30,$Z$2),0)</f>
        <v/>
      </c>
      <c r="P30" s="197">
        <f>IF(AND($F30&lt;&gt;"",$F30&lt;$AA$2,$G30&gt;$Z$2),MIN($G30,$AA$2)-MAX($F30,$Z$2),0)</f>
        <v/>
      </c>
      <c r="Q30" s="197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119" t="n"/>
    </row>
    <row r="31" ht="36.75" customHeight="1" s="35">
      <c r="A31" s="216">
        <f>A30+1</f>
        <v/>
      </c>
      <c r="B31" s="32">
        <f>TEXT(A31,"aaa")</f>
        <v/>
      </c>
      <c r="C31" s="200" t="n"/>
      <c r="D31" s="215">
        <f t="array" ref="D31">_xlfn.IFS(C31&lt;0.5,"朝",AND(C31&lt;22/24),"22前",AND(C31&gt;=22/24),"22後")</f>
        <v/>
      </c>
      <c r="E31" s="146" t="n"/>
      <c r="F31" s="197" t="n"/>
      <c r="G31" s="198" t="n"/>
      <c r="H31" s="201">
        <f>G31-F31</f>
        <v/>
      </c>
      <c r="I31" s="196">
        <f>IF(AND(C31&lt;0.333,C31&lt;&gt;""),8/24-C31,(IF(E31&gt;29/24,E31-29/24,)))</f>
        <v/>
      </c>
      <c r="J31" s="196">
        <f>IF(AND(C31&lt;0.5,C31&lt;&gt;""),E31-C31-H31,)</f>
        <v/>
      </c>
      <c r="K31" s="196">
        <f>IF(AND(C31&gt;0.5,C31&lt;22/24),22/24-C31,)</f>
        <v/>
      </c>
      <c r="L31" s="197">
        <f>IF(C31&gt;E31,E31+1-C31-H31,E31-C31-H31)</f>
        <v/>
      </c>
      <c r="M31" s="202">
        <f>+IF(L31&gt;$L$7,$L$7,L31)</f>
        <v/>
      </c>
      <c r="N31" s="197">
        <f>+IF(OR(L31&lt;=$L$7,L31=" ")," ",L31-$L$7)</f>
        <v/>
      </c>
      <c r="O31" s="197">
        <f>IF(AND($C31&lt;&gt;"",$C31&lt;$AA$2,$E31&gt;$Z$2),MIN($E31,$AA$2)-MAX($C31,$Z$2),0)</f>
        <v/>
      </c>
      <c r="P31" s="197">
        <f>IF(AND($F31&lt;&gt;"",$F31&lt;$AA$2,$G31&gt;$Z$2),MIN($G31,$AA$2)-MAX($F31,$Z$2),0)</f>
        <v/>
      </c>
      <c r="Q31" s="197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119" t="n"/>
    </row>
    <row r="32" ht="36.75" customHeight="1" s="35">
      <c r="A32" s="216">
        <f>A31+1</f>
        <v/>
      </c>
      <c r="B32" s="32">
        <f>TEXT(A32,"aaa")</f>
        <v/>
      </c>
      <c r="C32" s="200" t="n"/>
      <c r="D32" s="215">
        <f t="array" ref="D32">_xlfn.IFS(C32&lt;0.5,"朝",AND(C32&lt;22/24),"22前",AND(C32&gt;=22/24),"22後")</f>
        <v/>
      </c>
      <c r="E32" s="146" t="n"/>
      <c r="F32" s="197" t="n"/>
      <c r="G32" s="198" t="n"/>
      <c r="H32" s="201">
        <f>G32-F32</f>
        <v/>
      </c>
      <c r="I32" s="196">
        <f>IF(AND(C32&lt;0.333,C32&lt;&gt;""),8/24-C32,(IF(E32&gt;29/24,E32-29/24,)))</f>
        <v/>
      </c>
      <c r="J32" s="196">
        <f>IF(AND(C32&lt;0.5,C32&lt;&gt;""),E32-C32-H32,)</f>
        <v/>
      </c>
      <c r="K32" s="196">
        <f>IF(AND(C32&gt;0.5,C32&lt;22/24),22/24-C32,)</f>
        <v/>
      </c>
      <c r="L32" s="197">
        <f>IF(C32&gt;E32,E32+1-C32-H32,E32-C32-H32)</f>
        <v/>
      </c>
      <c r="M32" s="202">
        <f>+IF(L32&gt;$L$7,$L$7,L32)</f>
        <v/>
      </c>
      <c r="N32" s="197">
        <f>+IF(OR(L32&lt;=$L$7,L32=" ")," ",L32-$L$7)</f>
        <v/>
      </c>
      <c r="O32" s="197">
        <f>IF(AND($C32&lt;&gt;"",$C32&lt;$AA$2,$E32&gt;$Z$2),MIN($E32,$AA$2)-MAX($C32,$Z$2),0)</f>
        <v/>
      </c>
      <c r="P32" s="197">
        <f>IF(AND($F32&lt;&gt;"",$F32&lt;$AA$2,$G32&gt;$Z$2),MIN($G32,$AA$2)-MAX($F32,$Z$2),0)</f>
        <v/>
      </c>
      <c r="Q32" s="197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119" t="n"/>
    </row>
    <row r="33" ht="36.75" customHeight="1" s="35">
      <c r="A33" s="216">
        <f>A32+1</f>
        <v/>
      </c>
      <c r="B33" s="32">
        <f>TEXT(A33,"aaa")</f>
        <v/>
      </c>
      <c r="C33" s="200" t="n"/>
      <c r="D33" s="215">
        <f t="array" ref="D33">_xlfn.IFS(C33&lt;0.5,"朝",AND(C33&lt;22/24),"22前",AND(C33&gt;=22/24),"22後")</f>
        <v/>
      </c>
      <c r="E33" s="146" t="n"/>
      <c r="F33" s="197" t="n"/>
      <c r="G33" s="198" t="n"/>
      <c r="H33" s="201">
        <f>G33-F33</f>
        <v/>
      </c>
      <c r="I33" s="196">
        <f>IF(AND(C33&lt;0.333,C33&lt;&gt;""),8/24-C33,(IF(E33&gt;29/24,E33-29/24,)))</f>
        <v/>
      </c>
      <c r="J33" s="196">
        <f>IF(AND(C33&lt;0.5,C33&lt;&gt;""),E33-C33-H33,)</f>
        <v/>
      </c>
      <c r="K33" s="196">
        <f>IF(AND(C33&gt;0.5,C33&lt;22/24),22/24-C33,)</f>
        <v/>
      </c>
      <c r="L33" s="197">
        <f>IF(C33&gt;E33,E33+1-C33-H33,E33-C33-H33)</f>
        <v/>
      </c>
      <c r="M33" s="202">
        <f>+IF(L33&gt;$L$7,$L$7,L33)</f>
        <v/>
      </c>
      <c r="N33" s="197">
        <f>+IF(OR(L33&lt;=$L$7,L33=" ")," ",L33-$L$7)</f>
        <v/>
      </c>
      <c r="O33" s="197">
        <f>IF(AND($C33&lt;&gt;"",$C33&lt;$AA$2,$E33&gt;$Z$2),MIN($E33,$AA$2)-MAX($C33,$Z$2),0)</f>
        <v/>
      </c>
      <c r="P33" s="197">
        <f>IF(AND($F33&lt;&gt;"",$F33&lt;$AA$2,$G33&gt;$Z$2),MIN($G33,$AA$2)-MAX($F33,$Z$2),0)</f>
        <v/>
      </c>
      <c r="Q33" s="197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119" t="n"/>
    </row>
    <row r="34" ht="36.75" customHeight="1" s="35">
      <c r="A34" s="216">
        <f>A33+1</f>
        <v/>
      </c>
      <c r="B34" s="32">
        <f>TEXT(A34,"aaa")</f>
        <v/>
      </c>
      <c r="C34" s="200" t="n"/>
      <c r="D34" s="215">
        <f t="array" ref="D34">_xlfn.IFS(C34&lt;0.5,"朝",AND(C34&lt;22/24),"22前",AND(C34&gt;=22/24),"22後")</f>
        <v/>
      </c>
      <c r="E34" s="146" t="n"/>
      <c r="F34" s="197" t="n"/>
      <c r="G34" s="198" t="n"/>
      <c r="H34" s="201">
        <f>G34-F34</f>
        <v/>
      </c>
      <c r="I34" s="196">
        <f>IF(AND(C34&lt;0.333,C34&lt;&gt;""),8/24-C34,(IF(E34&gt;29/24,E34-29/24,)))</f>
        <v/>
      </c>
      <c r="J34" s="196">
        <f>IF(AND(C34&lt;0.5,C34&lt;&gt;""),E34-C34-H34,)</f>
        <v/>
      </c>
      <c r="K34" s="196">
        <f>IF(AND(C34&gt;0.5,C34&lt;22/24),22/24-C34,)</f>
        <v/>
      </c>
      <c r="L34" s="197">
        <f>IF(C34&gt;E34,E34+1-C34-H34,E34-C34-H34)</f>
        <v/>
      </c>
      <c r="M34" s="202">
        <f>+IF(L34&gt;$L$7,$L$7,L34)</f>
        <v/>
      </c>
      <c r="N34" s="197">
        <f>+IF(OR(L34&lt;=$L$7,L34=" ")," ",L34-$L$7)</f>
        <v/>
      </c>
      <c r="O34" s="197">
        <f>IF(AND($C34&lt;&gt;"",$C34&lt;$AA$2,$E34&gt;$Z$2),MIN($E34,$AA$2)-MAX($C34,$Z$2),0)</f>
        <v/>
      </c>
      <c r="P34" s="197">
        <f>IF(AND($F34&lt;&gt;"",$F34&lt;$AA$2,$G34&gt;$Z$2),MIN($G34,$AA$2)-MAX($F34,$Z$2),0)</f>
        <v/>
      </c>
      <c r="Q34" s="197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119" t="n"/>
    </row>
    <row r="35" ht="36.75" customHeight="1" s="35">
      <c r="A35" s="216">
        <f>A34+1</f>
        <v/>
      </c>
      <c r="B35" s="32">
        <f>TEXT(A35,"aaa")</f>
        <v/>
      </c>
      <c r="C35" s="200" t="n"/>
      <c r="D35" s="215">
        <f t="array" ref="D35">_xlfn.IFS(C35&lt;0.5,"朝",AND(C35&lt;22/24),"22前",AND(C35&gt;=22/24),"22後")</f>
        <v/>
      </c>
      <c r="E35" s="146" t="n"/>
      <c r="F35" s="197" t="n"/>
      <c r="G35" s="198" t="n"/>
      <c r="H35" s="201">
        <f>G35-F35</f>
        <v/>
      </c>
      <c r="I35" s="196">
        <f>IF(AND(C35&lt;0.333,C35&lt;&gt;""),8/24-C35,(IF(E35&gt;29/24,E35-29/24,)))</f>
        <v/>
      </c>
      <c r="J35" s="196">
        <f>IF(AND(C35&lt;0.5,C35&lt;&gt;""),E35-C35-H35,)</f>
        <v/>
      </c>
      <c r="K35" s="196">
        <f>IF(AND(C35&gt;0.5,C35&lt;22/24),22/24-C35,)</f>
        <v/>
      </c>
      <c r="L35" s="197">
        <f>IF(C35&gt;E35,E35+1-C35-H35,E35-C35-H35)</f>
        <v/>
      </c>
      <c r="M35" s="202">
        <f>+IF(L35&gt;$L$7,$L$7,L35)</f>
        <v/>
      </c>
      <c r="N35" s="197">
        <f>+IF(OR(L35&lt;=$L$7,L35=" ")," ",L35-$L$7)</f>
        <v/>
      </c>
      <c r="O35" s="197">
        <f>IF(AND($C35&lt;&gt;"",$C35&lt;$AA$2,$E35&gt;$Z$2),MIN($E35,$AA$2)-MAX($C35,$Z$2),0)</f>
        <v/>
      </c>
      <c r="P35" s="197">
        <f>IF(AND($F35&lt;&gt;"",$F35&lt;$AA$2,$G35&gt;$Z$2),MIN($G35,$AA$2)-MAX($F35,$Z$2),0)</f>
        <v/>
      </c>
      <c r="Q35" s="197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119" t="n"/>
    </row>
    <row r="36" ht="36.75" customHeight="1" s="35">
      <c r="A36" s="216">
        <f>A35+1</f>
        <v/>
      </c>
      <c r="B36" s="32">
        <f>TEXT(A36,"aaa")</f>
        <v/>
      </c>
      <c r="C36" s="200" t="n"/>
      <c r="D36" s="215">
        <f t="array" ref="D36">_xlfn.IFS(C36&lt;0.5,"朝",AND(C36&lt;22/24),"22前",AND(C36&gt;=22/24),"22後")</f>
        <v/>
      </c>
      <c r="E36" s="146" t="n"/>
      <c r="F36" s="197" t="n"/>
      <c r="G36" s="198" t="n"/>
      <c r="H36" s="201">
        <f>G36-F36</f>
        <v/>
      </c>
      <c r="I36" s="196">
        <f>IF(AND(C36&lt;0.333,C36&lt;&gt;""),8/24-C36,(IF(E36&gt;29/24,E36-29/24,)))</f>
        <v/>
      </c>
      <c r="J36" s="196">
        <f>IF(AND(C36&lt;0.5,C36&lt;&gt;""),E36-C36-H36,)</f>
        <v/>
      </c>
      <c r="K36" s="196">
        <f>IF(AND(C36&gt;0.5,C36&lt;22/24),22/24-C36,)</f>
        <v/>
      </c>
      <c r="L36" s="197">
        <f>IF(C36&gt;E36,E36+1-C36-H36,E36-C36-H36)</f>
        <v/>
      </c>
      <c r="M36" s="202">
        <f>+IF(L36&gt;$L$7,$L$7,L36)</f>
        <v/>
      </c>
      <c r="N36" s="197">
        <f>+IF(OR(L36&lt;=$L$7,L36=" ")," ",L36-$L$7)</f>
        <v/>
      </c>
      <c r="O36" s="197">
        <f>IF(AND($C36&lt;&gt;"",$C36&lt;$AA$2,$E36&gt;$Z$2),MIN($E36,$AA$2)-MAX($C36,$Z$2),0)</f>
        <v/>
      </c>
      <c r="P36" s="197">
        <f>IF(AND($F36&lt;&gt;"",$F36&lt;$AA$2,$G36&gt;$Z$2),MIN($G36,$AA$2)-MAX($F36,$Z$2),0)</f>
        <v/>
      </c>
      <c r="Q36" s="197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119" t="n"/>
    </row>
    <row r="37" ht="36.75" customHeight="1" s="35">
      <c r="A37" s="216">
        <f>A36+1</f>
        <v/>
      </c>
      <c r="B37" s="32">
        <f>TEXT(A37,"aaa")</f>
        <v/>
      </c>
      <c r="C37" s="200" t="n"/>
      <c r="D37" s="215">
        <f t="array" ref="D37">_xlfn.IFS(C37&lt;0.5,"朝",AND(C37&lt;22/24),"22前",AND(C37&gt;=22/24),"22後")</f>
        <v/>
      </c>
      <c r="E37" s="146" t="n"/>
      <c r="F37" s="197" t="n"/>
      <c r="G37" s="198" t="n"/>
      <c r="H37" s="201">
        <f>G37-F37</f>
        <v/>
      </c>
      <c r="I37" s="196">
        <f>IF(AND(C37&lt;0.333,C37&lt;&gt;""),8/24-C37,(IF(E37&gt;29/24,E37-29/24,)))</f>
        <v/>
      </c>
      <c r="J37" s="196">
        <f>IF(AND(C37&lt;0.5,C37&lt;&gt;""),E37-C37-H37,)</f>
        <v/>
      </c>
      <c r="K37" s="196">
        <f>IF(AND(C37&gt;0.5,C37&lt;22/24),22/24-C37,)</f>
        <v/>
      </c>
      <c r="L37" s="197">
        <f>IF(C37&gt;E37,E37+1-C37-H37,E37-C37-H37)</f>
        <v/>
      </c>
      <c r="M37" s="202">
        <f>+IF(L37&gt;$L$7,$L$7,L37)</f>
        <v/>
      </c>
      <c r="N37" s="197">
        <f>+IF(OR(L37&lt;=$L$7,L37=" ")," ",L37-$L$7)</f>
        <v/>
      </c>
      <c r="O37" s="197">
        <f>IF(AND($C37&lt;&gt;"",$C37&lt;$AA$2,$E37&gt;$Z$2),MIN($E37,$AA$2)-MAX($C37,$Z$2),0)</f>
        <v/>
      </c>
      <c r="P37" s="197">
        <f>IF(AND($F37&lt;&gt;"",$F37&lt;$AA$2,$G37&gt;$Z$2),MIN($G37,$AA$2)-MAX($F37,$Z$2),0)</f>
        <v/>
      </c>
      <c r="Q37" s="197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119" t="n"/>
    </row>
    <row r="38" ht="36.75" customHeight="1" s="35">
      <c r="A38" s="216">
        <f>A37+1</f>
        <v/>
      </c>
      <c r="B38" s="32">
        <f>TEXT(A38,"aaa")</f>
        <v/>
      </c>
      <c r="C38" s="200" t="n"/>
      <c r="D38" s="217">
        <f t="array" ref="D38">_xlfn.IFS(C38&lt;0.5,"朝",AND(C38&lt;22/24),"22前",AND(C38&gt;=22/24),"22後")</f>
        <v/>
      </c>
      <c r="E38" s="146" t="n"/>
      <c r="F38" s="197" t="n"/>
      <c r="G38" s="198" t="n"/>
      <c r="H38" s="201">
        <f>G38-F38</f>
        <v/>
      </c>
      <c r="I38" s="196">
        <f>IF(AND(C38&lt;0.333,C38&lt;&gt;""),8/24-C38,(IF(E38&gt;29/24,E38-29/24,)))</f>
        <v/>
      </c>
      <c r="J38" s="197">
        <f>IF(AND(C38&lt;0.5,C38&lt;&gt;""),E38-C38-H38,)</f>
        <v/>
      </c>
      <c r="K38" s="197">
        <f>IF(AND(C38&gt;0.5,C38&lt;22/24),22/24-C38,)</f>
        <v/>
      </c>
      <c r="L38" s="197">
        <f>IF(C38&gt;E38,E38+1-C38-H38,E38-C38-H38)</f>
        <v/>
      </c>
      <c r="M38" s="202">
        <f>+IF(L38&gt;$L$7,$L$7,L38)</f>
        <v/>
      </c>
      <c r="N38" s="197">
        <f>+IF(OR(L38&lt;=$L$7,L38=" ")," ",L38-$L$7)</f>
        <v/>
      </c>
      <c r="O38" s="197" t="n"/>
      <c r="P38" s="197" t="n"/>
      <c r="Q38" s="197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119" t="n"/>
    </row>
    <row r="39" ht="36.75" customHeight="1" s="35" thickBot="1">
      <c r="A39" s="218">
        <f>A38+1</f>
        <v/>
      </c>
      <c r="B39" s="26">
        <f>TEXT(A39,"aaa")</f>
        <v/>
      </c>
      <c r="C39" s="219" t="n"/>
      <c r="D39" s="220">
        <f t="array" ref="D39">_xlfn.IFS(C39&lt;0.5,"朝",AND(C39&lt;22/24),"22前",AND(C39&gt;=22/24),"22後")</f>
        <v/>
      </c>
      <c r="E39" s="147" t="n"/>
      <c r="F39" s="221" t="n"/>
      <c r="G39" s="222" t="n"/>
      <c r="H39" s="207" t="n">
        <v>0</v>
      </c>
      <c r="I39" s="208">
        <f>IF(AND(C39&lt;0.333,C39&lt;&gt;""),8/24-C39,(IF(E39&gt;29/24,E39-29/24,)))</f>
        <v/>
      </c>
      <c r="J39" s="208">
        <f>IF(AND(C39&lt;0.5,C39&lt;&gt;""),E39-C39-H39,)</f>
        <v/>
      </c>
      <c r="K39" s="223">
        <f>IF(AND(C39&gt;0.5,C39&lt;22/24),22/24-C39,)</f>
        <v/>
      </c>
      <c r="L39" s="208">
        <f>IF(C39&gt;E39,E39+1-C39-H39,E39-C39-H39)</f>
        <v/>
      </c>
      <c r="M39" s="209" t="n">
        <v>0</v>
      </c>
      <c r="N39" s="208" t="n"/>
      <c r="O39" s="208" t="n"/>
      <c r="P39" s="208" t="n"/>
      <c r="Q39" s="208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121" t="n"/>
    </row>
    <row r="40" ht="36.75" customHeight="1" s="35" thickTop="1">
      <c r="A40" s="117" t="inlineStr">
        <is>
          <t>合計</t>
        </is>
      </c>
      <c r="B40" s="117" t="n"/>
      <c r="C40" s="196" t="n"/>
      <c r="D40" s="215">
        <f t="array" ref="D40">_xlfn.IFS(C40&lt;0.5,"朝",AND(C40&lt;22/24),"22前",AND(C40&gt;=22/24),"22後")</f>
        <v/>
      </c>
      <c r="E40" s="224" t="n"/>
      <c r="F40" s="225" t="n"/>
      <c r="G40" s="226" t="n"/>
      <c r="H40" s="195" t="inlineStr">
        <is>
          <t>休憩計計</t>
        </is>
      </c>
      <c r="I40" s="196" t="inlineStr">
        <is>
          <t>早朝計</t>
        </is>
      </c>
      <c r="J40" s="196" t="inlineStr">
        <is>
          <t>基本計</t>
        </is>
      </c>
      <c r="K40" s="196" t="inlineStr">
        <is>
          <t>夜時間</t>
        </is>
      </c>
      <c r="L40" s="196" t="inlineStr">
        <is>
          <t>実働時間</t>
        </is>
      </c>
      <c r="M40" s="122" t="inlineStr">
        <is>
          <t>契約時間</t>
        </is>
      </c>
      <c r="N40" s="123" t="inlineStr">
        <is>
          <t>残業時間</t>
        </is>
      </c>
      <c r="O40" s="124" t="inlineStr">
        <is>
          <t>深夜時間</t>
        </is>
      </c>
      <c r="P40" s="124" t="inlineStr">
        <is>
          <t>深夜時間</t>
        </is>
      </c>
      <c r="Q40" s="124" t="inlineStr">
        <is>
          <t>深夜時間</t>
        </is>
      </c>
      <c r="R40" s="125" t="inlineStr">
        <is>
          <t>食事合計</t>
        </is>
      </c>
    </row>
    <row r="41" ht="36.75" customHeight="1" s="35" thickBot="1">
      <c r="A41" s="119" t="n"/>
      <c r="B41" s="119" t="n"/>
      <c r="C41" s="119" t="n"/>
      <c r="D41" s="119" t="n"/>
      <c r="E41" s="140" t="n"/>
      <c r="F41" s="4" t="inlineStr">
        <is>
          <t>出勤日数</t>
        </is>
      </c>
      <c r="G41" s="144">
        <f>COUNTA(C9:C39)</f>
        <v/>
      </c>
      <c r="H41" s="227">
        <f>+SUM(H9:H39)</f>
        <v/>
      </c>
      <c r="I41" s="228">
        <f>SUM(I9:I39)</f>
        <v/>
      </c>
      <c r="J41" s="229">
        <f>SUM(J9:J39)</f>
        <v/>
      </c>
      <c r="K41" s="229">
        <f>SUM(K9:K39)</f>
        <v/>
      </c>
      <c r="L41" s="197">
        <f>+SUM(L9:L39)</f>
        <v/>
      </c>
      <c r="M41" s="197">
        <f>+SUM(M9:M39)</f>
        <v/>
      </c>
      <c r="N41" s="197">
        <f>+SUM(N9:N39)</f>
        <v/>
      </c>
      <c r="O41" s="197">
        <f>+SUM(O9:O38)</f>
        <v/>
      </c>
      <c r="P41" s="197">
        <f>+SUM(P9:P38)</f>
        <v/>
      </c>
      <c r="Q41" s="197">
        <f>+SUM(Q9:Q39)</f>
        <v/>
      </c>
      <c r="R41" s="119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10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I36" sqref="I36"/>
    </sheetView>
  </sheetViews>
  <sheetFormatPr baseColWidth="8" defaultRowHeight="13.2"/>
  <cols>
    <col width="7.21875" bestFit="1" customWidth="1" style="35" min="1" max="1"/>
    <col width="5.77734375" bestFit="1" customWidth="1" style="35" min="2" max="2"/>
    <col hidden="1" width="2.88671875" customWidth="1" style="35" min="4" max="4"/>
    <col width="10.109375" customWidth="1" style="35" min="8" max="11"/>
    <col width="10" customWidth="1" style="35" min="12" max="13"/>
    <col width="10.88671875" customWidth="1" style="35" min="14" max="14"/>
    <col hidden="1" width="9" customWidth="1" style="35" min="15" max="15"/>
    <col hidden="1" width="8.21875" customWidth="1" style="35" min="16" max="16"/>
  </cols>
  <sheetData>
    <row r="2" ht="22.5" customHeight="1" s="35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67" t="inlineStr">
        <is>
          <t>ダイエットクック</t>
        </is>
      </c>
      <c r="E2" s="166" t="n"/>
      <c r="F2" s="166" t="n"/>
      <c r="G2" s="166" t="n"/>
      <c r="L2" s="0" t="n"/>
      <c r="M2" s="0" t="n"/>
      <c r="Z2" s="22" t="n">
        <v>0.9166666666666666</v>
      </c>
      <c r="AA2" s="23" t="n">
        <v>1.208333333333333</v>
      </c>
    </row>
    <row r="3" ht="22.5" customHeight="1" s="35">
      <c r="A3" s="190">
        <f>'[1]0SHEET'!D1</f>
        <v/>
      </c>
      <c r="B3" s="2" t="inlineStr">
        <is>
          <t>月</t>
        </is>
      </c>
      <c r="L3" s="0" t="n"/>
      <c r="M3" s="0" t="n"/>
    </row>
    <row r="4" ht="22.5" customHeight="1" s="35">
      <c r="C4" s="1" t="inlineStr">
        <is>
          <t>氏名</t>
        </is>
      </c>
      <c r="D4" s="168" t="inlineStr">
        <is>
          <t>Ｒタパ　マガル　プナム</t>
        </is>
      </c>
      <c r="E4" s="166" t="n"/>
      <c r="F4" s="166" t="n"/>
      <c r="G4" s="166" t="n"/>
      <c r="H4" s="0" t="inlineStr">
        <is>
          <t>NP番号：</t>
        </is>
      </c>
      <c r="I4" s="107" t="n">
        <v>5305</v>
      </c>
      <c r="J4" s="0" t="n"/>
      <c r="K4" s="0" t="n"/>
      <c r="M4" s="0" t="n"/>
    </row>
    <row r="6">
      <c r="L6" s="20" t="inlineStr">
        <is>
          <t>法定時間</t>
        </is>
      </c>
      <c r="M6" s="20" t="n"/>
    </row>
    <row r="7" ht="14.25" customHeight="1" s="35" thickBot="1">
      <c r="L7" s="21" t="n">
        <v>0.3333333333333333</v>
      </c>
      <c r="M7" s="21" t="n"/>
      <c r="O7" s="3" t="n"/>
      <c r="P7" s="3" t="n"/>
      <c r="Q7" s="3" t="n"/>
    </row>
    <row r="8" ht="22.5" customHeight="1" s="35" thickBot="1">
      <c r="A8" s="110" t="inlineStr">
        <is>
          <t>日</t>
        </is>
      </c>
      <c r="B8" s="132" t="inlineStr">
        <is>
          <t>曜日</t>
        </is>
      </c>
      <c r="C8" s="7" t="inlineStr">
        <is>
          <t>出勤</t>
        </is>
      </c>
      <c r="D8" s="8" t="n"/>
      <c r="E8" s="8" t="inlineStr">
        <is>
          <t>退勤</t>
        </is>
      </c>
      <c r="F8" s="8" t="inlineStr">
        <is>
          <t>休憩開始</t>
        </is>
      </c>
      <c r="G8" s="9" t="inlineStr">
        <is>
          <t>休憩終了</t>
        </is>
      </c>
      <c r="H8" s="134" t="inlineStr">
        <is>
          <t>休憩計</t>
        </is>
      </c>
      <c r="I8" s="110" t="inlineStr">
        <is>
          <t>早朝</t>
        </is>
      </c>
      <c r="J8" s="110" t="inlineStr">
        <is>
          <t>基本</t>
        </is>
      </c>
      <c r="K8" s="110" t="inlineStr">
        <is>
          <t>夜</t>
        </is>
      </c>
      <c r="L8" s="111" t="inlineStr">
        <is>
          <t>実働</t>
        </is>
      </c>
      <c r="M8" s="111" t="inlineStr">
        <is>
          <t>契約時間</t>
        </is>
      </c>
      <c r="N8" s="112" t="inlineStr">
        <is>
          <t>残業</t>
        </is>
      </c>
      <c r="O8" s="113" t="inlineStr">
        <is>
          <t>深夜時間</t>
        </is>
      </c>
      <c r="P8" s="113" t="inlineStr">
        <is>
          <t>深夜休憩</t>
        </is>
      </c>
      <c r="Q8" s="113" t="inlineStr">
        <is>
          <t>深夜</t>
        </is>
      </c>
      <c r="R8" s="114" t="inlineStr">
        <is>
          <t>食事</t>
        </is>
      </c>
    </row>
    <row r="9" ht="36.75" customHeight="1" s="35" thickTop="1">
      <c r="A9" s="214">
        <f>A3</f>
        <v/>
      </c>
      <c r="B9" s="133">
        <f>TEXT(A9,"aaa")</f>
        <v/>
      </c>
      <c r="C9" s="192" t="n">
        <v>0.8659722222222223</v>
      </c>
      <c r="D9" s="215">
        <f t="array" ref="D9">_xlfn.IFS(C9&lt;0.5,"朝",AND(C9&lt;22/24),"22前",AND(C9&gt;=22/24),"22後")</f>
        <v/>
      </c>
      <c r="E9" s="145" t="n">
        <v>1.196527777777778</v>
      </c>
      <c r="F9" s="196" t="n">
        <v>0</v>
      </c>
      <c r="G9" s="194" t="n">
        <v>0.04166666666666666</v>
      </c>
      <c r="H9" s="195">
        <f>G9-F9</f>
        <v/>
      </c>
      <c r="I9" s="196">
        <f>IF(AND(C9&lt;0.333,C9&lt;&gt;""),8/24-C9,(IF(E9&gt;29/24,E9-29/24,)))</f>
        <v/>
      </c>
      <c r="J9" s="196">
        <f>IF(AND(C9&lt;0.5,C9&lt;&gt;""),E9-C9-H9,)</f>
        <v/>
      </c>
      <c r="K9" s="196">
        <f>IF(AND(C9&gt;0.5,C9&lt;22/24),22/24-C9,)</f>
        <v/>
      </c>
      <c r="L9" s="197">
        <f>IF(C9&gt;E9,E9+1-C9-H9,E9-C9-H9)</f>
        <v/>
      </c>
      <c r="M9" s="196">
        <f>+IF(L9&gt;$L$7,$L$7,L9)</f>
        <v/>
      </c>
      <c r="N9" s="196">
        <f>+IF(OR(L9&lt;=$L$7,L9=" ")," ",L9-$L$7)</f>
        <v/>
      </c>
      <c r="O9" s="196">
        <f>IF(AND($C9&lt;&gt;"",$C9&lt;$AA$2,$E9&gt;$Z$2),MIN($E9,$AA$2)-MAX($C9,$Z$2),0)</f>
        <v/>
      </c>
      <c r="P9" s="196">
        <f>IF(AND($F9&lt;&gt;"",$F9&lt;$AA$2,$G9&gt;$Z$2),MIN($G9,$AA$2)-MAX($F9,$Z$2),0)</f>
        <v/>
      </c>
      <c r="Q9" s="197">
        <f t="array" ref="Q9">_xlfn.IFS(D9="朝",,AND(D9="22前",E9&gt;5/24),5/24+1-H9-22/24,AND(D9="22前",E9&lt;5/24),E9+1-H9-22/24,AND(D9="22後",E9&gt;5/24),5/24+1-H9-C9,AND(D9="22後",E9&lt;5/24),E9+1-H9-C9)</f>
        <v/>
      </c>
      <c r="R9" s="117" t="n"/>
    </row>
    <row r="10" ht="36.75" customHeight="1" s="35">
      <c r="A10" s="216">
        <f>A9+1</f>
        <v/>
      </c>
      <c r="B10" s="32">
        <f>TEXT(A10,"aaa")</f>
        <v/>
      </c>
      <c r="C10" s="200" t="n"/>
      <c r="D10" s="215">
        <f t="array" ref="D10">_xlfn.IFS(C10&lt;0.5,"朝",AND(C10&lt;22/24),"22前",AND(C10&gt;=22/24),"22後")</f>
        <v/>
      </c>
      <c r="E10" s="146" t="n"/>
      <c r="F10" s="197" t="n"/>
      <c r="G10" s="198" t="n"/>
      <c r="H10" s="201">
        <f>G10-F10</f>
        <v/>
      </c>
      <c r="I10" s="196">
        <f>IF(AND(C10&lt;0.333,C10&lt;&gt;""),8/24-C10,(IF(E10&gt;29/24,E10-29/24,)))</f>
        <v/>
      </c>
      <c r="J10" s="196">
        <f>IF(AND(C10&lt;0.5,C10&lt;&gt;""),E10-C10-H10,)</f>
        <v/>
      </c>
      <c r="K10" s="196">
        <f>IF(AND(C10&gt;0.5,C10&lt;22/24),22/24-C10,)</f>
        <v/>
      </c>
      <c r="L10" s="197">
        <f>IF(C10&gt;E10,E10+1-C10-H10,E10-C10-H10)</f>
        <v/>
      </c>
      <c r="M10" s="202">
        <f>+IF(L10&gt;$L$7,$L$7,L10)</f>
        <v/>
      </c>
      <c r="N10" s="197">
        <f>+IF(OR(L10&lt;=$L$7,L10=" ")," ",L10-$L$7)</f>
        <v/>
      </c>
      <c r="O10" s="197">
        <f>IF(AND($C10&lt;&gt;"",$C10&lt;$AA$2,$E10&gt;$Z$2),MIN($E10,$AA$2)-MAX($C10,$Z$2),0)</f>
        <v/>
      </c>
      <c r="P10" s="197">
        <f>IF(AND($F10&lt;&gt;"",$F10&lt;$AA$2,$G10&gt;$Z$2),MIN($G10,$AA$2)-MAX($F10,$Z$2),0)</f>
        <v/>
      </c>
      <c r="Q10" s="197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119" t="n"/>
    </row>
    <row r="11" ht="36.75" customHeight="1" s="35">
      <c r="A11" s="216">
        <f>A10+1</f>
        <v/>
      </c>
      <c r="B11" s="32">
        <f>TEXT(A11,"aaa")</f>
        <v/>
      </c>
      <c r="C11" s="200" t="n"/>
      <c r="D11" s="215">
        <f t="array" ref="D11">_xlfn.IFS(C11&lt;0.5,"朝",AND(C11&lt;22/24),"22前",AND(C11&gt;=22/24),"22後")</f>
        <v/>
      </c>
      <c r="E11" s="146" t="n"/>
      <c r="F11" s="197" t="n"/>
      <c r="G11" s="198" t="n"/>
      <c r="H11" s="201">
        <f>G11-F11</f>
        <v/>
      </c>
      <c r="I11" s="196">
        <f>IF(AND(C11&lt;0.333,C11&lt;&gt;""),8/24-C11,(IF(E11&gt;29/24,E11-29/24,)))</f>
        <v/>
      </c>
      <c r="J11" s="196">
        <f>IF(AND(C11&lt;0.5,C11&lt;&gt;""),E11-C11-H11,)</f>
        <v/>
      </c>
      <c r="K11" s="196">
        <f>IF(AND(C11&gt;0.5,C11&lt;22/24),22/24-C11,)</f>
        <v/>
      </c>
      <c r="L11" s="197">
        <f>IF(C11&gt;E11,E11+1-C11-H11,E11-C11-H11)</f>
        <v/>
      </c>
      <c r="M11" s="202">
        <f>+IF(L11&gt;$L$7,$L$7,L11)</f>
        <v/>
      </c>
      <c r="N11" s="197">
        <f>+IF(OR(L11&lt;=$L$7,L11=" ")," ",L11-$L$7)</f>
        <v/>
      </c>
      <c r="O11" s="197">
        <f>IF(AND($C11&lt;&gt;"",$C11&lt;$AA$2,$E11&gt;$Z$2),MIN($E11,$AA$2)-MAX($C11,$Z$2),0)</f>
        <v/>
      </c>
      <c r="P11" s="197">
        <f>IF(AND($F11&lt;&gt;"",$F11&lt;$AA$2,$G11&gt;$Z$2),MIN($G11,$AA$2)-MAX($F11,$Z$2),0)</f>
        <v/>
      </c>
      <c r="Q11" s="197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119" t="n"/>
    </row>
    <row r="12" ht="36.75" customHeight="1" s="35">
      <c r="A12" s="216">
        <f>A11+1</f>
        <v/>
      </c>
      <c r="B12" s="32">
        <f>TEXT(A12,"aaa")</f>
        <v/>
      </c>
      <c r="C12" s="200" t="n"/>
      <c r="D12" s="215">
        <f t="array" ref="D12">_xlfn.IFS(C12&lt;0.5,"朝",AND(C12&lt;22/24),"22前",AND(C12&gt;=22/24),"22後")</f>
        <v/>
      </c>
      <c r="E12" s="146" t="n"/>
      <c r="F12" s="197" t="n"/>
      <c r="G12" s="198" t="n"/>
      <c r="H12" s="201">
        <f>G12-F12</f>
        <v/>
      </c>
      <c r="I12" s="196">
        <f>IF(AND(C12&lt;0.333,C12&lt;&gt;""),8/24-C12,(IF(E12&gt;29/24,E12-29/24,)))</f>
        <v/>
      </c>
      <c r="J12" s="196">
        <f>IF(AND(C12&lt;0.5,C12&lt;&gt;""),E12-C12-H12,)</f>
        <v/>
      </c>
      <c r="K12" s="196">
        <f>IF(AND(C12&gt;0.5,C12&lt;22/24),22/24-C12,)</f>
        <v/>
      </c>
      <c r="L12" s="197">
        <f>IF(C12&gt;E12,E12+1-C12-H12,E12-C12-H12)</f>
        <v/>
      </c>
      <c r="M12" s="202">
        <f>+IF(L12&gt;$L$7,$L$7,L12)</f>
        <v/>
      </c>
      <c r="N12" s="197">
        <f>+IF(OR(L12&lt;=$L$7,L12=" ")," ",L12-$L$7)</f>
        <v/>
      </c>
      <c r="O12" s="197">
        <f>IF(AND($C12&lt;&gt;"",$C12&lt;$AA$2,$E12&gt;$Z$2),MIN($E12,$AA$2)-MAX($C12,$Z$2),0)</f>
        <v/>
      </c>
      <c r="P12" s="197">
        <f>IF(AND($F12&lt;&gt;"",$F12&lt;$AA$2,$G12&gt;$Z$2),MIN($G12,$AA$2)-MAX($F12,$Z$2),0)</f>
        <v/>
      </c>
      <c r="Q12" s="197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119" t="n"/>
    </row>
    <row r="13" ht="36.75" customHeight="1" s="35">
      <c r="A13" s="216">
        <f>A12+1</f>
        <v/>
      </c>
      <c r="B13" s="32">
        <f>TEXT(A13,"aaa")</f>
        <v/>
      </c>
      <c r="C13" s="200" t="n">
        <v>0.8652777777777778</v>
      </c>
      <c r="D13" s="215">
        <f t="array" ref="D13">_xlfn.IFS(C13&lt;0.5,"朝",AND(C13&lt;22/24),"22前",AND(C13&gt;=22/24),"22後")</f>
        <v/>
      </c>
      <c r="E13" s="146" t="n">
        <v>1.197222222222222</v>
      </c>
      <c r="F13" s="197" t="n">
        <v>0</v>
      </c>
      <c r="G13" s="198" t="n">
        <v>0.04166666666666666</v>
      </c>
      <c r="H13" s="201">
        <f>G13-F13</f>
        <v/>
      </c>
      <c r="I13" s="196">
        <f>IF(AND(C13&lt;0.333,C13&lt;&gt;""),8/24-C13,(IF(E13&gt;29/24,E13-29/24,)))</f>
        <v/>
      </c>
      <c r="J13" s="196">
        <f>IF(AND(C13&lt;0.5,C13&lt;&gt;""),E13-C13-H13,)</f>
        <v/>
      </c>
      <c r="K13" s="196">
        <f>IF(AND(C13&gt;0.5,C13&lt;22/24),22/24-C13,)</f>
        <v/>
      </c>
      <c r="L13" s="197">
        <f>IF(C13&gt;E13,E13+1-C13-H13,E13-C13-H13)</f>
        <v/>
      </c>
      <c r="M13" s="202">
        <f>+IF(L13&gt;$L$7,$L$7,L13)</f>
        <v/>
      </c>
      <c r="N13" s="197">
        <f>+IF(OR(L13&lt;=$L$7,L13=" ")," ",L13-$L$7)</f>
        <v/>
      </c>
      <c r="O13" s="197">
        <f>IF(AND($C13&lt;&gt;"",$C13&lt;$AA$2,$E13&gt;$Z$2),MIN($E13,$AA$2)-MAX($C13,$Z$2),0)</f>
        <v/>
      </c>
      <c r="P13" s="197">
        <f>IF(AND($F13&lt;&gt;"",$F13&lt;$AA$2,$G13&gt;$Z$2),MIN($G13,$AA$2)-MAX($F13,$Z$2),0)</f>
        <v/>
      </c>
      <c r="Q13" s="197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119" t="n"/>
    </row>
    <row r="14" ht="36.75" customHeight="1" s="35">
      <c r="A14" s="216">
        <f>A13+1</f>
        <v/>
      </c>
      <c r="B14" s="32">
        <f>TEXT(A14,"aaa")</f>
        <v/>
      </c>
      <c r="C14" s="200" t="n">
        <v>0.8645833333333334</v>
      </c>
      <c r="D14" s="215">
        <f t="array" ref="D14">_xlfn.IFS(C14&lt;0.5,"朝",AND(C14&lt;22/24),"22前",AND(C14&gt;=22/24),"22後")</f>
        <v/>
      </c>
      <c r="E14" s="146" t="n">
        <v>1.195833333333333</v>
      </c>
      <c r="F14" s="197" t="n">
        <v>0</v>
      </c>
      <c r="G14" s="198" t="n">
        <v>0.04166666666666666</v>
      </c>
      <c r="H14" s="201">
        <f>G14-F14</f>
        <v/>
      </c>
      <c r="I14" s="196">
        <f>IF(AND(C14&lt;0.333,C14&lt;&gt;""),8/24-C14,(IF(E14&gt;29/24,E14-29/24,)))</f>
        <v/>
      </c>
      <c r="J14" s="196">
        <f>IF(AND(C14&lt;0.5,C14&lt;&gt;""),E14-C14-H14,)</f>
        <v/>
      </c>
      <c r="K14" s="196">
        <f>IF(AND(C14&gt;0.5,C14&lt;22/24),22/24-C14,)</f>
        <v/>
      </c>
      <c r="L14" s="197">
        <f>IF(C14&gt;E14,E14+1-C14-H14,E14-C14-H14)</f>
        <v/>
      </c>
      <c r="M14" s="202">
        <f>+IF(L14&gt;$L$7,$L$7,L14)</f>
        <v/>
      </c>
      <c r="N14" s="197">
        <f>+IF(OR(L14&lt;=$L$7,L14=" ")," ",L14-$L$7)</f>
        <v/>
      </c>
      <c r="O14" s="197">
        <f>IF(AND($C14&lt;&gt;"",$C14&lt;$AA$2,$E14&gt;$Z$2),MIN($E14,$AA$2)-MAX($C14,$Z$2),0)</f>
        <v/>
      </c>
      <c r="P14" s="197">
        <f>IF(AND($F14&lt;&gt;"",$F14&lt;$AA$2,$G14&gt;$Z$2),MIN($G14,$AA$2)-MAX($F14,$Z$2),0)</f>
        <v/>
      </c>
      <c r="Q14" s="197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119" t="n"/>
    </row>
    <row r="15" ht="36.75" customHeight="1" s="35">
      <c r="A15" s="216">
        <f>A14+1</f>
        <v/>
      </c>
      <c r="B15" s="32">
        <f>TEXT(A15,"aaa")</f>
        <v/>
      </c>
      <c r="C15" s="200" t="n">
        <v>0.8951388888888889</v>
      </c>
      <c r="D15" s="215">
        <f t="array" ref="D15">_xlfn.IFS(C15&lt;0.5,"朝",AND(C15&lt;22/24),"22前",AND(C15&gt;=22/24),"22後")</f>
        <v/>
      </c>
      <c r="E15" s="146" t="n">
        <v>1.197222222222222</v>
      </c>
      <c r="F15" s="197" t="n">
        <v>0</v>
      </c>
      <c r="G15" s="198" t="n">
        <v>0.04166666666666666</v>
      </c>
      <c r="H15" s="201">
        <f>G15-F15</f>
        <v/>
      </c>
      <c r="I15" s="196">
        <f>IF(AND(C15&lt;0.333,C15&lt;&gt;""),8/24-C15,(IF(E15&gt;29/24,E15-29/24,)))</f>
        <v/>
      </c>
      <c r="J15" s="196">
        <f>IF(AND(C15&lt;0.5,C15&lt;&gt;""),E15-C15-H15,)</f>
        <v/>
      </c>
      <c r="K15" s="196">
        <f>IF(AND(C15&gt;0.5,C15&lt;22/24),22/24-C15,)</f>
        <v/>
      </c>
      <c r="L15" s="197">
        <f>IF(C15&gt;E15,E15+1-C15-H15,E15-C15-H15)</f>
        <v/>
      </c>
      <c r="M15" s="202">
        <f>+IF(L15&gt;$L$7,$L$7,L15)</f>
        <v/>
      </c>
      <c r="N15" s="197">
        <f>+IF(OR(L15&lt;=$L$7,L15=" ")," ",L15-$L$7)</f>
        <v/>
      </c>
      <c r="O15" s="197">
        <f>IF(AND($C15&lt;&gt;"",$C15&lt;$AA$2,$E15&gt;$Z$2),MIN($E15,$AA$2)-MAX($C15,$Z$2),0)</f>
        <v/>
      </c>
      <c r="P15" s="197">
        <f>IF(AND($F15&lt;&gt;"",$F15&lt;$AA$2,$G15&gt;$Z$2),MIN($G15,$AA$2)-MAX($F15,$Z$2),0)</f>
        <v/>
      </c>
      <c r="Q15" s="197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119" t="n"/>
    </row>
    <row r="16" ht="36.75" customHeight="1" s="35">
      <c r="A16" s="216">
        <f>A15+1</f>
        <v/>
      </c>
      <c r="B16" s="32">
        <f>TEXT(A16,"aaa")</f>
        <v/>
      </c>
      <c r="C16" s="200" t="n">
        <v>0.8659722222222223</v>
      </c>
      <c r="D16" s="215">
        <f t="array" ref="D16">_xlfn.IFS(C16&lt;0.5,"朝",AND(C16&lt;22/24),"22前",AND(C16&gt;=22/24),"22後")</f>
        <v/>
      </c>
      <c r="E16" s="146" t="n">
        <v>1.195833333333333</v>
      </c>
      <c r="F16" s="197" t="n">
        <v>0</v>
      </c>
      <c r="G16" s="198" t="n">
        <v>0.04166666666666666</v>
      </c>
      <c r="H16" s="201">
        <f>G16-F16</f>
        <v/>
      </c>
      <c r="I16" s="196">
        <f>IF(AND(C16&lt;0.333,C16&lt;&gt;""),8/24-C16,(IF(E16&gt;29/24,E16-29/24,)))</f>
        <v/>
      </c>
      <c r="J16" s="196">
        <f>IF(AND(C16&lt;0.5,C16&lt;&gt;""),E16-C16-H16,)</f>
        <v/>
      </c>
      <c r="K16" s="196">
        <f>IF(AND(C16&gt;0.5,C16&lt;22/24),22/24-C16,)</f>
        <v/>
      </c>
      <c r="L16" s="197">
        <f>IF(C16&gt;E16,E16+1-C16-H16,E16-C16-H16)</f>
        <v/>
      </c>
      <c r="M16" s="202">
        <f>+IF(L16&gt;$L$7,$L$7,L16)</f>
        <v/>
      </c>
      <c r="N16" s="197">
        <f>+IF(OR(L16&lt;=$L$7,L16=" ")," ",L16-$L$7)</f>
        <v/>
      </c>
      <c r="O16" s="197">
        <f>IF(AND($C16&lt;&gt;"",$C16&lt;$AA$2,$E16&gt;$Z$2),MIN($E16,$AA$2)-MAX($C16,$Z$2),0)</f>
        <v/>
      </c>
      <c r="P16" s="197">
        <f>IF(AND($F16&lt;&gt;"",$F16&lt;$AA$2,$G16&gt;$Z$2),MIN($G16,$AA$2)-MAX($F16,$Z$2),0)</f>
        <v/>
      </c>
      <c r="Q16" s="197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119" t="n"/>
    </row>
    <row r="17" ht="36.75" customHeight="1" s="35">
      <c r="A17" s="216">
        <f>A16+1</f>
        <v/>
      </c>
      <c r="B17" s="32">
        <f>TEXT(A17,"aaa")</f>
        <v/>
      </c>
      <c r="C17" s="200" t="n"/>
      <c r="D17" s="215">
        <f t="array" ref="D17">_xlfn.IFS(C17&lt;0.5,"朝",AND(C17&lt;22/24),"22前",AND(C17&gt;=22/24),"22後")</f>
        <v/>
      </c>
      <c r="E17" s="146" t="n"/>
      <c r="F17" s="197" t="n"/>
      <c r="G17" s="198" t="n"/>
      <c r="H17" s="201">
        <f>G17-F17</f>
        <v/>
      </c>
      <c r="I17" s="196">
        <f>IF(AND(C17&lt;0.333,C17&lt;&gt;""),8/24-C17,(IF(E17&gt;29/24,E17-29/24,)))</f>
        <v/>
      </c>
      <c r="J17" s="196">
        <f>IF(AND(C17&lt;0.5,C17&lt;&gt;""),E17-C17-H17,)</f>
        <v/>
      </c>
      <c r="K17" s="196">
        <f>IF(AND(C17&gt;0.5,C17&lt;22/24),22/24-C17,)</f>
        <v/>
      </c>
      <c r="L17" s="197">
        <f>IF(C17&gt;E17,E17+1-C17-H17,E17-C17-H17)</f>
        <v/>
      </c>
      <c r="M17" s="202">
        <f>+IF(L17&gt;$L$7,$L$7,L17)</f>
        <v/>
      </c>
      <c r="N17" s="197">
        <f>+IF(OR(L17&lt;=$L$7,L17=" ")," ",L17-$L$7)</f>
        <v/>
      </c>
      <c r="O17" s="197">
        <f>IF(AND($C17&lt;&gt;"",$C17&lt;$AA$2,$E17&gt;$Z$2),MIN($E17,$AA$2)-MAX($C17,$Z$2),0)</f>
        <v/>
      </c>
      <c r="P17" s="197">
        <f>IF(AND($F17&lt;&gt;"",$F17&lt;$AA$2,$G17&gt;$Z$2),MIN($G17,$AA$2)-MAX($F17,$Z$2),0)</f>
        <v/>
      </c>
      <c r="Q17" s="197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119" t="n"/>
    </row>
    <row r="18" ht="36.75" customHeight="1" s="35">
      <c r="A18" s="216">
        <f>A17+1</f>
        <v/>
      </c>
      <c r="B18" s="32">
        <f>TEXT(A18,"aaa")</f>
        <v/>
      </c>
      <c r="C18" s="200" t="n"/>
      <c r="D18" s="215">
        <f t="array" ref="D18">_xlfn.IFS(C18&lt;0.5,"朝",AND(C18&lt;22/24),"22前",AND(C18&gt;=22/24),"22後")</f>
        <v/>
      </c>
      <c r="E18" s="146" t="n"/>
      <c r="F18" s="197" t="n"/>
      <c r="G18" s="198" t="n"/>
      <c r="H18" s="201">
        <f>G18-F18</f>
        <v/>
      </c>
      <c r="I18" s="196">
        <f>IF(AND(C18&lt;0.333,C18&lt;&gt;""),8/24-C18,(IF(E18&gt;29/24,E18-29/24,)))</f>
        <v/>
      </c>
      <c r="J18" s="196">
        <f>IF(AND(C18&lt;0.5,C18&lt;&gt;""),E18-C18-H18,)</f>
        <v/>
      </c>
      <c r="K18" s="196">
        <f>IF(AND(C18&gt;0.5,C18&lt;22/24),22/24-C18,)</f>
        <v/>
      </c>
      <c r="L18" s="197">
        <f>IF(C18&gt;E18,E18+1-C18-H18,E18-C18-H18)</f>
        <v/>
      </c>
      <c r="M18" s="202">
        <f>+IF(L18&gt;$L$7,$L$7,L18)</f>
        <v/>
      </c>
      <c r="N18" s="197">
        <f>+IF(OR(L18&lt;=$L$7,L18=" ")," ",L18-$L$7)</f>
        <v/>
      </c>
      <c r="O18" s="197">
        <f>IF(AND($C18&lt;&gt;"",$C18&lt;$AA$2,$E18&gt;$Z$2),MIN($E18,$AA$2)-MAX($C18,$Z$2),0)</f>
        <v/>
      </c>
      <c r="P18" s="197">
        <f>IF(AND($F18&lt;&gt;"",$F18&lt;$AA$2,$G18&gt;$Z$2),MIN($G18,$AA$2)-MAX($F18,$Z$2),0)</f>
        <v/>
      </c>
      <c r="Q18" s="197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119" t="n"/>
    </row>
    <row r="19" ht="36.75" customHeight="1" s="35">
      <c r="A19" s="216">
        <f>A18+1</f>
        <v/>
      </c>
      <c r="B19" s="32">
        <f>TEXT(A19,"aaa")</f>
        <v/>
      </c>
      <c r="C19" s="200" t="n"/>
      <c r="D19" s="215">
        <f t="array" ref="D19">_xlfn.IFS(C19&lt;0.5,"朝",AND(C19&lt;22/24),"22前",AND(C19&gt;=22/24),"22後")</f>
        <v/>
      </c>
      <c r="E19" s="146" t="n"/>
      <c r="F19" s="197" t="n"/>
      <c r="G19" s="198" t="n"/>
      <c r="H19" s="201">
        <f>G19-F19</f>
        <v/>
      </c>
      <c r="I19" s="196">
        <f>IF(AND(C19&lt;0.333,C19&lt;&gt;""),8/24-C19,(IF(E19&gt;29/24,E19-29/24,)))</f>
        <v/>
      </c>
      <c r="J19" s="196">
        <f>IF(AND(C19&lt;0.5,C19&lt;&gt;""),E19-C19-H19,)</f>
        <v/>
      </c>
      <c r="K19" s="196">
        <f>IF(AND(C19&gt;0.5,C19&lt;22/24),22/24-C19,)</f>
        <v/>
      </c>
      <c r="L19" s="197">
        <f>IF(C19&gt;E19,E19+1-C19-H19,E19-C19-H19)</f>
        <v/>
      </c>
      <c r="M19" s="202">
        <f>+IF(L19&gt;$L$7,$L$7,L19)</f>
        <v/>
      </c>
      <c r="N19" s="197">
        <f>+IF(OR(L19&lt;=$L$7,L19=" ")," ",L19-$L$7)</f>
        <v/>
      </c>
      <c r="O19" s="197">
        <f>IF(AND($C19&lt;&gt;"",$C19&lt;$AA$2,$E19&gt;$Z$2),MIN($E19,$AA$2)-MAX($C19,$Z$2),0)</f>
        <v/>
      </c>
      <c r="P19" s="197">
        <f>IF(AND($F19&lt;&gt;"",$F19&lt;$AA$2,$G19&gt;$Z$2),MIN($G19,$AA$2)-MAX($F19,$Z$2),0)</f>
        <v/>
      </c>
      <c r="Q19" s="197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119" t="n"/>
    </row>
    <row r="20" ht="36.75" customHeight="1" s="35">
      <c r="A20" s="216">
        <f>A19+1</f>
        <v/>
      </c>
      <c r="B20" s="32">
        <f>TEXT(A20,"aaa")</f>
        <v/>
      </c>
      <c r="C20" s="200" t="n">
        <v>0.8652777777777778</v>
      </c>
      <c r="D20" s="215">
        <f t="array" ref="D20">_xlfn.IFS(C20&lt;0.5,"朝",AND(C20&lt;22/24),"22前",AND(C20&gt;=22/24),"22後")</f>
        <v/>
      </c>
      <c r="E20" s="146" t="n">
        <v>1.197222222222222</v>
      </c>
      <c r="F20" s="197" t="n">
        <v>0</v>
      </c>
      <c r="G20" s="198" t="n">
        <v>0.04166666666666666</v>
      </c>
      <c r="H20" s="201">
        <f>G20-F20</f>
        <v/>
      </c>
      <c r="I20" s="196">
        <f>IF(AND(C20&lt;0.333,C20&lt;&gt;""),8/24-C20,(IF(E20&gt;29/24,E20-29/24,)))</f>
        <v/>
      </c>
      <c r="J20" s="196">
        <f>IF(AND(C20&lt;0.5,C20&lt;&gt;""),E20-C20-H20,)</f>
        <v/>
      </c>
      <c r="K20" s="196">
        <f>IF(AND(C20&gt;0.5,C20&lt;22/24),22/24-C20,)</f>
        <v/>
      </c>
      <c r="L20" s="197">
        <f>IF(C20&gt;E20,E20+1-C20-H20,E20-C20-H20)</f>
        <v/>
      </c>
      <c r="M20" s="202">
        <f>+IF(L20&gt;$L$7,$L$7,L20)</f>
        <v/>
      </c>
      <c r="N20" s="197">
        <f>+IF(OR(L20&lt;=$L$7,L20=" ")," ",L20-$L$7)</f>
        <v/>
      </c>
      <c r="O20" s="197">
        <f>IF(AND($C20&lt;&gt;"",$C20&lt;$AA$2,$E20&gt;$Z$2),MIN($E20,$AA$2)-MAX($C20,$Z$2),0)</f>
        <v/>
      </c>
      <c r="P20" s="197">
        <f>IF(AND($F20&lt;&gt;"",$F20&lt;$AA$2,$G20&gt;$Z$2),MIN($G20,$AA$2)-MAX($F20,$Z$2),0)</f>
        <v/>
      </c>
      <c r="Q20" s="197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119" t="n"/>
    </row>
    <row r="21" ht="36.75" customHeight="1" s="35">
      <c r="A21" s="216">
        <f>A20+1</f>
        <v/>
      </c>
      <c r="B21" s="32">
        <f>TEXT(A21,"aaa")</f>
        <v/>
      </c>
      <c r="C21" s="200" t="n">
        <v>0.8659722222222223</v>
      </c>
      <c r="D21" s="215">
        <f t="array" ref="D21">_xlfn.IFS(C21&lt;0.5,"朝",AND(C21&lt;22/24),"22前",AND(C21&gt;=22/24),"22後")</f>
        <v/>
      </c>
      <c r="E21" s="146" t="n">
        <v>1.236111111111111</v>
      </c>
      <c r="F21" s="197" t="n">
        <v>0</v>
      </c>
      <c r="G21" s="198" t="n">
        <v>0.04166666666666666</v>
      </c>
      <c r="H21" s="201">
        <f>G21-F21</f>
        <v/>
      </c>
      <c r="I21" s="196">
        <f>IF(AND(C21&lt;0.333,C21&lt;&gt;""),8/24-C21,(IF(E21&gt;29/24,E21-29/24,)))</f>
        <v/>
      </c>
      <c r="J21" s="196">
        <f>IF(AND(C21&lt;0.5,C21&lt;&gt;""),E21-C21-H21,)</f>
        <v/>
      </c>
      <c r="K21" s="196">
        <f>IF(AND(C21&gt;0.5,C21&lt;22/24),22/24-C21,)</f>
        <v/>
      </c>
      <c r="L21" s="197">
        <f>IF(C21&gt;E21,E21+1-C21-H21,E21-C21-H21)</f>
        <v/>
      </c>
      <c r="M21" s="202">
        <f>+IF(L21&gt;$L$7,$L$7,L21)</f>
        <v/>
      </c>
      <c r="N21" s="197">
        <f>+IF(OR(L21&lt;=$L$7,L21=" ")," ",L21-$L$7)</f>
        <v/>
      </c>
      <c r="O21" s="197">
        <f>IF(AND($C21&lt;&gt;"",$C21&lt;$AA$2,$E21&gt;$Z$2),MIN($E21,$AA$2)-MAX($C21,$Z$2),0)</f>
        <v/>
      </c>
      <c r="P21" s="197">
        <f>IF(AND($F21&lt;&gt;"",$F21&lt;$AA$2,$G21&gt;$Z$2),MIN($G21,$AA$2)-MAX($F21,$Z$2),0)</f>
        <v/>
      </c>
      <c r="Q21" s="197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119" t="n"/>
    </row>
    <row r="22" ht="36.75" customHeight="1" s="35">
      <c r="A22" s="216">
        <f>A21+1</f>
        <v/>
      </c>
      <c r="B22" s="32">
        <f>TEXT(A22,"aaa")</f>
        <v/>
      </c>
      <c r="C22" s="200" t="n">
        <v>0.8659722222222223</v>
      </c>
      <c r="D22" s="215">
        <f t="array" ref="D22">_xlfn.IFS(C22&lt;0.5,"朝",AND(C22&lt;22/24),"22前",AND(C22&gt;=22/24),"22後")</f>
        <v/>
      </c>
      <c r="E22" s="146" t="n">
        <v>1.236111111111111</v>
      </c>
      <c r="F22" s="197" t="n">
        <v>0</v>
      </c>
      <c r="G22" s="198" t="n">
        <v>0.04166666666666666</v>
      </c>
      <c r="H22" s="201">
        <f>G22-F22</f>
        <v/>
      </c>
      <c r="I22" s="196">
        <f>IF(AND(C22&lt;0.333,C22&lt;&gt;""),8/24-C22,(IF(E22&gt;29/24,E22-29/24,)))</f>
        <v/>
      </c>
      <c r="J22" s="196">
        <f>IF(AND(C22&lt;0.5,C22&lt;&gt;""),E22-C22-H22,)</f>
        <v/>
      </c>
      <c r="K22" s="196">
        <f>IF(AND(C22&gt;0.5,C22&lt;22/24),22/24-C22,)</f>
        <v/>
      </c>
      <c r="L22" s="197">
        <f>IF(C22&gt;E22,E22+1-C22-H22,E22-C22-H22)</f>
        <v/>
      </c>
      <c r="M22" s="202">
        <f>+IF(L22&gt;$L$7,$L$7,L22)</f>
        <v/>
      </c>
      <c r="N22" s="197">
        <f>+IF(OR(L22&lt;=$L$7,L22=" ")," ",L22-$L$7)</f>
        <v/>
      </c>
      <c r="O22" s="197">
        <f>IF(AND($C22&lt;&gt;"",$C22&lt;$AA$2,$E22&gt;$Z$2),MIN($E22,$AA$2)-MAX($C22,$Z$2),0)</f>
        <v/>
      </c>
      <c r="P22" s="197">
        <f>IF(AND($F22&lt;&gt;"",$F22&lt;$AA$2,$G22&gt;$Z$2),MIN($G22,$AA$2)-MAX($F22,$Z$2),0)</f>
        <v/>
      </c>
      <c r="Q22" s="197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119" t="n"/>
    </row>
    <row r="23" ht="36.75" customHeight="1" s="35">
      <c r="A23" s="216">
        <f>A22+1</f>
        <v/>
      </c>
      <c r="B23" s="32">
        <f>TEXT(A23,"aaa")</f>
        <v/>
      </c>
      <c r="C23" s="200" t="n">
        <v>0.8652777777777778</v>
      </c>
      <c r="D23" s="215">
        <f t="array" ref="D23">_xlfn.IFS(C23&lt;0.5,"朝",AND(C23&lt;22/24),"22前",AND(C23&gt;=22/24),"22後")</f>
        <v/>
      </c>
      <c r="E23" s="146" t="n">
        <v>1.196527777777778</v>
      </c>
      <c r="F23" s="197" t="n">
        <v>0</v>
      </c>
      <c r="G23" s="198" t="n">
        <v>0.04166666666666666</v>
      </c>
      <c r="H23" s="201">
        <f>G23-F23</f>
        <v/>
      </c>
      <c r="I23" s="196">
        <f>IF(AND(C23&lt;0.333,C23&lt;&gt;""),8/24-C23,(IF(E23&gt;29/24,E23-29/24,)))</f>
        <v/>
      </c>
      <c r="J23" s="196">
        <f>IF(AND(C23&lt;0.5,C23&lt;&gt;""),E23-C23-H23,)</f>
        <v/>
      </c>
      <c r="K23" s="196">
        <f>IF(AND(C23&gt;0.5,C23&lt;22/24),22/24-C23,)</f>
        <v/>
      </c>
      <c r="L23" s="197">
        <f>IF(C23&gt;E23,E23+1-C23-H23,E23-C23-H23)</f>
        <v/>
      </c>
      <c r="M23" s="202">
        <f>+IF(L23&gt;$L$7,$L$7,L23)</f>
        <v/>
      </c>
      <c r="N23" s="197">
        <f>+IF(OR(L23&lt;=$L$7,L23=" ")," ",L23-$L$7)</f>
        <v/>
      </c>
      <c r="O23" s="197">
        <f>IF(AND($C23&lt;&gt;"",$C23&lt;$AA$2,$E23&gt;$Z$2),MIN($E23,$AA$2)-MAX($C23,$Z$2),0)</f>
        <v/>
      </c>
      <c r="P23" s="197">
        <f>IF(AND($F23&lt;&gt;"",$F23&lt;$AA$2,$G23&gt;$Z$2),MIN($G23,$AA$2)-MAX($F23,$Z$2),0)</f>
        <v/>
      </c>
      <c r="Q23" s="197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119" t="n"/>
    </row>
    <row r="24" ht="36.75" customHeight="1" s="35">
      <c r="A24" s="216">
        <f>A23+1</f>
        <v/>
      </c>
      <c r="B24" s="32">
        <f>TEXT(A24,"aaa")</f>
        <v/>
      </c>
      <c r="C24" s="200" t="n"/>
      <c r="D24" s="215">
        <f t="array" ref="D24">_xlfn.IFS(C24&lt;0.5,"朝",AND(C24&lt;22/24),"22前",AND(C24&gt;=22/24),"22後")</f>
        <v/>
      </c>
      <c r="E24" s="146" t="n"/>
      <c r="F24" s="197" t="n"/>
      <c r="G24" s="198" t="n"/>
      <c r="H24" s="201">
        <f>G24-F24</f>
        <v/>
      </c>
      <c r="I24" s="196">
        <f>IF(AND(C24&lt;0.333,C24&lt;&gt;""),8/24-C24,(IF(E24&gt;29/24,E24-29/24,)))</f>
        <v/>
      </c>
      <c r="J24" s="196">
        <f>IF(AND(C24&lt;0.5,C24&lt;&gt;""),E24-C24-H24,)</f>
        <v/>
      </c>
      <c r="K24" s="196">
        <f>IF(AND(C24&gt;0.5,C24&lt;22/24),22/24-C24,)</f>
        <v/>
      </c>
      <c r="L24" s="197">
        <f>IF(C24&gt;E24,E24+1-C24-H24,E24-C24-H24)</f>
        <v/>
      </c>
      <c r="M24" s="202">
        <f>+IF(L24&gt;$L$7,$L$7,L24)</f>
        <v/>
      </c>
      <c r="N24" s="197">
        <f>+IF(OR(L24&lt;=$L$7,L24=" ")," ",L24-$L$7)</f>
        <v/>
      </c>
      <c r="O24" s="197">
        <f>IF(AND($C24&lt;&gt;"",$C24&lt;$AA$2,$E24&gt;$Z$2),MIN($E24,$AA$2)-MAX($C24,$Z$2),0)</f>
        <v/>
      </c>
      <c r="P24" s="197">
        <f>IF(AND($F24&lt;&gt;"",$F24&lt;$AA$2,$G24&gt;$Z$2),MIN($G24,$AA$2)-MAX($F24,$Z$2),0)</f>
        <v/>
      </c>
      <c r="Q24" s="197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119" t="n"/>
    </row>
    <row r="25" ht="36.75" customHeight="1" s="35">
      <c r="A25" s="216">
        <f>A24+1</f>
        <v/>
      </c>
      <c r="B25" s="32">
        <f>TEXT(A25,"aaa")</f>
        <v/>
      </c>
      <c r="C25" s="200" t="n"/>
      <c r="D25" s="215">
        <f t="array" ref="D25">_xlfn.IFS(C25&lt;0.5,"朝",AND(C25&lt;22/24),"22前",AND(C25&gt;=22/24),"22後")</f>
        <v/>
      </c>
      <c r="E25" s="146" t="n"/>
      <c r="F25" s="197" t="n"/>
      <c r="G25" s="198" t="n"/>
      <c r="H25" s="201">
        <f>G25-F25</f>
        <v/>
      </c>
      <c r="I25" s="196">
        <f>IF(AND(C25&lt;0.333,C25&lt;&gt;""),8/24-C25,(IF(E25&gt;29/24,E25-29/24,)))</f>
        <v/>
      </c>
      <c r="J25" s="196">
        <f>IF(AND(C25&lt;0.5,C25&lt;&gt;""),E25-C25-H25,)</f>
        <v/>
      </c>
      <c r="K25" s="196">
        <f>IF(AND(C25&gt;0.5,C25&lt;22/24),22/24-C25,)</f>
        <v/>
      </c>
      <c r="L25" s="197">
        <f>IF(C25&gt;E25,E25+1-C25-H25,E25-C25-H25)</f>
        <v/>
      </c>
      <c r="M25" s="202">
        <f>+IF(L25&gt;$L$7,$L$7,L25)</f>
        <v/>
      </c>
      <c r="N25" s="197">
        <f>+IF(OR(L25&lt;=$L$7,L25=" ")," ",L25-$L$7)</f>
        <v/>
      </c>
      <c r="O25" s="197">
        <f>IF(AND($C25&lt;&gt;"",$C25&lt;$AA$2,$E25&gt;$Z$2),MIN($E25,$AA$2)-MAX($C25,$Z$2),0)</f>
        <v/>
      </c>
      <c r="P25" s="197">
        <f>IF(AND($F25&lt;&gt;"",$F25&lt;$AA$2,$G25&gt;$Z$2),MIN($G25,$AA$2)-MAX($F25,$Z$2),0)</f>
        <v/>
      </c>
      <c r="Q25" s="197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119" t="n"/>
    </row>
    <row r="26" ht="36.75" customHeight="1" s="35">
      <c r="A26" s="216">
        <f>A25+1</f>
        <v/>
      </c>
      <c r="B26" s="32">
        <f>TEXT(A26,"aaa")</f>
        <v/>
      </c>
      <c r="C26" s="200" t="n"/>
      <c r="D26" s="215">
        <f t="array" ref="D26">_xlfn.IFS(C26&lt;0.5,"朝",AND(C26&lt;22/24),"22前",AND(C26&gt;=22/24),"22後")</f>
        <v/>
      </c>
      <c r="E26" s="146" t="n"/>
      <c r="F26" s="197" t="n"/>
      <c r="G26" s="198" t="n"/>
      <c r="H26" s="201">
        <f>G26-F26</f>
        <v/>
      </c>
      <c r="I26" s="196">
        <f>IF(AND(C26&lt;0.333,C26&lt;&gt;""),8/24-C26,(IF(E26&gt;29/24,E26-29/24,)))</f>
        <v/>
      </c>
      <c r="J26" s="196">
        <f>IF(AND(C26&lt;0.5,C26&lt;&gt;""),E26-C26-H26,)</f>
        <v/>
      </c>
      <c r="K26" s="196">
        <f>IF(AND(C26&gt;0.5,C26&lt;22/24),22/24-C26,)</f>
        <v/>
      </c>
      <c r="L26" s="197">
        <f>IF(C26&gt;E26,E26+1-C26-H26,E26-C26-H26)</f>
        <v/>
      </c>
      <c r="M26" s="202">
        <f>+IF(L26&gt;$L$7,$L$7,L26)</f>
        <v/>
      </c>
      <c r="N26" s="197">
        <f>+IF(OR(L26&lt;=$L$7,L26=" ")," ",L26-$L$7)</f>
        <v/>
      </c>
      <c r="O26" s="197">
        <f>IF(AND($C26&lt;&gt;"",$C26&lt;$AA$2,$E26&gt;$Z$2),MIN($E26,$AA$2)-MAX($C26,$Z$2),0)</f>
        <v/>
      </c>
      <c r="P26" s="197">
        <f>IF(AND($F26&lt;&gt;"",$F26&lt;$AA$2,$G26&gt;$Z$2),MIN($G26,$AA$2)-MAX($F26,$Z$2),0)</f>
        <v/>
      </c>
      <c r="Q26" s="197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119" t="n"/>
    </row>
    <row r="27" ht="36.75" customHeight="1" s="35">
      <c r="A27" s="216">
        <f>A26+1</f>
        <v/>
      </c>
      <c r="B27" s="32">
        <f>TEXT(A27,"aaa")</f>
        <v/>
      </c>
      <c r="C27" s="200" t="n"/>
      <c r="D27" s="215">
        <f t="array" ref="D27">_xlfn.IFS(C27&lt;0.5,"朝",AND(C27&lt;22/24),"22前",AND(C27&gt;=22/24),"22後")</f>
        <v/>
      </c>
      <c r="E27" s="146" t="n"/>
      <c r="F27" s="197" t="n"/>
      <c r="G27" s="198" t="n"/>
      <c r="H27" s="201">
        <f>G27-F27</f>
        <v/>
      </c>
      <c r="I27" s="196">
        <f>IF(AND(C27&lt;0.333,C27&lt;&gt;""),8/24-C27,(IF(E27&gt;29/24,E27-29/24,)))</f>
        <v/>
      </c>
      <c r="J27" s="196">
        <f>IF(AND(C27&lt;0.5,C27&lt;&gt;""),E27-C27-H27,)</f>
        <v/>
      </c>
      <c r="K27" s="196">
        <f>IF(AND(C27&gt;0.5,C27&lt;22/24),22/24-C27,)</f>
        <v/>
      </c>
      <c r="L27" s="197">
        <f>IF(C27&gt;E27,E27+1-C27-H27,E27-C27-H27)</f>
        <v/>
      </c>
      <c r="M27" s="202">
        <f>+IF(L27&gt;$L$7,$L$7,L27)</f>
        <v/>
      </c>
      <c r="N27" s="197">
        <f>+IF(OR(L27&lt;=$L$7,L27=" ")," ",L27-$L$7)</f>
        <v/>
      </c>
      <c r="O27" s="197">
        <f>IF(AND($C27&lt;&gt;"",$C27&lt;$AA$2,$E27&gt;$Z$2),MIN($E27,$AA$2)-MAX($C27,$Z$2),0)</f>
        <v/>
      </c>
      <c r="P27" s="197">
        <f>IF(AND($F27&lt;&gt;"",$F27&lt;$AA$2,$G27&gt;$Z$2),MIN($G27,$AA$2)-MAX($F27,$Z$2),0)</f>
        <v/>
      </c>
      <c r="Q27" s="197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119" t="n"/>
    </row>
    <row r="28" ht="36.75" customHeight="1" s="35">
      <c r="A28" s="216">
        <f>A27+1</f>
        <v/>
      </c>
      <c r="B28" s="32">
        <f>TEXT(A28,"aaa")</f>
        <v/>
      </c>
      <c r="C28" s="200" t="n"/>
      <c r="D28" s="215">
        <f t="array" ref="D28">_xlfn.IFS(C28&lt;0.5,"朝",AND(C28&lt;22/24),"22前",AND(C28&gt;=22/24),"22後")</f>
        <v/>
      </c>
      <c r="E28" s="146" t="n"/>
      <c r="F28" s="197" t="n"/>
      <c r="G28" s="198" t="n"/>
      <c r="H28" s="201">
        <f>G28-F28</f>
        <v/>
      </c>
      <c r="I28" s="196">
        <f>IF(AND(C28&lt;0.333,C28&lt;&gt;""),8/24-C28,(IF(E28&gt;29/24,E28-29/24,)))</f>
        <v/>
      </c>
      <c r="J28" s="196">
        <f>IF(AND(C28&lt;0.5,C28&lt;&gt;""),E28-C28-H28,)</f>
        <v/>
      </c>
      <c r="K28" s="196">
        <f>IF(AND(C28&gt;0.5,C28&lt;22/24),22/24-C28,)</f>
        <v/>
      </c>
      <c r="L28" s="197">
        <f>IF(C28&gt;E28,E28+1-C28-H28,E28-C28-H28)</f>
        <v/>
      </c>
      <c r="M28" s="202">
        <f>+IF(L28&gt;$L$7,$L$7,L28)</f>
        <v/>
      </c>
      <c r="N28" s="197">
        <f>+IF(OR(L28&lt;=$L$7,L28=" ")," ",L28-$L$7)</f>
        <v/>
      </c>
      <c r="O28" s="197">
        <f>IF(AND($C28&lt;&gt;"",$C28&lt;$AA$2,$E28&gt;$Z$2),MIN($E28,$AA$2)-MAX($C28,$Z$2),0)</f>
        <v/>
      </c>
      <c r="P28" s="197">
        <f>IF(AND($F28&lt;&gt;"",$F28&lt;$AA$2,$G28&gt;$Z$2),MIN($G28,$AA$2)-MAX($F28,$Z$2),0)</f>
        <v/>
      </c>
      <c r="Q28" s="197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119" t="n"/>
    </row>
    <row r="29" ht="36.75" customHeight="1" s="35">
      <c r="A29" s="216">
        <f>A28+1</f>
        <v/>
      </c>
      <c r="B29" s="32">
        <f>TEXT(A29,"aaa")</f>
        <v/>
      </c>
      <c r="C29" s="200" t="n"/>
      <c r="D29" s="215">
        <f t="array" ref="D29">_xlfn.IFS(C29&lt;0.5,"朝",AND(C29&lt;22/24),"22前",AND(C29&gt;=22/24),"22後")</f>
        <v/>
      </c>
      <c r="E29" s="146" t="n"/>
      <c r="F29" s="197" t="n"/>
      <c r="G29" s="198" t="n"/>
      <c r="H29" s="201">
        <f>G29-F29</f>
        <v/>
      </c>
      <c r="I29" s="196">
        <f>IF(AND(C29&lt;0.333,C29&lt;&gt;""),8/24-C29,(IF(E29&gt;29/24,E29-29/24,)))</f>
        <v/>
      </c>
      <c r="J29" s="196">
        <f>IF(AND(C29&lt;0.5,C29&lt;&gt;""),E29-C29-H29,)</f>
        <v/>
      </c>
      <c r="K29" s="196">
        <f>IF(AND(C29&gt;0.5,C29&lt;22/24),22/24-C29,)</f>
        <v/>
      </c>
      <c r="L29" s="197">
        <f>IF(C29&gt;E29,E29+1-C29-H29,E29-C29-H29)</f>
        <v/>
      </c>
      <c r="M29" s="202">
        <f>+IF(L29&gt;$L$7,$L$7,L29)</f>
        <v/>
      </c>
      <c r="N29" s="197">
        <f>+IF(OR(L29&lt;=$L$7,L29=" ")," ",L29-$L$7)</f>
        <v/>
      </c>
      <c r="O29" s="197">
        <f>IF(AND($C29&lt;&gt;"",$C29&lt;$AA$2,$E29&gt;$Z$2),MIN($E29,$AA$2)-MAX($C29,$Z$2),0)</f>
        <v/>
      </c>
      <c r="P29" s="197">
        <f>IF(AND($F29&lt;&gt;"",$F29&lt;$AA$2,$G29&gt;$Z$2),MIN($G29,$AA$2)-MAX($F29,$Z$2),0)</f>
        <v/>
      </c>
      <c r="Q29" s="197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119" t="n"/>
    </row>
    <row r="30" ht="36.75" customHeight="1" s="35">
      <c r="A30" s="216">
        <f>A29+1</f>
        <v/>
      </c>
      <c r="B30" s="32">
        <f>TEXT(A30,"aaa")</f>
        <v/>
      </c>
      <c r="C30" s="200" t="n"/>
      <c r="D30" s="215">
        <f t="array" ref="D30">_xlfn.IFS(C30&lt;0.5,"朝",AND(C30&lt;22/24),"22前",AND(C30&gt;=22/24),"22後")</f>
        <v/>
      </c>
      <c r="E30" s="146" t="n"/>
      <c r="F30" s="197" t="n"/>
      <c r="G30" s="198" t="n"/>
      <c r="H30" s="201">
        <f>G30-F30</f>
        <v/>
      </c>
      <c r="I30" s="196">
        <f>IF(AND(C30&lt;0.333,C30&lt;&gt;""),8/24-C30,(IF(E30&gt;29/24,E30-29/24,)))</f>
        <v/>
      </c>
      <c r="J30" s="196">
        <f>IF(AND(C30&lt;0.5,C30&lt;&gt;""),E30-C30-H30,)</f>
        <v/>
      </c>
      <c r="K30" s="196">
        <f>IF(AND(C30&gt;0.5,C30&lt;22/24),22/24-C30,)</f>
        <v/>
      </c>
      <c r="L30" s="197">
        <f>IF(C30&gt;E30,E30+1-C30-H30,E30-C30-H30)</f>
        <v/>
      </c>
      <c r="M30" s="202">
        <f>+IF(L30&gt;$L$7,$L$7,L30)</f>
        <v/>
      </c>
      <c r="N30" s="197">
        <f>+IF(OR(L30&lt;=$L$7,L30=" ")," ",L30-$L$7)</f>
        <v/>
      </c>
      <c r="O30" s="197">
        <f>IF(AND($C30&lt;&gt;"",$C30&lt;$AA$2,$E30&gt;$Z$2),MIN($E30,$AA$2)-MAX($C30,$Z$2),0)</f>
        <v/>
      </c>
      <c r="P30" s="197">
        <f>IF(AND($F30&lt;&gt;"",$F30&lt;$AA$2,$G30&gt;$Z$2),MIN($G30,$AA$2)-MAX($F30,$Z$2),0)</f>
        <v/>
      </c>
      <c r="Q30" s="197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119" t="n"/>
    </row>
    <row r="31" ht="36.75" customHeight="1" s="35">
      <c r="A31" s="216">
        <f>A30+1</f>
        <v/>
      </c>
      <c r="B31" s="32">
        <f>TEXT(A31,"aaa")</f>
        <v/>
      </c>
      <c r="C31" s="200" t="n"/>
      <c r="D31" s="215">
        <f t="array" ref="D31">_xlfn.IFS(C31&lt;0.5,"朝",AND(C31&lt;22/24),"22前",AND(C31&gt;=22/24),"22後")</f>
        <v/>
      </c>
      <c r="E31" s="146" t="n"/>
      <c r="F31" s="197" t="n"/>
      <c r="G31" s="198" t="n"/>
      <c r="H31" s="201">
        <f>G31-F31</f>
        <v/>
      </c>
      <c r="I31" s="196">
        <f>IF(AND(C31&lt;0.333,C31&lt;&gt;""),8/24-C31,(IF(E31&gt;29/24,E31-29/24,)))</f>
        <v/>
      </c>
      <c r="J31" s="196">
        <f>IF(AND(C31&lt;0.5,C31&lt;&gt;""),E31-C31-H31,)</f>
        <v/>
      </c>
      <c r="K31" s="196">
        <f>IF(AND(C31&gt;0.5,C31&lt;22/24),22/24-C31,)</f>
        <v/>
      </c>
      <c r="L31" s="197">
        <f>IF(C31&gt;E31,E31+1-C31-H31,E31-C31-H31)</f>
        <v/>
      </c>
      <c r="M31" s="202">
        <f>+IF(L31&gt;$L$7,$L$7,L31)</f>
        <v/>
      </c>
      <c r="N31" s="197">
        <f>+IF(OR(L31&lt;=$L$7,L31=" ")," ",L31-$L$7)</f>
        <v/>
      </c>
      <c r="O31" s="197">
        <f>IF(AND($C31&lt;&gt;"",$C31&lt;$AA$2,$E31&gt;$Z$2),MIN($E31,$AA$2)-MAX($C31,$Z$2),0)</f>
        <v/>
      </c>
      <c r="P31" s="197">
        <f>IF(AND($F31&lt;&gt;"",$F31&lt;$AA$2,$G31&gt;$Z$2),MIN($G31,$AA$2)-MAX($F31,$Z$2),0)</f>
        <v/>
      </c>
      <c r="Q31" s="197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119" t="n"/>
    </row>
    <row r="32" ht="36.75" customHeight="1" s="35">
      <c r="A32" s="216">
        <f>A31+1</f>
        <v/>
      </c>
      <c r="B32" s="32">
        <f>TEXT(A32,"aaa")</f>
        <v/>
      </c>
      <c r="C32" s="200" t="n"/>
      <c r="D32" s="215">
        <f t="array" ref="D32">_xlfn.IFS(C32&lt;0.5,"朝",AND(C32&lt;22/24),"22前",AND(C32&gt;=22/24),"22後")</f>
        <v/>
      </c>
      <c r="E32" s="146" t="n"/>
      <c r="F32" s="197" t="n"/>
      <c r="G32" s="198" t="n"/>
      <c r="H32" s="201">
        <f>G32-F32</f>
        <v/>
      </c>
      <c r="I32" s="196">
        <f>IF(AND(C32&lt;0.333,C32&lt;&gt;""),8/24-C32,(IF(E32&gt;29/24,E32-29/24,)))</f>
        <v/>
      </c>
      <c r="J32" s="196">
        <f>IF(AND(C32&lt;0.5,C32&lt;&gt;""),E32-C32-H32,)</f>
        <v/>
      </c>
      <c r="K32" s="196">
        <f>IF(AND(C32&gt;0.5,C32&lt;22/24),22/24-C32,)</f>
        <v/>
      </c>
      <c r="L32" s="197">
        <f>IF(C32&gt;E32,E32+1-C32-H32,E32-C32-H32)</f>
        <v/>
      </c>
      <c r="M32" s="202">
        <f>+IF(L32&gt;$L$7,$L$7,L32)</f>
        <v/>
      </c>
      <c r="N32" s="197">
        <f>+IF(OR(L32&lt;=$L$7,L32=" ")," ",L32-$L$7)</f>
        <v/>
      </c>
      <c r="O32" s="197">
        <f>IF(AND($C32&lt;&gt;"",$C32&lt;$AA$2,$E32&gt;$Z$2),MIN($E32,$AA$2)-MAX($C32,$Z$2),0)</f>
        <v/>
      </c>
      <c r="P32" s="197">
        <f>IF(AND($F32&lt;&gt;"",$F32&lt;$AA$2,$G32&gt;$Z$2),MIN($G32,$AA$2)-MAX($F32,$Z$2),0)</f>
        <v/>
      </c>
      <c r="Q32" s="197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119" t="n"/>
    </row>
    <row r="33" ht="36.75" customHeight="1" s="35">
      <c r="A33" s="216">
        <f>A32+1</f>
        <v/>
      </c>
      <c r="B33" s="32">
        <f>TEXT(A33,"aaa")</f>
        <v/>
      </c>
      <c r="C33" s="200" t="n"/>
      <c r="D33" s="215">
        <f t="array" ref="D33">_xlfn.IFS(C33&lt;0.5,"朝",AND(C33&lt;22/24),"22前",AND(C33&gt;=22/24),"22後")</f>
        <v/>
      </c>
      <c r="E33" s="146" t="n"/>
      <c r="F33" s="197" t="n"/>
      <c r="G33" s="198" t="n"/>
      <c r="H33" s="201">
        <f>G33-F33</f>
        <v/>
      </c>
      <c r="I33" s="196">
        <f>IF(AND(C33&lt;0.333,C33&lt;&gt;""),8/24-C33,(IF(E33&gt;29/24,E33-29/24,)))</f>
        <v/>
      </c>
      <c r="J33" s="196">
        <f>IF(AND(C33&lt;0.5,C33&lt;&gt;""),E33-C33-H33,)</f>
        <v/>
      </c>
      <c r="K33" s="196">
        <f>IF(AND(C33&gt;0.5,C33&lt;22/24),22/24-C33,)</f>
        <v/>
      </c>
      <c r="L33" s="197">
        <f>IF(C33&gt;E33,E33+1-C33-H33,E33-C33-H33)</f>
        <v/>
      </c>
      <c r="M33" s="202">
        <f>+IF(L33&gt;$L$7,$L$7,L33)</f>
        <v/>
      </c>
      <c r="N33" s="197">
        <f>+IF(OR(L33&lt;=$L$7,L33=" ")," ",L33-$L$7)</f>
        <v/>
      </c>
      <c r="O33" s="197">
        <f>IF(AND($C33&lt;&gt;"",$C33&lt;$AA$2,$E33&gt;$Z$2),MIN($E33,$AA$2)-MAX($C33,$Z$2),0)</f>
        <v/>
      </c>
      <c r="P33" s="197">
        <f>IF(AND($F33&lt;&gt;"",$F33&lt;$AA$2,$G33&gt;$Z$2),MIN($G33,$AA$2)-MAX($F33,$Z$2),0)</f>
        <v/>
      </c>
      <c r="Q33" s="197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119" t="n"/>
    </row>
    <row r="34" ht="36.75" customHeight="1" s="35">
      <c r="A34" s="216">
        <f>A33+1</f>
        <v/>
      </c>
      <c r="B34" s="32">
        <f>TEXT(A34,"aaa")</f>
        <v/>
      </c>
      <c r="C34" s="200" t="n"/>
      <c r="D34" s="215">
        <f t="array" ref="D34">_xlfn.IFS(C34&lt;0.5,"朝",AND(C34&lt;22/24),"22前",AND(C34&gt;=22/24),"22後")</f>
        <v/>
      </c>
      <c r="E34" s="146" t="n"/>
      <c r="F34" s="197" t="n"/>
      <c r="G34" s="198" t="n"/>
      <c r="H34" s="201">
        <f>G34-F34</f>
        <v/>
      </c>
      <c r="I34" s="196">
        <f>IF(AND(C34&lt;0.333,C34&lt;&gt;""),8/24-C34,(IF(E34&gt;29/24,E34-29/24,)))</f>
        <v/>
      </c>
      <c r="J34" s="196">
        <f>IF(AND(C34&lt;0.5,C34&lt;&gt;""),E34-C34-H34,)</f>
        <v/>
      </c>
      <c r="K34" s="196">
        <f>IF(AND(C34&gt;0.5,C34&lt;22/24),22/24-C34,)</f>
        <v/>
      </c>
      <c r="L34" s="197">
        <f>IF(C34&gt;E34,E34+1-C34-H34,E34-C34-H34)</f>
        <v/>
      </c>
      <c r="M34" s="202">
        <f>+IF(L34&gt;$L$7,$L$7,L34)</f>
        <v/>
      </c>
      <c r="N34" s="197">
        <f>+IF(OR(L34&lt;=$L$7,L34=" ")," ",L34-$L$7)</f>
        <v/>
      </c>
      <c r="O34" s="197">
        <f>IF(AND($C34&lt;&gt;"",$C34&lt;$AA$2,$E34&gt;$Z$2),MIN($E34,$AA$2)-MAX($C34,$Z$2),0)</f>
        <v/>
      </c>
      <c r="P34" s="197">
        <f>IF(AND($F34&lt;&gt;"",$F34&lt;$AA$2,$G34&gt;$Z$2),MIN($G34,$AA$2)-MAX($F34,$Z$2),0)</f>
        <v/>
      </c>
      <c r="Q34" s="197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119" t="n"/>
    </row>
    <row r="35" ht="36.75" customHeight="1" s="35">
      <c r="A35" s="216">
        <f>A34+1</f>
        <v/>
      </c>
      <c r="B35" s="32">
        <f>TEXT(A35,"aaa")</f>
        <v/>
      </c>
      <c r="C35" s="200" t="n"/>
      <c r="D35" s="215">
        <f t="array" ref="D35">_xlfn.IFS(C35&lt;0.5,"朝",AND(C35&lt;22/24),"22前",AND(C35&gt;=22/24),"22後")</f>
        <v/>
      </c>
      <c r="E35" s="146" t="n"/>
      <c r="F35" s="197" t="n"/>
      <c r="G35" s="198" t="n"/>
      <c r="H35" s="201">
        <f>G35-F35</f>
        <v/>
      </c>
      <c r="I35" s="196">
        <f>IF(AND(C35&lt;0.333,C35&lt;&gt;""),8/24-C35,(IF(E35&gt;29/24,E35-29/24,)))</f>
        <v/>
      </c>
      <c r="J35" s="196">
        <f>IF(AND(C35&lt;0.5,C35&lt;&gt;""),E35-C35-H35,)</f>
        <v/>
      </c>
      <c r="K35" s="196">
        <f>IF(AND(C35&gt;0.5,C35&lt;22/24),22/24-C35,)</f>
        <v/>
      </c>
      <c r="L35" s="197">
        <f>IF(C35&gt;E35,E35+1-C35-H35,E35-C35-H35)</f>
        <v/>
      </c>
      <c r="M35" s="202">
        <f>+IF(L35&gt;$L$7,$L$7,L35)</f>
        <v/>
      </c>
      <c r="N35" s="197">
        <f>+IF(OR(L35&lt;=$L$7,L35=" ")," ",L35-$L$7)</f>
        <v/>
      </c>
      <c r="O35" s="197">
        <f>IF(AND($C35&lt;&gt;"",$C35&lt;$AA$2,$E35&gt;$Z$2),MIN($E35,$AA$2)-MAX($C35,$Z$2),0)</f>
        <v/>
      </c>
      <c r="P35" s="197">
        <f>IF(AND($F35&lt;&gt;"",$F35&lt;$AA$2,$G35&gt;$Z$2),MIN($G35,$AA$2)-MAX($F35,$Z$2),0)</f>
        <v/>
      </c>
      <c r="Q35" s="197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119" t="n"/>
    </row>
    <row r="36" ht="36.75" customHeight="1" s="35">
      <c r="A36" s="216">
        <f>A35+1</f>
        <v/>
      </c>
      <c r="B36" s="32">
        <f>TEXT(A36,"aaa")</f>
        <v/>
      </c>
      <c r="C36" s="200" t="n"/>
      <c r="D36" s="215">
        <f t="array" ref="D36">_xlfn.IFS(C36&lt;0.5,"朝",AND(C36&lt;22/24),"22前",AND(C36&gt;=22/24),"22後")</f>
        <v/>
      </c>
      <c r="E36" s="146" t="n"/>
      <c r="F36" s="197" t="n"/>
      <c r="G36" s="198" t="n"/>
      <c r="H36" s="201">
        <f>G36-F36</f>
        <v/>
      </c>
      <c r="I36" s="196">
        <f>IF(AND(C36&lt;0.333,C36&lt;&gt;""),8/24-C36,(IF(E36&gt;29/24,E36-29/24,)))</f>
        <v/>
      </c>
      <c r="J36" s="196">
        <f>IF(AND(C36&lt;0.5,C36&lt;&gt;""),E36-C36-H36,)</f>
        <v/>
      </c>
      <c r="K36" s="196">
        <f>IF(AND(C36&gt;0.5,C36&lt;22/24),22/24-C36,)</f>
        <v/>
      </c>
      <c r="L36" s="197">
        <f>IF(C36&gt;E36,E36+1-C36-H36,E36-C36-H36)</f>
        <v/>
      </c>
      <c r="M36" s="202">
        <f>+IF(L36&gt;$L$7,$L$7,L36)</f>
        <v/>
      </c>
      <c r="N36" s="197">
        <f>+IF(OR(L36&lt;=$L$7,L36=" ")," ",L36-$L$7)</f>
        <v/>
      </c>
      <c r="O36" s="197">
        <f>IF(AND($C36&lt;&gt;"",$C36&lt;$AA$2,$E36&gt;$Z$2),MIN($E36,$AA$2)-MAX($C36,$Z$2),0)</f>
        <v/>
      </c>
      <c r="P36" s="197">
        <f>IF(AND($F36&lt;&gt;"",$F36&lt;$AA$2,$G36&gt;$Z$2),MIN($G36,$AA$2)-MAX($F36,$Z$2),0)</f>
        <v/>
      </c>
      <c r="Q36" s="197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119" t="n"/>
    </row>
    <row r="37" ht="36.75" customHeight="1" s="35">
      <c r="A37" s="216">
        <f>A36+1</f>
        <v/>
      </c>
      <c r="B37" s="32">
        <f>TEXT(A37,"aaa")</f>
        <v/>
      </c>
      <c r="C37" s="200" t="n"/>
      <c r="D37" s="215">
        <f t="array" ref="D37">_xlfn.IFS(C37&lt;0.5,"朝",AND(C37&lt;22/24),"22前",AND(C37&gt;=22/24),"22後")</f>
        <v/>
      </c>
      <c r="E37" s="146" t="n"/>
      <c r="F37" s="197" t="n"/>
      <c r="G37" s="198" t="n"/>
      <c r="H37" s="201">
        <f>G37-F37</f>
        <v/>
      </c>
      <c r="I37" s="196">
        <f>IF(AND(C37&lt;0.333,C37&lt;&gt;""),8/24-C37,(IF(E37&gt;29/24,E37-29/24,)))</f>
        <v/>
      </c>
      <c r="J37" s="196">
        <f>IF(AND(C37&lt;0.5,C37&lt;&gt;""),E37-C37-H37,)</f>
        <v/>
      </c>
      <c r="K37" s="196">
        <f>IF(AND(C37&gt;0.5,C37&lt;22/24),22/24-C37,)</f>
        <v/>
      </c>
      <c r="L37" s="197">
        <f>IF(C37&gt;E37,E37+1-C37-H37,E37-C37-H37)</f>
        <v/>
      </c>
      <c r="M37" s="202">
        <f>+IF(L37&gt;$L$7,$L$7,L37)</f>
        <v/>
      </c>
      <c r="N37" s="197">
        <f>+IF(OR(L37&lt;=$L$7,L37=" ")," ",L37-$L$7)</f>
        <v/>
      </c>
      <c r="O37" s="197">
        <f>IF(AND($C37&lt;&gt;"",$C37&lt;$AA$2,$E37&gt;$Z$2),MIN($E37,$AA$2)-MAX($C37,$Z$2),0)</f>
        <v/>
      </c>
      <c r="P37" s="197">
        <f>IF(AND($F37&lt;&gt;"",$F37&lt;$AA$2,$G37&gt;$Z$2),MIN($G37,$AA$2)-MAX($F37,$Z$2),0)</f>
        <v/>
      </c>
      <c r="Q37" s="197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119" t="n"/>
    </row>
    <row r="38" ht="36.75" customHeight="1" s="35">
      <c r="A38" s="216">
        <f>A37+1</f>
        <v/>
      </c>
      <c r="B38" s="32">
        <f>TEXT(A38,"aaa")</f>
        <v/>
      </c>
      <c r="C38" s="200" t="n"/>
      <c r="D38" s="217">
        <f t="array" ref="D38">_xlfn.IFS(C38&lt;0.5,"朝",AND(C38&lt;22/24),"22前",AND(C38&gt;=22/24),"22後")</f>
        <v/>
      </c>
      <c r="E38" s="146" t="n"/>
      <c r="F38" s="197" t="n"/>
      <c r="G38" s="198" t="n"/>
      <c r="H38" s="201">
        <f>G38-F38</f>
        <v/>
      </c>
      <c r="I38" s="196">
        <f>IF(AND(C38&lt;0.333,C38&lt;&gt;""),8/24-C38,(IF(E38&gt;29/24,E38-29/24,)))</f>
        <v/>
      </c>
      <c r="J38" s="197">
        <f>IF(AND(C38&lt;0.5,C38&lt;&gt;""),E38-C38-H38,)</f>
        <v/>
      </c>
      <c r="K38" s="197">
        <f>IF(AND(C38&gt;0.5,C38&lt;22/24),22/24-C38,)</f>
        <v/>
      </c>
      <c r="L38" s="197">
        <f>IF(C38&gt;E38,E38+1-C38-H38,E38-C38-H38)</f>
        <v/>
      </c>
      <c r="M38" s="202">
        <f>+IF(L38&gt;$L$7,$L$7,L38)</f>
        <v/>
      </c>
      <c r="N38" s="197">
        <f>+IF(OR(L38&lt;=$L$7,L38=" ")," ",L38-$L$7)</f>
        <v/>
      </c>
      <c r="O38" s="197" t="n"/>
      <c r="P38" s="197" t="n"/>
      <c r="Q38" s="197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119" t="n"/>
    </row>
    <row r="39" ht="36.75" customHeight="1" s="35" thickBot="1">
      <c r="A39" s="218">
        <f>A38+1</f>
        <v/>
      </c>
      <c r="B39" s="26">
        <f>TEXT(A39,"aaa")</f>
        <v/>
      </c>
      <c r="C39" s="219" t="n"/>
      <c r="D39" s="220">
        <f t="array" ref="D39">_xlfn.IFS(C39&lt;0.5,"朝",AND(C39&lt;22/24),"22前",AND(C39&gt;=22/24),"22後")</f>
        <v/>
      </c>
      <c r="E39" s="147" t="n"/>
      <c r="F39" s="221" t="n"/>
      <c r="G39" s="222" t="n"/>
      <c r="H39" s="207" t="n">
        <v>0</v>
      </c>
      <c r="I39" s="208">
        <f>IF(AND(C39&lt;0.333,C39&lt;&gt;""),8/24-C39,(IF(E39&gt;29/24,E39-29/24,)))</f>
        <v/>
      </c>
      <c r="J39" s="208">
        <f>IF(AND(C39&lt;0.5,C39&lt;&gt;""),E39-C39-H39,)</f>
        <v/>
      </c>
      <c r="K39" s="223">
        <f>IF(AND(C39&gt;0.5,C39&lt;22/24),22/24-C39,)</f>
        <v/>
      </c>
      <c r="L39" s="208">
        <f>IF(C39&gt;E39,E39+1-C39-H39,E39-C39-H39)</f>
        <v/>
      </c>
      <c r="M39" s="209" t="n">
        <v>0</v>
      </c>
      <c r="N39" s="208" t="n"/>
      <c r="O39" s="208" t="n"/>
      <c r="P39" s="208" t="n"/>
      <c r="Q39" s="208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121" t="n"/>
    </row>
    <row r="40" ht="36.75" customHeight="1" s="35" thickTop="1">
      <c r="A40" s="117" t="inlineStr">
        <is>
          <t>合計</t>
        </is>
      </c>
      <c r="B40" s="117" t="n"/>
      <c r="C40" s="196" t="n"/>
      <c r="D40" s="215">
        <f t="array" ref="D40">_xlfn.IFS(C40&lt;0.5,"朝",AND(C40&lt;22/24),"22前",AND(C40&gt;=22/24),"22後")</f>
        <v/>
      </c>
      <c r="E40" s="224" t="n"/>
      <c r="F40" s="225" t="n"/>
      <c r="G40" s="226" t="n"/>
      <c r="H40" s="195" t="inlineStr">
        <is>
          <t>休憩計計</t>
        </is>
      </c>
      <c r="I40" s="196" t="inlineStr">
        <is>
          <t>早朝計</t>
        </is>
      </c>
      <c r="J40" s="196" t="inlineStr">
        <is>
          <t>基本計</t>
        </is>
      </c>
      <c r="K40" s="196" t="inlineStr">
        <is>
          <t>夜時間</t>
        </is>
      </c>
      <c r="L40" s="196" t="inlineStr">
        <is>
          <t>実働時間</t>
        </is>
      </c>
      <c r="M40" s="122" t="inlineStr">
        <is>
          <t>契約時間</t>
        </is>
      </c>
      <c r="N40" s="123" t="inlineStr">
        <is>
          <t>残業時間</t>
        </is>
      </c>
      <c r="O40" s="124" t="inlineStr">
        <is>
          <t>深夜時間</t>
        </is>
      </c>
      <c r="P40" s="124" t="inlineStr">
        <is>
          <t>深夜時間</t>
        </is>
      </c>
      <c r="Q40" s="124" t="inlineStr">
        <is>
          <t>深夜時間</t>
        </is>
      </c>
      <c r="R40" s="125" t="inlineStr">
        <is>
          <t>食事合計</t>
        </is>
      </c>
    </row>
    <row r="41" ht="36.75" customHeight="1" s="35" thickBot="1">
      <c r="A41" s="119" t="n"/>
      <c r="B41" s="119" t="n"/>
      <c r="C41" s="119" t="n"/>
      <c r="D41" s="119" t="n"/>
      <c r="E41" s="140" t="n"/>
      <c r="F41" s="4" t="inlineStr">
        <is>
          <t>出勤日数</t>
        </is>
      </c>
      <c r="G41" s="144">
        <f>COUNTA(C9:C39)</f>
        <v/>
      </c>
      <c r="H41" s="227">
        <f>+SUM(H9:H39)</f>
        <v/>
      </c>
      <c r="I41" s="228">
        <f>SUM(I9:I39)</f>
        <v/>
      </c>
      <c r="J41" s="229">
        <f>SUM(J9:J39)</f>
        <v/>
      </c>
      <c r="K41" s="229">
        <f>SUM(K9:K39)</f>
        <v/>
      </c>
      <c r="L41" s="197">
        <f>+SUM(L9:L39)</f>
        <v/>
      </c>
      <c r="M41" s="197">
        <f>+SUM(M9:M39)</f>
        <v/>
      </c>
      <c r="N41" s="197">
        <f>+SUM(N9:N39)</f>
        <v/>
      </c>
      <c r="O41" s="197">
        <f>+SUM(O9:O38)</f>
        <v/>
      </c>
      <c r="P41" s="197">
        <f>+SUM(P9:P38)</f>
        <v/>
      </c>
      <c r="Q41" s="197">
        <f>+SUM(Q9:Q39)</f>
        <v/>
      </c>
      <c r="R41" s="119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11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I36" sqref="I36"/>
    </sheetView>
  </sheetViews>
  <sheetFormatPr baseColWidth="8" defaultRowHeight="13.2"/>
  <cols>
    <col width="7.21875" bestFit="1" customWidth="1" style="35" min="1" max="1"/>
    <col width="5.77734375" bestFit="1" customWidth="1" style="35" min="2" max="2"/>
    <col hidden="1" width="2.88671875" customWidth="1" style="35" min="4" max="4"/>
    <col width="10.109375" customWidth="1" style="35" min="8" max="11"/>
    <col width="10" customWidth="1" style="35" min="12" max="13"/>
    <col width="10.88671875" customWidth="1" style="35" min="14" max="14"/>
    <col hidden="1" width="9" customWidth="1" style="35" min="15" max="15"/>
    <col hidden="1" width="8.21875" customWidth="1" style="35" min="16" max="16"/>
  </cols>
  <sheetData>
    <row r="2" ht="22.5" customHeight="1" s="35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67" t="inlineStr">
        <is>
          <t>ダイエットクック</t>
        </is>
      </c>
      <c r="E2" s="166" t="n"/>
      <c r="F2" s="166" t="n"/>
      <c r="G2" s="166" t="n"/>
      <c r="L2" s="0" t="n"/>
      <c r="M2" s="0" t="n"/>
      <c r="Z2" s="22" t="n">
        <v>0.9166666666666666</v>
      </c>
      <c r="AA2" s="23" t="n">
        <v>1.208333333333333</v>
      </c>
    </row>
    <row r="3" ht="22.5" customHeight="1" s="35">
      <c r="A3" s="190">
        <f>'[1]0SHEET'!D1</f>
        <v/>
      </c>
      <c r="B3" s="2" t="inlineStr">
        <is>
          <t>月</t>
        </is>
      </c>
      <c r="L3" s="0" t="n"/>
      <c r="M3" s="0" t="n"/>
    </row>
    <row r="4" ht="22.5" customHeight="1" s="35">
      <c r="C4" s="1" t="inlineStr">
        <is>
          <t>氏名</t>
        </is>
      </c>
      <c r="D4" s="168" t="inlineStr">
        <is>
          <t>Ｒシリス　ディパ</t>
        </is>
      </c>
      <c r="E4" s="166" t="n"/>
      <c r="F4" s="166" t="n"/>
      <c r="G4" s="166" t="n"/>
      <c r="H4" s="0" t="inlineStr">
        <is>
          <t>NP番号：</t>
        </is>
      </c>
      <c r="I4" s="107" t="n">
        <v>5312</v>
      </c>
      <c r="J4" s="0" t="n"/>
      <c r="K4" s="0" t="n"/>
      <c r="M4" s="0" t="n"/>
    </row>
    <row r="6">
      <c r="L6" s="20" t="inlineStr">
        <is>
          <t>法定時間</t>
        </is>
      </c>
      <c r="M6" s="20" t="n"/>
    </row>
    <row r="7" ht="14.25" customHeight="1" s="35" thickBot="1">
      <c r="L7" s="21" t="n">
        <v>0.3333333333333333</v>
      </c>
      <c r="M7" s="21" t="n"/>
      <c r="O7" s="3" t="n"/>
      <c r="P7" s="3" t="n"/>
      <c r="Q7" s="3" t="n"/>
    </row>
    <row r="8" ht="22.5" customHeight="1" s="35" thickBot="1">
      <c r="A8" s="110" t="inlineStr">
        <is>
          <t>日</t>
        </is>
      </c>
      <c r="B8" s="132" t="inlineStr">
        <is>
          <t>曜日</t>
        </is>
      </c>
      <c r="C8" s="7" t="inlineStr">
        <is>
          <t>出勤</t>
        </is>
      </c>
      <c r="D8" s="8" t="n"/>
      <c r="E8" s="8" t="inlineStr">
        <is>
          <t>退勤</t>
        </is>
      </c>
      <c r="F8" s="8" t="inlineStr">
        <is>
          <t>休憩開始</t>
        </is>
      </c>
      <c r="G8" s="9" t="inlineStr">
        <is>
          <t>休憩終了</t>
        </is>
      </c>
      <c r="H8" s="134" t="inlineStr">
        <is>
          <t>休憩計</t>
        </is>
      </c>
      <c r="I8" s="110" t="inlineStr">
        <is>
          <t>早朝</t>
        </is>
      </c>
      <c r="J8" s="110" t="inlineStr">
        <is>
          <t>基本</t>
        </is>
      </c>
      <c r="K8" s="110" t="inlineStr">
        <is>
          <t>夜</t>
        </is>
      </c>
      <c r="L8" s="111" t="inlineStr">
        <is>
          <t>実働</t>
        </is>
      </c>
      <c r="M8" s="111" t="inlineStr">
        <is>
          <t>契約時間</t>
        </is>
      </c>
      <c r="N8" s="112" t="inlineStr">
        <is>
          <t>残業</t>
        </is>
      </c>
      <c r="O8" s="113" t="inlineStr">
        <is>
          <t>深夜時間</t>
        </is>
      </c>
      <c r="P8" s="113" t="inlineStr">
        <is>
          <t>深夜休憩</t>
        </is>
      </c>
      <c r="Q8" s="113" t="inlineStr">
        <is>
          <t>深夜</t>
        </is>
      </c>
      <c r="R8" s="114" t="inlineStr">
        <is>
          <t>食事</t>
        </is>
      </c>
    </row>
    <row r="9" ht="36.75" customHeight="1" s="35" thickTop="1">
      <c r="A9" s="214">
        <f>A3</f>
        <v/>
      </c>
      <c r="B9" s="133">
        <f>TEXT(A9,"aaa")</f>
        <v/>
      </c>
      <c r="C9" s="192" t="n">
        <v>0.8659722222222223</v>
      </c>
      <c r="D9" s="215">
        <f t="array" ref="D9">_xlfn.IFS(C9&lt;0.5,"朝",AND(C9&lt;22/24),"22前",AND(C9&gt;=22/24),"22後")</f>
        <v/>
      </c>
      <c r="E9" s="145" t="n">
        <v>1.196527777777778</v>
      </c>
      <c r="F9" s="196" t="n">
        <v>0</v>
      </c>
      <c r="G9" s="194" t="n">
        <v>0.04166666666666666</v>
      </c>
      <c r="H9" s="195">
        <f>G9-F9</f>
        <v/>
      </c>
      <c r="I9" s="196">
        <f>IF(AND(C9&lt;0.333,C9&lt;&gt;""),8/24-C9,(IF(E9&gt;29/24,E9-29/24,)))</f>
        <v/>
      </c>
      <c r="J9" s="196">
        <f>IF(AND(C9&lt;0.5,C9&lt;&gt;""),E9-C9-H9,)</f>
        <v/>
      </c>
      <c r="K9" s="196">
        <f>IF(AND(C9&gt;0.5,C9&lt;22/24),22/24-C9,)</f>
        <v/>
      </c>
      <c r="L9" s="197">
        <f>IF(C9&gt;E9,E9+1-C9-H9,E9-C9-H9)</f>
        <v/>
      </c>
      <c r="M9" s="196">
        <f>+IF(L9&gt;$L$7,$L$7,L9)</f>
        <v/>
      </c>
      <c r="N9" s="196">
        <f>+IF(OR(L9&lt;=$L$7,L9=" ")," ",L9-$L$7)</f>
        <v/>
      </c>
      <c r="O9" s="196">
        <f>IF(AND($C9&lt;&gt;"",$C9&lt;$AA$2,$E9&gt;$Z$2),MIN($E9,$AA$2)-MAX($C9,$Z$2),0)</f>
        <v/>
      </c>
      <c r="P9" s="196">
        <f>IF(AND($F9&lt;&gt;"",$F9&lt;$AA$2,$G9&gt;$Z$2),MIN($G9,$AA$2)-MAX($F9,$Z$2),0)</f>
        <v/>
      </c>
      <c r="Q9" s="197">
        <f t="array" ref="Q9">_xlfn.IFS(D9="朝",,AND(D9="22前",E9&gt;5/24),5/24+1-H9-22/24,AND(D9="22前",E9&lt;5/24),E9+1-H9-22/24,AND(D9="22後",E9&gt;5/24),5/24+1-H9-C9,AND(D9="22後",E9&lt;5/24),E9+1-H9-C9)</f>
        <v/>
      </c>
      <c r="R9" s="117" t="n"/>
    </row>
    <row r="10" ht="36.75" customHeight="1" s="35">
      <c r="A10" s="216">
        <f>A9+1</f>
        <v/>
      </c>
      <c r="B10" s="32">
        <f>TEXT(A10,"aaa")</f>
        <v/>
      </c>
      <c r="C10" s="200" t="n"/>
      <c r="D10" s="215">
        <f t="array" ref="D10">_xlfn.IFS(C10&lt;0.5,"朝",AND(C10&lt;22/24),"22前",AND(C10&gt;=22/24),"22後")</f>
        <v/>
      </c>
      <c r="E10" s="146" t="n"/>
      <c r="F10" s="197" t="n"/>
      <c r="G10" s="198" t="n"/>
      <c r="H10" s="201">
        <f>G10-F10</f>
        <v/>
      </c>
      <c r="I10" s="196">
        <f>IF(AND(C10&lt;0.333,C10&lt;&gt;""),8/24-C10,(IF(E10&gt;29/24,E10-29/24,)))</f>
        <v/>
      </c>
      <c r="J10" s="196">
        <f>IF(AND(C10&lt;0.5,C10&lt;&gt;""),E10-C10-H10,)</f>
        <v/>
      </c>
      <c r="K10" s="196">
        <f>IF(AND(C10&gt;0.5,C10&lt;22/24),22/24-C10,)</f>
        <v/>
      </c>
      <c r="L10" s="197">
        <f>IF(C10&gt;E10,E10+1-C10-H10,E10-C10-H10)</f>
        <v/>
      </c>
      <c r="M10" s="202">
        <f>+IF(L10&gt;$L$7,$L$7,L10)</f>
        <v/>
      </c>
      <c r="N10" s="197">
        <f>+IF(OR(L10&lt;=$L$7,L10=" ")," ",L10-$L$7)</f>
        <v/>
      </c>
      <c r="O10" s="197">
        <f>IF(AND($C10&lt;&gt;"",$C10&lt;$AA$2,$E10&gt;$Z$2),MIN($E10,$AA$2)-MAX($C10,$Z$2),0)</f>
        <v/>
      </c>
      <c r="P10" s="197">
        <f>IF(AND($F10&lt;&gt;"",$F10&lt;$AA$2,$G10&gt;$Z$2),MIN($G10,$AA$2)-MAX($F10,$Z$2),0)</f>
        <v/>
      </c>
      <c r="Q10" s="197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119" t="n"/>
    </row>
    <row r="11" ht="36.75" customHeight="1" s="35">
      <c r="A11" s="216">
        <f>A10+1</f>
        <v/>
      </c>
      <c r="B11" s="32">
        <f>TEXT(A11,"aaa")</f>
        <v/>
      </c>
      <c r="C11" s="200" t="n"/>
      <c r="D11" s="215">
        <f t="array" ref="D11">_xlfn.IFS(C11&lt;0.5,"朝",AND(C11&lt;22/24),"22前",AND(C11&gt;=22/24),"22後")</f>
        <v/>
      </c>
      <c r="E11" s="146" t="n"/>
      <c r="F11" s="197" t="n"/>
      <c r="G11" s="198" t="n"/>
      <c r="H11" s="201">
        <f>G11-F11</f>
        <v/>
      </c>
      <c r="I11" s="196">
        <f>IF(AND(C11&lt;0.333,C11&lt;&gt;""),8/24-C11,(IF(E11&gt;29/24,E11-29/24,)))</f>
        <v/>
      </c>
      <c r="J11" s="196">
        <f>IF(AND(C11&lt;0.5,C11&lt;&gt;""),E11-C11-H11,)</f>
        <v/>
      </c>
      <c r="K11" s="196">
        <f>IF(AND(C11&gt;0.5,C11&lt;22/24),22/24-C11,)</f>
        <v/>
      </c>
      <c r="L11" s="197">
        <f>IF(C11&gt;E11,E11+1-C11-H11,E11-C11-H11)</f>
        <v/>
      </c>
      <c r="M11" s="202">
        <f>+IF(L11&gt;$L$7,$L$7,L11)</f>
        <v/>
      </c>
      <c r="N11" s="197">
        <f>+IF(OR(L11&lt;=$L$7,L11=" ")," ",L11-$L$7)</f>
        <v/>
      </c>
      <c r="O11" s="197">
        <f>IF(AND($C11&lt;&gt;"",$C11&lt;$AA$2,$E11&gt;$Z$2),MIN($E11,$AA$2)-MAX($C11,$Z$2),0)</f>
        <v/>
      </c>
      <c r="P11" s="197">
        <f>IF(AND($F11&lt;&gt;"",$F11&lt;$AA$2,$G11&gt;$Z$2),MIN($G11,$AA$2)-MAX($F11,$Z$2),0)</f>
        <v/>
      </c>
      <c r="Q11" s="197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119" t="n"/>
    </row>
    <row r="12" ht="36.75" customHeight="1" s="35">
      <c r="A12" s="216">
        <f>A11+1</f>
        <v/>
      </c>
      <c r="B12" s="32">
        <f>TEXT(A12,"aaa")</f>
        <v/>
      </c>
      <c r="C12" s="200" t="n"/>
      <c r="D12" s="215">
        <f t="array" ref="D12">_xlfn.IFS(C12&lt;0.5,"朝",AND(C12&lt;22/24),"22前",AND(C12&gt;=22/24),"22後")</f>
        <v/>
      </c>
      <c r="E12" s="146" t="n"/>
      <c r="F12" s="197" t="n"/>
      <c r="G12" s="198" t="n"/>
      <c r="H12" s="201">
        <f>G12-F12</f>
        <v/>
      </c>
      <c r="I12" s="196">
        <f>IF(AND(C12&lt;0.333,C12&lt;&gt;""),8/24-C12,(IF(E12&gt;29/24,E12-29/24,)))</f>
        <v/>
      </c>
      <c r="J12" s="196">
        <f>IF(AND(C12&lt;0.5,C12&lt;&gt;""),E12-C12-H12,)</f>
        <v/>
      </c>
      <c r="K12" s="196">
        <f>IF(AND(C12&gt;0.5,C12&lt;22/24),22/24-C12,)</f>
        <v/>
      </c>
      <c r="L12" s="197">
        <f>IF(C12&gt;E12,E12+1-C12-H12,E12-C12-H12)</f>
        <v/>
      </c>
      <c r="M12" s="202">
        <f>+IF(L12&gt;$L$7,$L$7,L12)</f>
        <v/>
      </c>
      <c r="N12" s="197">
        <f>+IF(OR(L12&lt;=$L$7,L12=" ")," ",L12-$L$7)</f>
        <v/>
      </c>
      <c r="O12" s="197">
        <f>IF(AND($C12&lt;&gt;"",$C12&lt;$AA$2,$E12&gt;$Z$2),MIN($E12,$AA$2)-MAX($C12,$Z$2),0)</f>
        <v/>
      </c>
      <c r="P12" s="197">
        <f>IF(AND($F12&lt;&gt;"",$F12&lt;$AA$2,$G12&gt;$Z$2),MIN($G12,$AA$2)-MAX($F12,$Z$2),0)</f>
        <v/>
      </c>
      <c r="Q12" s="197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119" t="n"/>
    </row>
    <row r="13" ht="36.75" customHeight="1" s="35">
      <c r="A13" s="216">
        <f>A12+1</f>
        <v/>
      </c>
      <c r="B13" s="32">
        <f>TEXT(A13,"aaa")</f>
        <v/>
      </c>
      <c r="C13" s="200" t="n">
        <v>0.8652777777777778</v>
      </c>
      <c r="D13" s="215">
        <f t="array" ref="D13">_xlfn.IFS(C13&lt;0.5,"朝",AND(C13&lt;22/24),"22前",AND(C13&gt;=22/24),"22後")</f>
        <v/>
      </c>
      <c r="E13" s="146" t="n">
        <v>1.197222222222222</v>
      </c>
      <c r="F13" s="197" t="n">
        <v>0</v>
      </c>
      <c r="G13" s="198" t="n">
        <v>0.04166666666666666</v>
      </c>
      <c r="H13" s="201">
        <f>G13-F13</f>
        <v/>
      </c>
      <c r="I13" s="196">
        <f>IF(AND(C13&lt;0.333,C13&lt;&gt;""),8/24-C13,(IF(E13&gt;29/24,E13-29/24,)))</f>
        <v/>
      </c>
      <c r="J13" s="196">
        <f>IF(AND(C13&lt;0.5,C13&lt;&gt;""),E13-C13-H13,)</f>
        <v/>
      </c>
      <c r="K13" s="196">
        <f>IF(AND(C13&gt;0.5,C13&lt;22/24),22/24-C13,)</f>
        <v/>
      </c>
      <c r="L13" s="197">
        <f>IF(C13&gt;E13,E13+1-C13-H13,E13-C13-H13)</f>
        <v/>
      </c>
      <c r="M13" s="202">
        <f>+IF(L13&gt;$L$7,$L$7,L13)</f>
        <v/>
      </c>
      <c r="N13" s="197">
        <f>+IF(OR(L13&lt;=$L$7,L13=" ")," ",L13-$L$7)</f>
        <v/>
      </c>
      <c r="O13" s="197">
        <f>IF(AND($C13&lt;&gt;"",$C13&lt;$AA$2,$E13&gt;$Z$2),MIN($E13,$AA$2)-MAX($C13,$Z$2),0)</f>
        <v/>
      </c>
      <c r="P13" s="197">
        <f>IF(AND($F13&lt;&gt;"",$F13&lt;$AA$2,$G13&gt;$Z$2),MIN($G13,$AA$2)-MAX($F13,$Z$2),0)</f>
        <v/>
      </c>
      <c r="Q13" s="197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119" t="n"/>
    </row>
    <row r="14" ht="36.75" customHeight="1" s="35">
      <c r="A14" s="216">
        <f>A13+1</f>
        <v/>
      </c>
      <c r="B14" s="32">
        <f>TEXT(A14,"aaa")</f>
        <v/>
      </c>
      <c r="C14" s="200" t="n">
        <v>0.8645833333333334</v>
      </c>
      <c r="D14" s="215">
        <f t="array" ref="D14">_xlfn.IFS(C14&lt;0.5,"朝",AND(C14&lt;22/24),"22前",AND(C14&gt;=22/24),"22後")</f>
        <v/>
      </c>
      <c r="E14" s="146" t="n">
        <v>1.195833333333333</v>
      </c>
      <c r="F14" s="197" t="n">
        <v>0</v>
      </c>
      <c r="G14" s="198" t="n">
        <v>0.04166666666666666</v>
      </c>
      <c r="H14" s="201">
        <f>G14-F14</f>
        <v/>
      </c>
      <c r="I14" s="196">
        <f>IF(AND(C14&lt;0.333,C14&lt;&gt;""),8/24-C14,(IF(E14&gt;29/24,E14-29/24,)))</f>
        <v/>
      </c>
      <c r="J14" s="196">
        <f>IF(AND(C14&lt;0.5,C14&lt;&gt;""),E14-C14-H14,)</f>
        <v/>
      </c>
      <c r="K14" s="196">
        <f>IF(AND(C14&gt;0.5,C14&lt;22/24),22/24-C14,)</f>
        <v/>
      </c>
      <c r="L14" s="197">
        <f>IF(C14&gt;E14,E14+1-C14-H14,E14-C14-H14)</f>
        <v/>
      </c>
      <c r="M14" s="202">
        <f>+IF(L14&gt;$L$7,$L$7,L14)</f>
        <v/>
      </c>
      <c r="N14" s="197">
        <f>+IF(OR(L14&lt;=$L$7,L14=" ")," ",L14-$L$7)</f>
        <v/>
      </c>
      <c r="O14" s="197">
        <f>IF(AND($C14&lt;&gt;"",$C14&lt;$AA$2,$E14&gt;$Z$2),MIN($E14,$AA$2)-MAX($C14,$Z$2),0)</f>
        <v/>
      </c>
      <c r="P14" s="197">
        <f>IF(AND($F14&lt;&gt;"",$F14&lt;$AA$2,$G14&gt;$Z$2),MIN($G14,$AA$2)-MAX($F14,$Z$2),0)</f>
        <v/>
      </c>
      <c r="Q14" s="197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119" t="n"/>
    </row>
    <row r="15" ht="36.75" customHeight="1" s="35">
      <c r="A15" s="216">
        <f>A14+1</f>
        <v/>
      </c>
      <c r="B15" s="32">
        <f>TEXT(A15,"aaa")</f>
        <v/>
      </c>
      <c r="C15" s="200" t="n">
        <v>0.8951388888888889</v>
      </c>
      <c r="D15" s="215">
        <f t="array" ref="D15">_xlfn.IFS(C15&lt;0.5,"朝",AND(C15&lt;22/24),"22前",AND(C15&gt;=22/24),"22後")</f>
        <v/>
      </c>
      <c r="E15" s="146" t="n">
        <v>1.196527777777778</v>
      </c>
      <c r="F15" s="197" t="n">
        <v>0</v>
      </c>
      <c r="G15" s="198" t="n">
        <v>0.04166666666666666</v>
      </c>
      <c r="H15" s="201">
        <f>G15-F15</f>
        <v/>
      </c>
      <c r="I15" s="196">
        <f>IF(AND(C15&lt;0.333,C15&lt;&gt;""),8/24-C15,(IF(E15&gt;29/24,E15-29/24,)))</f>
        <v/>
      </c>
      <c r="J15" s="196">
        <f>IF(AND(C15&lt;0.5,C15&lt;&gt;""),E15-C15-H15,)</f>
        <v/>
      </c>
      <c r="K15" s="196">
        <f>IF(AND(C15&gt;0.5,C15&lt;22/24),22/24-C15,)</f>
        <v/>
      </c>
      <c r="L15" s="197">
        <f>IF(C15&gt;E15,E15+1-C15-H15,E15-C15-H15)</f>
        <v/>
      </c>
      <c r="M15" s="202">
        <f>+IF(L15&gt;$L$7,$L$7,L15)</f>
        <v/>
      </c>
      <c r="N15" s="197">
        <f>+IF(OR(L15&lt;=$L$7,L15=" ")," ",L15-$L$7)</f>
        <v/>
      </c>
      <c r="O15" s="197">
        <f>IF(AND($C15&lt;&gt;"",$C15&lt;$AA$2,$E15&gt;$Z$2),MIN($E15,$AA$2)-MAX($C15,$Z$2),0)</f>
        <v/>
      </c>
      <c r="P15" s="197">
        <f>IF(AND($F15&lt;&gt;"",$F15&lt;$AA$2,$G15&gt;$Z$2),MIN($G15,$AA$2)-MAX($F15,$Z$2),0)</f>
        <v/>
      </c>
      <c r="Q15" s="197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119" t="n"/>
    </row>
    <row r="16" ht="36.75" customHeight="1" s="35">
      <c r="A16" s="216">
        <f>A15+1</f>
        <v/>
      </c>
      <c r="B16" s="32">
        <f>TEXT(A16,"aaa")</f>
        <v/>
      </c>
      <c r="C16" s="200" t="n">
        <v>0.8652777777777778</v>
      </c>
      <c r="D16" s="215">
        <f t="array" ref="D16">_xlfn.IFS(C16&lt;0.5,"朝",AND(C16&lt;22/24),"22前",AND(C16&gt;=22/24),"22後")</f>
        <v/>
      </c>
      <c r="E16" s="146" t="n">
        <v>1.196527777777778</v>
      </c>
      <c r="F16" s="197" t="n">
        <v>0</v>
      </c>
      <c r="G16" s="198" t="n">
        <v>0.04166666666666666</v>
      </c>
      <c r="H16" s="201">
        <f>G16-F16</f>
        <v/>
      </c>
      <c r="I16" s="196">
        <f>IF(AND(C16&lt;0.333,C16&lt;&gt;""),8/24-C16,(IF(E16&gt;29/24,E16-29/24,)))</f>
        <v/>
      </c>
      <c r="J16" s="196">
        <f>IF(AND(C16&lt;0.5,C16&lt;&gt;""),E16-C16-H16,)</f>
        <v/>
      </c>
      <c r="K16" s="196">
        <f>IF(AND(C16&gt;0.5,C16&lt;22/24),22/24-C16,)</f>
        <v/>
      </c>
      <c r="L16" s="197">
        <f>IF(C16&gt;E16,E16+1-C16-H16,E16-C16-H16)</f>
        <v/>
      </c>
      <c r="M16" s="202">
        <f>+IF(L16&gt;$L$7,$L$7,L16)</f>
        <v/>
      </c>
      <c r="N16" s="197">
        <f>+IF(OR(L16&lt;=$L$7,L16=" ")," ",L16-$L$7)</f>
        <v/>
      </c>
      <c r="O16" s="197">
        <f>IF(AND($C16&lt;&gt;"",$C16&lt;$AA$2,$E16&gt;$Z$2),MIN($E16,$AA$2)-MAX($C16,$Z$2),0)</f>
        <v/>
      </c>
      <c r="P16" s="197">
        <f>IF(AND($F16&lt;&gt;"",$F16&lt;$AA$2,$G16&gt;$Z$2),MIN($G16,$AA$2)-MAX($F16,$Z$2),0)</f>
        <v/>
      </c>
      <c r="Q16" s="197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119" t="n"/>
    </row>
    <row r="17" ht="36.75" customHeight="1" s="35">
      <c r="A17" s="216">
        <f>A16+1</f>
        <v/>
      </c>
      <c r="B17" s="32">
        <f>TEXT(A17,"aaa")</f>
        <v/>
      </c>
      <c r="C17" s="200" t="n"/>
      <c r="D17" s="215">
        <f t="array" ref="D17">_xlfn.IFS(C17&lt;0.5,"朝",AND(C17&lt;22/24),"22前",AND(C17&gt;=22/24),"22後")</f>
        <v/>
      </c>
      <c r="E17" s="146" t="n"/>
      <c r="F17" s="197" t="n"/>
      <c r="G17" s="198" t="n"/>
      <c r="H17" s="201">
        <f>G17-F17</f>
        <v/>
      </c>
      <c r="I17" s="196">
        <f>IF(AND(C17&lt;0.333,C17&lt;&gt;""),8/24-C17,(IF(E17&gt;29/24,E17-29/24,)))</f>
        <v/>
      </c>
      <c r="J17" s="196">
        <f>IF(AND(C17&lt;0.5,C17&lt;&gt;""),E17-C17-H17,)</f>
        <v/>
      </c>
      <c r="K17" s="196">
        <f>IF(AND(C17&gt;0.5,C17&lt;22/24),22/24-C17,)</f>
        <v/>
      </c>
      <c r="L17" s="197">
        <f>IF(C17&gt;E17,E17+1-C17-H17,E17-C17-H17)</f>
        <v/>
      </c>
      <c r="M17" s="202">
        <f>+IF(L17&gt;$L$7,$L$7,L17)</f>
        <v/>
      </c>
      <c r="N17" s="197">
        <f>+IF(OR(L17&lt;=$L$7,L17=" ")," ",L17-$L$7)</f>
        <v/>
      </c>
      <c r="O17" s="197">
        <f>IF(AND($C17&lt;&gt;"",$C17&lt;$AA$2,$E17&gt;$Z$2),MIN($E17,$AA$2)-MAX($C17,$Z$2),0)</f>
        <v/>
      </c>
      <c r="P17" s="197">
        <f>IF(AND($F17&lt;&gt;"",$F17&lt;$AA$2,$G17&gt;$Z$2),MIN($G17,$AA$2)-MAX($F17,$Z$2),0)</f>
        <v/>
      </c>
      <c r="Q17" s="197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119" t="n"/>
    </row>
    <row r="18" ht="36.75" customHeight="1" s="35">
      <c r="A18" s="216">
        <f>A17+1</f>
        <v/>
      </c>
      <c r="B18" s="32">
        <f>TEXT(A18,"aaa")</f>
        <v/>
      </c>
      <c r="C18" s="200" t="n"/>
      <c r="D18" s="215">
        <f t="array" ref="D18">_xlfn.IFS(C18&lt;0.5,"朝",AND(C18&lt;22/24),"22前",AND(C18&gt;=22/24),"22後")</f>
        <v/>
      </c>
      <c r="E18" s="146" t="n"/>
      <c r="F18" s="197" t="n"/>
      <c r="G18" s="198" t="n"/>
      <c r="H18" s="201">
        <f>G18-F18</f>
        <v/>
      </c>
      <c r="I18" s="196">
        <f>IF(AND(C18&lt;0.333,C18&lt;&gt;""),8/24-C18,(IF(E18&gt;29/24,E18-29/24,)))</f>
        <v/>
      </c>
      <c r="J18" s="196">
        <f>IF(AND(C18&lt;0.5,C18&lt;&gt;""),E18-C18-H18,)</f>
        <v/>
      </c>
      <c r="K18" s="196">
        <f>IF(AND(C18&gt;0.5,C18&lt;22/24),22/24-C18,)</f>
        <v/>
      </c>
      <c r="L18" s="197">
        <f>IF(C18&gt;E18,E18+1-C18-H18,E18-C18-H18)</f>
        <v/>
      </c>
      <c r="M18" s="202">
        <f>+IF(L18&gt;$L$7,$L$7,L18)</f>
        <v/>
      </c>
      <c r="N18" s="197">
        <f>+IF(OR(L18&lt;=$L$7,L18=" ")," ",L18-$L$7)</f>
        <v/>
      </c>
      <c r="O18" s="197">
        <f>IF(AND($C18&lt;&gt;"",$C18&lt;$AA$2,$E18&gt;$Z$2),MIN($E18,$AA$2)-MAX($C18,$Z$2),0)</f>
        <v/>
      </c>
      <c r="P18" s="197">
        <f>IF(AND($F18&lt;&gt;"",$F18&lt;$AA$2,$G18&gt;$Z$2),MIN($G18,$AA$2)-MAX($F18,$Z$2),0)</f>
        <v/>
      </c>
      <c r="Q18" s="197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119" t="n"/>
    </row>
    <row r="19" ht="36.75" customHeight="1" s="35">
      <c r="A19" s="216">
        <f>A18+1</f>
        <v/>
      </c>
      <c r="B19" s="32">
        <f>TEXT(A19,"aaa")</f>
        <v/>
      </c>
      <c r="C19" s="200" t="n"/>
      <c r="D19" s="215">
        <f t="array" ref="D19">_xlfn.IFS(C19&lt;0.5,"朝",AND(C19&lt;22/24),"22前",AND(C19&gt;=22/24),"22後")</f>
        <v/>
      </c>
      <c r="E19" s="146" t="n"/>
      <c r="F19" s="197" t="n"/>
      <c r="G19" s="198" t="n"/>
      <c r="H19" s="201">
        <f>G19-F19</f>
        <v/>
      </c>
      <c r="I19" s="196">
        <f>IF(AND(C19&lt;0.333,C19&lt;&gt;""),8/24-C19,(IF(E19&gt;29/24,E19-29/24,)))</f>
        <v/>
      </c>
      <c r="J19" s="196">
        <f>IF(AND(C19&lt;0.5,C19&lt;&gt;""),E19-C19-H19,)</f>
        <v/>
      </c>
      <c r="K19" s="196">
        <f>IF(AND(C19&gt;0.5,C19&lt;22/24),22/24-C19,)</f>
        <v/>
      </c>
      <c r="L19" s="197">
        <f>IF(C19&gt;E19,E19+1-C19-H19,E19-C19-H19)</f>
        <v/>
      </c>
      <c r="M19" s="202">
        <f>+IF(L19&gt;$L$7,$L$7,L19)</f>
        <v/>
      </c>
      <c r="N19" s="197">
        <f>+IF(OR(L19&lt;=$L$7,L19=" ")," ",L19-$L$7)</f>
        <v/>
      </c>
      <c r="O19" s="197">
        <f>IF(AND($C19&lt;&gt;"",$C19&lt;$AA$2,$E19&gt;$Z$2),MIN($E19,$AA$2)-MAX($C19,$Z$2),0)</f>
        <v/>
      </c>
      <c r="P19" s="197">
        <f>IF(AND($F19&lt;&gt;"",$F19&lt;$AA$2,$G19&gt;$Z$2),MIN($G19,$AA$2)-MAX($F19,$Z$2),0)</f>
        <v/>
      </c>
      <c r="Q19" s="197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119" t="n"/>
    </row>
    <row r="20" ht="36.75" customHeight="1" s="35">
      <c r="A20" s="216">
        <f>A19+1</f>
        <v/>
      </c>
      <c r="B20" s="32">
        <f>TEXT(A20,"aaa")</f>
        <v/>
      </c>
      <c r="C20" s="200" t="n">
        <v>0.8652777777777778</v>
      </c>
      <c r="D20" s="215">
        <f t="array" ref="D20">_xlfn.IFS(C20&lt;0.5,"朝",AND(C20&lt;22/24),"22前",AND(C20&gt;=22/24),"22後")</f>
        <v/>
      </c>
      <c r="E20" s="146" t="n">
        <v>1.197222222222222</v>
      </c>
      <c r="F20" s="197" t="n">
        <v>0</v>
      </c>
      <c r="G20" s="198" t="n">
        <v>0.04166666666666666</v>
      </c>
      <c r="H20" s="201">
        <f>G20-F20</f>
        <v/>
      </c>
      <c r="I20" s="196">
        <f>IF(AND(C20&lt;0.333,C20&lt;&gt;""),8/24-C20,(IF(E20&gt;29/24,E20-29/24,)))</f>
        <v/>
      </c>
      <c r="J20" s="196">
        <f>IF(AND(C20&lt;0.5,C20&lt;&gt;""),E20-C20-H20,)</f>
        <v/>
      </c>
      <c r="K20" s="196">
        <f>IF(AND(C20&gt;0.5,C20&lt;22/24),22/24-C20,)</f>
        <v/>
      </c>
      <c r="L20" s="197">
        <f>IF(C20&gt;E20,E20+1-C20-H20,E20-C20-H20)</f>
        <v/>
      </c>
      <c r="M20" s="202">
        <f>+IF(L20&gt;$L$7,$L$7,L20)</f>
        <v/>
      </c>
      <c r="N20" s="197">
        <f>+IF(OR(L20&lt;=$L$7,L20=" ")," ",L20-$L$7)</f>
        <v/>
      </c>
      <c r="O20" s="197">
        <f>IF(AND($C20&lt;&gt;"",$C20&lt;$AA$2,$E20&gt;$Z$2),MIN($E20,$AA$2)-MAX($C20,$Z$2),0)</f>
        <v/>
      </c>
      <c r="P20" s="197">
        <f>IF(AND($F20&lt;&gt;"",$F20&lt;$AA$2,$G20&gt;$Z$2),MIN($G20,$AA$2)-MAX($F20,$Z$2),0)</f>
        <v/>
      </c>
      <c r="Q20" s="197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119" t="n"/>
    </row>
    <row r="21" ht="36.75" customHeight="1" s="35">
      <c r="A21" s="216">
        <f>A20+1</f>
        <v/>
      </c>
      <c r="B21" s="32">
        <f>TEXT(A21,"aaa")</f>
        <v/>
      </c>
      <c r="C21" s="200" t="n">
        <v>0.8659722222222223</v>
      </c>
      <c r="D21" s="215">
        <f t="array" ref="D21">_xlfn.IFS(C21&lt;0.5,"朝",AND(C21&lt;22/24),"22前",AND(C21&gt;=22/24),"22後")</f>
        <v/>
      </c>
      <c r="E21" s="146" t="n">
        <v>1.236111111111111</v>
      </c>
      <c r="F21" s="197" t="n">
        <v>0</v>
      </c>
      <c r="G21" s="198" t="n">
        <v>0.04166666666666666</v>
      </c>
      <c r="H21" s="201">
        <f>G21-F21</f>
        <v/>
      </c>
      <c r="I21" s="196">
        <f>IF(AND(C21&lt;0.333,C21&lt;&gt;""),8/24-C21,(IF(E21&gt;29/24,E21-29/24,)))</f>
        <v/>
      </c>
      <c r="J21" s="196">
        <f>IF(AND(C21&lt;0.5,C21&lt;&gt;""),E21-C21-H21,)</f>
        <v/>
      </c>
      <c r="K21" s="196">
        <f>IF(AND(C21&gt;0.5,C21&lt;22/24),22/24-C21,)</f>
        <v/>
      </c>
      <c r="L21" s="197">
        <f>IF(C21&gt;E21,E21+1-C21-H21,E21-C21-H21)</f>
        <v/>
      </c>
      <c r="M21" s="202">
        <f>+IF(L21&gt;$L$7,$L$7,L21)</f>
        <v/>
      </c>
      <c r="N21" s="197">
        <f>+IF(OR(L21&lt;=$L$7,L21=" ")," ",L21-$L$7)</f>
        <v/>
      </c>
      <c r="O21" s="197">
        <f>IF(AND($C21&lt;&gt;"",$C21&lt;$AA$2,$E21&gt;$Z$2),MIN($E21,$AA$2)-MAX($C21,$Z$2),0)</f>
        <v/>
      </c>
      <c r="P21" s="197">
        <f>IF(AND($F21&lt;&gt;"",$F21&lt;$AA$2,$G21&gt;$Z$2),MIN($G21,$AA$2)-MAX($F21,$Z$2),0)</f>
        <v/>
      </c>
      <c r="Q21" s="197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119" t="n"/>
    </row>
    <row r="22" ht="36.75" customHeight="1" s="35">
      <c r="A22" s="216">
        <f>A21+1</f>
        <v/>
      </c>
      <c r="B22" s="32">
        <f>TEXT(A22,"aaa")</f>
        <v/>
      </c>
      <c r="C22" s="200" t="n">
        <v>0.8659722222222223</v>
      </c>
      <c r="D22" s="215">
        <f t="array" ref="D22">_xlfn.IFS(C22&lt;0.5,"朝",AND(C22&lt;22/24),"22前",AND(C22&gt;=22/24),"22後")</f>
        <v/>
      </c>
      <c r="E22" s="146" t="n">
        <v>1.236111111111111</v>
      </c>
      <c r="F22" s="197" t="n">
        <v>0</v>
      </c>
      <c r="G22" s="198" t="n">
        <v>0.04166666666666666</v>
      </c>
      <c r="H22" s="201">
        <f>G22-F22</f>
        <v/>
      </c>
      <c r="I22" s="196">
        <f>IF(AND(C22&lt;0.333,C22&lt;&gt;""),8/24-C22,(IF(E22&gt;29/24,E22-29/24,)))</f>
        <v/>
      </c>
      <c r="J22" s="196">
        <f>IF(AND(C22&lt;0.5,C22&lt;&gt;""),E22-C22-H22,)</f>
        <v/>
      </c>
      <c r="K22" s="196">
        <f>IF(AND(C22&gt;0.5,C22&lt;22/24),22/24-C22,)</f>
        <v/>
      </c>
      <c r="L22" s="197">
        <f>IF(C22&gt;E22,E22+1-C22-H22,E22-C22-H22)</f>
        <v/>
      </c>
      <c r="M22" s="202">
        <f>+IF(L22&gt;$L$7,$L$7,L22)</f>
        <v/>
      </c>
      <c r="N22" s="197">
        <f>+IF(OR(L22&lt;=$L$7,L22=" ")," ",L22-$L$7)</f>
        <v/>
      </c>
      <c r="O22" s="197">
        <f>IF(AND($C22&lt;&gt;"",$C22&lt;$AA$2,$E22&gt;$Z$2),MIN($E22,$AA$2)-MAX($C22,$Z$2),0)</f>
        <v/>
      </c>
      <c r="P22" s="197">
        <f>IF(AND($F22&lt;&gt;"",$F22&lt;$AA$2,$G22&gt;$Z$2),MIN($G22,$AA$2)-MAX($F22,$Z$2),0)</f>
        <v/>
      </c>
      <c r="Q22" s="197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119" t="n"/>
    </row>
    <row r="23" ht="36.75" customHeight="1" s="35">
      <c r="A23" s="216">
        <f>A22+1</f>
        <v/>
      </c>
      <c r="B23" s="32">
        <f>TEXT(A23,"aaa")</f>
        <v/>
      </c>
      <c r="C23" s="200" t="n">
        <v>0.8652777777777778</v>
      </c>
      <c r="D23" s="215">
        <f t="array" ref="D23">_xlfn.IFS(C23&lt;0.5,"朝",AND(C23&lt;22/24),"22前",AND(C23&gt;=22/24),"22後")</f>
        <v/>
      </c>
      <c r="E23" s="146" t="n">
        <v>1.193055555555556</v>
      </c>
      <c r="F23" s="197" t="n">
        <v>0</v>
      </c>
      <c r="G23" s="198" t="n">
        <v>0.04166666666666666</v>
      </c>
      <c r="H23" s="201">
        <f>G23-F23</f>
        <v/>
      </c>
      <c r="I23" s="196">
        <f>IF(AND(C23&lt;0.333,C23&lt;&gt;""),8/24-C23,(IF(E23&gt;29/24,E23-29/24,)))</f>
        <v/>
      </c>
      <c r="J23" s="196">
        <f>IF(AND(C23&lt;0.5,C23&lt;&gt;""),E23-C23-H23,)</f>
        <v/>
      </c>
      <c r="K23" s="196">
        <f>IF(AND(C23&gt;0.5,C23&lt;22/24),22/24-C23,)</f>
        <v/>
      </c>
      <c r="L23" s="197">
        <f>IF(C23&gt;E23,E23+1-C23-H23,E23-C23-H23)</f>
        <v/>
      </c>
      <c r="M23" s="202">
        <f>+IF(L23&gt;$L$7,$L$7,L23)</f>
        <v/>
      </c>
      <c r="N23" s="197">
        <f>+IF(OR(L23&lt;=$L$7,L23=" ")," ",L23-$L$7)</f>
        <v/>
      </c>
      <c r="O23" s="197">
        <f>IF(AND($C23&lt;&gt;"",$C23&lt;$AA$2,$E23&gt;$Z$2),MIN($E23,$AA$2)-MAX($C23,$Z$2),0)</f>
        <v/>
      </c>
      <c r="P23" s="197">
        <f>IF(AND($F23&lt;&gt;"",$F23&lt;$AA$2,$G23&gt;$Z$2),MIN($G23,$AA$2)-MAX($F23,$Z$2),0)</f>
        <v/>
      </c>
      <c r="Q23" s="197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119" t="n"/>
    </row>
    <row r="24" ht="36.75" customHeight="1" s="35">
      <c r="A24" s="216">
        <f>A23+1</f>
        <v/>
      </c>
      <c r="B24" s="32">
        <f>TEXT(A24,"aaa")</f>
        <v/>
      </c>
      <c r="C24" s="200" t="n"/>
      <c r="D24" s="215">
        <f t="array" ref="D24">_xlfn.IFS(C24&lt;0.5,"朝",AND(C24&lt;22/24),"22前",AND(C24&gt;=22/24),"22後")</f>
        <v/>
      </c>
      <c r="E24" s="146" t="n"/>
      <c r="F24" s="197" t="n"/>
      <c r="G24" s="198" t="n"/>
      <c r="H24" s="201">
        <f>G24-F24</f>
        <v/>
      </c>
      <c r="I24" s="196">
        <f>IF(AND(C24&lt;0.333,C24&lt;&gt;""),8/24-C24,(IF(E24&gt;29/24,E24-29/24,)))</f>
        <v/>
      </c>
      <c r="J24" s="196">
        <f>IF(AND(C24&lt;0.5,C24&lt;&gt;""),E24-C24-H24,)</f>
        <v/>
      </c>
      <c r="K24" s="196">
        <f>IF(AND(C24&gt;0.5,C24&lt;22/24),22/24-C24,)</f>
        <v/>
      </c>
      <c r="L24" s="197">
        <f>IF(C24&gt;E24,E24+1-C24-H24,E24-C24-H24)</f>
        <v/>
      </c>
      <c r="M24" s="202">
        <f>+IF(L24&gt;$L$7,$L$7,L24)</f>
        <v/>
      </c>
      <c r="N24" s="197">
        <f>+IF(OR(L24&lt;=$L$7,L24=" ")," ",L24-$L$7)</f>
        <v/>
      </c>
      <c r="O24" s="197">
        <f>IF(AND($C24&lt;&gt;"",$C24&lt;$AA$2,$E24&gt;$Z$2),MIN($E24,$AA$2)-MAX($C24,$Z$2),0)</f>
        <v/>
      </c>
      <c r="P24" s="197">
        <f>IF(AND($F24&lt;&gt;"",$F24&lt;$AA$2,$G24&gt;$Z$2),MIN($G24,$AA$2)-MAX($F24,$Z$2),0)</f>
        <v/>
      </c>
      <c r="Q24" s="197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119" t="n"/>
    </row>
    <row r="25" ht="36.75" customHeight="1" s="35">
      <c r="A25" s="216">
        <f>A24+1</f>
        <v/>
      </c>
      <c r="B25" s="32">
        <f>TEXT(A25,"aaa")</f>
        <v/>
      </c>
      <c r="C25" s="200" t="n"/>
      <c r="D25" s="215">
        <f t="array" ref="D25">_xlfn.IFS(C25&lt;0.5,"朝",AND(C25&lt;22/24),"22前",AND(C25&gt;=22/24),"22後")</f>
        <v/>
      </c>
      <c r="E25" s="146" t="n"/>
      <c r="F25" s="197" t="n"/>
      <c r="G25" s="198" t="n"/>
      <c r="H25" s="201">
        <f>G25-F25</f>
        <v/>
      </c>
      <c r="I25" s="196">
        <f>IF(AND(C25&lt;0.333,C25&lt;&gt;""),8/24-C25,(IF(E25&gt;29/24,E25-29/24,)))</f>
        <v/>
      </c>
      <c r="J25" s="196">
        <f>IF(AND(C25&lt;0.5,C25&lt;&gt;""),E25-C25-H25,)</f>
        <v/>
      </c>
      <c r="K25" s="196">
        <f>IF(AND(C25&gt;0.5,C25&lt;22/24),22/24-C25,)</f>
        <v/>
      </c>
      <c r="L25" s="197">
        <f>IF(C25&gt;E25,E25+1-C25-H25,E25-C25-H25)</f>
        <v/>
      </c>
      <c r="M25" s="202">
        <f>+IF(L25&gt;$L$7,$L$7,L25)</f>
        <v/>
      </c>
      <c r="N25" s="197">
        <f>+IF(OR(L25&lt;=$L$7,L25=" ")," ",L25-$L$7)</f>
        <v/>
      </c>
      <c r="O25" s="197">
        <f>IF(AND($C25&lt;&gt;"",$C25&lt;$AA$2,$E25&gt;$Z$2),MIN($E25,$AA$2)-MAX($C25,$Z$2),0)</f>
        <v/>
      </c>
      <c r="P25" s="197">
        <f>IF(AND($F25&lt;&gt;"",$F25&lt;$AA$2,$G25&gt;$Z$2),MIN($G25,$AA$2)-MAX($F25,$Z$2),0)</f>
        <v/>
      </c>
      <c r="Q25" s="197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119" t="n"/>
    </row>
    <row r="26" ht="36.75" customHeight="1" s="35">
      <c r="A26" s="216">
        <f>A25+1</f>
        <v/>
      </c>
      <c r="B26" s="32">
        <f>TEXT(A26,"aaa")</f>
        <v/>
      </c>
      <c r="C26" s="200" t="n"/>
      <c r="D26" s="215">
        <f t="array" ref="D26">_xlfn.IFS(C26&lt;0.5,"朝",AND(C26&lt;22/24),"22前",AND(C26&gt;=22/24),"22後")</f>
        <v/>
      </c>
      <c r="E26" s="146" t="n"/>
      <c r="F26" s="197" t="n"/>
      <c r="G26" s="198" t="n"/>
      <c r="H26" s="201">
        <f>G26-F26</f>
        <v/>
      </c>
      <c r="I26" s="196">
        <f>IF(AND(C26&lt;0.333,C26&lt;&gt;""),8/24-C26,(IF(E26&gt;29/24,E26-29/24,)))</f>
        <v/>
      </c>
      <c r="J26" s="196">
        <f>IF(AND(C26&lt;0.5,C26&lt;&gt;""),E26-C26-H26,)</f>
        <v/>
      </c>
      <c r="K26" s="196">
        <f>IF(AND(C26&gt;0.5,C26&lt;22/24),22/24-C26,)</f>
        <v/>
      </c>
      <c r="L26" s="197">
        <f>IF(C26&gt;E26,E26+1-C26-H26,E26-C26-H26)</f>
        <v/>
      </c>
      <c r="M26" s="202">
        <f>+IF(L26&gt;$L$7,$L$7,L26)</f>
        <v/>
      </c>
      <c r="N26" s="197">
        <f>+IF(OR(L26&lt;=$L$7,L26=" ")," ",L26-$L$7)</f>
        <v/>
      </c>
      <c r="O26" s="197">
        <f>IF(AND($C26&lt;&gt;"",$C26&lt;$AA$2,$E26&gt;$Z$2),MIN($E26,$AA$2)-MAX($C26,$Z$2),0)</f>
        <v/>
      </c>
      <c r="P26" s="197">
        <f>IF(AND($F26&lt;&gt;"",$F26&lt;$AA$2,$G26&gt;$Z$2),MIN($G26,$AA$2)-MAX($F26,$Z$2),0)</f>
        <v/>
      </c>
      <c r="Q26" s="197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119" t="n"/>
    </row>
    <row r="27" ht="36.75" customHeight="1" s="35">
      <c r="A27" s="216">
        <f>A26+1</f>
        <v/>
      </c>
      <c r="B27" s="32">
        <f>TEXT(A27,"aaa")</f>
        <v/>
      </c>
      <c r="C27" s="200" t="n"/>
      <c r="D27" s="215">
        <f t="array" ref="D27">_xlfn.IFS(C27&lt;0.5,"朝",AND(C27&lt;22/24),"22前",AND(C27&gt;=22/24),"22後")</f>
        <v/>
      </c>
      <c r="E27" s="146" t="n"/>
      <c r="F27" s="197" t="n"/>
      <c r="G27" s="198" t="n"/>
      <c r="H27" s="201">
        <f>G27-F27</f>
        <v/>
      </c>
      <c r="I27" s="196">
        <f>IF(AND(C27&lt;0.333,C27&lt;&gt;""),8/24-C27,(IF(E27&gt;29/24,E27-29/24,)))</f>
        <v/>
      </c>
      <c r="J27" s="196">
        <f>IF(AND(C27&lt;0.5,C27&lt;&gt;""),E27-C27-H27,)</f>
        <v/>
      </c>
      <c r="K27" s="196">
        <f>IF(AND(C27&gt;0.5,C27&lt;22/24),22/24-C27,)</f>
        <v/>
      </c>
      <c r="L27" s="197">
        <f>IF(C27&gt;E27,E27+1-C27-H27,E27-C27-H27)</f>
        <v/>
      </c>
      <c r="M27" s="202">
        <f>+IF(L27&gt;$L$7,$L$7,L27)</f>
        <v/>
      </c>
      <c r="N27" s="197">
        <f>+IF(OR(L27&lt;=$L$7,L27=" ")," ",L27-$L$7)</f>
        <v/>
      </c>
      <c r="O27" s="197">
        <f>IF(AND($C27&lt;&gt;"",$C27&lt;$AA$2,$E27&gt;$Z$2),MIN($E27,$AA$2)-MAX($C27,$Z$2),0)</f>
        <v/>
      </c>
      <c r="P27" s="197">
        <f>IF(AND($F27&lt;&gt;"",$F27&lt;$AA$2,$G27&gt;$Z$2),MIN($G27,$AA$2)-MAX($F27,$Z$2),0)</f>
        <v/>
      </c>
      <c r="Q27" s="197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119" t="n"/>
    </row>
    <row r="28" ht="36.75" customHeight="1" s="35">
      <c r="A28" s="216">
        <f>A27+1</f>
        <v/>
      </c>
      <c r="B28" s="32">
        <f>TEXT(A28,"aaa")</f>
        <v/>
      </c>
      <c r="C28" s="200" t="n"/>
      <c r="D28" s="215">
        <f t="array" ref="D28">_xlfn.IFS(C28&lt;0.5,"朝",AND(C28&lt;22/24),"22前",AND(C28&gt;=22/24),"22後")</f>
        <v/>
      </c>
      <c r="E28" s="146" t="n"/>
      <c r="F28" s="197" t="n"/>
      <c r="G28" s="198" t="n"/>
      <c r="H28" s="201">
        <f>G28-F28</f>
        <v/>
      </c>
      <c r="I28" s="196">
        <f>IF(AND(C28&lt;0.333,C28&lt;&gt;""),8/24-C28,(IF(E28&gt;29/24,E28-29/24,)))</f>
        <v/>
      </c>
      <c r="J28" s="196">
        <f>IF(AND(C28&lt;0.5,C28&lt;&gt;""),E28-C28-H28,)</f>
        <v/>
      </c>
      <c r="K28" s="196">
        <f>IF(AND(C28&gt;0.5,C28&lt;22/24),22/24-C28,)</f>
        <v/>
      </c>
      <c r="L28" s="197">
        <f>IF(C28&gt;E28,E28+1-C28-H28,E28-C28-H28)</f>
        <v/>
      </c>
      <c r="M28" s="202">
        <f>+IF(L28&gt;$L$7,$L$7,L28)</f>
        <v/>
      </c>
      <c r="N28" s="197">
        <f>+IF(OR(L28&lt;=$L$7,L28=" ")," ",L28-$L$7)</f>
        <v/>
      </c>
      <c r="O28" s="197">
        <f>IF(AND($C28&lt;&gt;"",$C28&lt;$AA$2,$E28&gt;$Z$2),MIN($E28,$AA$2)-MAX($C28,$Z$2),0)</f>
        <v/>
      </c>
      <c r="P28" s="197">
        <f>IF(AND($F28&lt;&gt;"",$F28&lt;$AA$2,$G28&gt;$Z$2),MIN($G28,$AA$2)-MAX($F28,$Z$2),0)</f>
        <v/>
      </c>
      <c r="Q28" s="197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119" t="n"/>
    </row>
    <row r="29" ht="36.75" customHeight="1" s="35">
      <c r="A29" s="216">
        <f>A28+1</f>
        <v/>
      </c>
      <c r="B29" s="32">
        <f>TEXT(A29,"aaa")</f>
        <v/>
      </c>
      <c r="C29" s="200" t="n"/>
      <c r="D29" s="215">
        <f t="array" ref="D29">_xlfn.IFS(C29&lt;0.5,"朝",AND(C29&lt;22/24),"22前",AND(C29&gt;=22/24),"22後")</f>
        <v/>
      </c>
      <c r="E29" s="146" t="n"/>
      <c r="F29" s="197" t="n"/>
      <c r="G29" s="198" t="n"/>
      <c r="H29" s="201">
        <f>G29-F29</f>
        <v/>
      </c>
      <c r="I29" s="196">
        <f>IF(AND(C29&lt;0.333,C29&lt;&gt;""),8/24-C29,(IF(E29&gt;29/24,E29-29/24,)))</f>
        <v/>
      </c>
      <c r="J29" s="196">
        <f>IF(AND(C29&lt;0.5,C29&lt;&gt;""),E29-C29-H29,)</f>
        <v/>
      </c>
      <c r="K29" s="196">
        <f>IF(AND(C29&gt;0.5,C29&lt;22/24),22/24-C29,)</f>
        <v/>
      </c>
      <c r="L29" s="197">
        <f>IF(C29&gt;E29,E29+1-C29-H29,E29-C29-H29)</f>
        <v/>
      </c>
      <c r="M29" s="202">
        <f>+IF(L29&gt;$L$7,$L$7,L29)</f>
        <v/>
      </c>
      <c r="N29" s="197">
        <f>+IF(OR(L29&lt;=$L$7,L29=" ")," ",L29-$L$7)</f>
        <v/>
      </c>
      <c r="O29" s="197">
        <f>IF(AND($C29&lt;&gt;"",$C29&lt;$AA$2,$E29&gt;$Z$2),MIN($E29,$AA$2)-MAX($C29,$Z$2),0)</f>
        <v/>
      </c>
      <c r="P29" s="197">
        <f>IF(AND($F29&lt;&gt;"",$F29&lt;$AA$2,$G29&gt;$Z$2),MIN($G29,$AA$2)-MAX($F29,$Z$2),0)</f>
        <v/>
      </c>
      <c r="Q29" s="197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119" t="n"/>
    </row>
    <row r="30" ht="36.75" customHeight="1" s="35">
      <c r="A30" s="216">
        <f>A29+1</f>
        <v/>
      </c>
      <c r="B30" s="32">
        <f>TEXT(A30,"aaa")</f>
        <v/>
      </c>
      <c r="C30" s="200" t="n"/>
      <c r="D30" s="215">
        <f t="array" ref="D30">_xlfn.IFS(C30&lt;0.5,"朝",AND(C30&lt;22/24),"22前",AND(C30&gt;=22/24),"22後")</f>
        <v/>
      </c>
      <c r="E30" s="146" t="n"/>
      <c r="F30" s="197" t="n"/>
      <c r="G30" s="198" t="n"/>
      <c r="H30" s="201">
        <f>G30-F30</f>
        <v/>
      </c>
      <c r="I30" s="196">
        <f>IF(AND(C30&lt;0.333,C30&lt;&gt;""),8/24-C30,(IF(E30&gt;29/24,E30-29/24,)))</f>
        <v/>
      </c>
      <c r="J30" s="196">
        <f>IF(AND(C30&lt;0.5,C30&lt;&gt;""),E30-C30-H30,)</f>
        <v/>
      </c>
      <c r="K30" s="196">
        <f>IF(AND(C30&gt;0.5,C30&lt;22/24),22/24-C30,)</f>
        <v/>
      </c>
      <c r="L30" s="197">
        <f>IF(C30&gt;E30,E30+1-C30-H30,E30-C30-H30)</f>
        <v/>
      </c>
      <c r="M30" s="202">
        <f>+IF(L30&gt;$L$7,$L$7,L30)</f>
        <v/>
      </c>
      <c r="N30" s="197">
        <f>+IF(OR(L30&lt;=$L$7,L30=" ")," ",L30-$L$7)</f>
        <v/>
      </c>
      <c r="O30" s="197">
        <f>IF(AND($C30&lt;&gt;"",$C30&lt;$AA$2,$E30&gt;$Z$2),MIN($E30,$AA$2)-MAX($C30,$Z$2),0)</f>
        <v/>
      </c>
      <c r="P30" s="197">
        <f>IF(AND($F30&lt;&gt;"",$F30&lt;$AA$2,$G30&gt;$Z$2),MIN($G30,$AA$2)-MAX($F30,$Z$2),0)</f>
        <v/>
      </c>
      <c r="Q30" s="197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119" t="n"/>
    </row>
    <row r="31" ht="36.75" customHeight="1" s="35">
      <c r="A31" s="216">
        <f>A30+1</f>
        <v/>
      </c>
      <c r="B31" s="32">
        <f>TEXT(A31,"aaa")</f>
        <v/>
      </c>
      <c r="C31" s="200" t="n"/>
      <c r="D31" s="215">
        <f t="array" ref="D31">_xlfn.IFS(C31&lt;0.5,"朝",AND(C31&lt;22/24),"22前",AND(C31&gt;=22/24),"22後")</f>
        <v/>
      </c>
      <c r="E31" s="146" t="n"/>
      <c r="F31" s="197" t="n"/>
      <c r="G31" s="198" t="n"/>
      <c r="H31" s="201">
        <f>G31-F31</f>
        <v/>
      </c>
      <c r="I31" s="196">
        <f>IF(AND(C31&lt;0.333,C31&lt;&gt;""),8/24-C31,(IF(E31&gt;29/24,E31-29/24,)))</f>
        <v/>
      </c>
      <c r="J31" s="196">
        <f>IF(AND(C31&lt;0.5,C31&lt;&gt;""),E31-C31-H31,)</f>
        <v/>
      </c>
      <c r="K31" s="196">
        <f>IF(AND(C31&gt;0.5,C31&lt;22/24),22/24-C31,)</f>
        <v/>
      </c>
      <c r="L31" s="197">
        <f>IF(C31&gt;E31,E31+1-C31-H31,E31-C31-H31)</f>
        <v/>
      </c>
      <c r="M31" s="202">
        <f>+IF(L31&gt;$L$7,$L$7,L31)</f>
        <v/>
      </c>
      <c r="N31" s="197">
        <f>+IF(OR(L31&lt;=$L$7,L31=" ")," ",L31-$L$7)</f>
        <v/>
      </c>
      <c r="O31" s="197">
        <f>IF(AND($C31&lt;&gt;"",$C31&lt;$AA$2,$E31&gt;$Z$2),MIN($E31,$AA$2)-MAX($C31,$Z$2),0)</f>
        <v/>
      </c>
      <c r="P31" s="197">
        <f>IF(AND($F31&lt;&gt;"",$F31&lt;$AA$2,$G31&gt;$Z$2),MIN($G31,$AA$2)-MAX($F31,$Z$2),0)</f>
        <v/>
      </c>
      <c r="Q31" s="197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119" t="n"/>
    </row>
    <row r="32" ht="36.75" customHeight="1" s="35">
      <c r="A32" s="216">
        <f>A31+1</f>
        <v/>
      </c>
      <c r="B32" s="32">
        <f>TEXT(A32,"aaa")</f>
        <v/>
      </c>
      <c r="C32" s="200" t="n"/>
      <c r="D32" s="215">
        <f t="array" ref="D32">_xlfn.IFS(C32&lt;0.5,"朝",AND(C32&lt;22/24),"22前",AND(C32&gt;=22/24),"22後")</f>
        <v/>
      </c>
      <c r="E32" s="146" t="n"/>
      <c r="F32" s="197" t="n"/>
      <c r="G32" s="198" t="n"/>
      <c r="H32" s="201">
        <f>G32-F32</f>
        <v/>
      </c>
      <c r="I32" s="196">
        <f>IF(AND(C32&lt;0.333,C32&lt;&gt;""),8/24-C32,(IF(E32&gt;29/24,E32-29/24,)))</f>
        <v/>
      </c>
      <c r="J32" s="196">
        <f>IF(AND(C32&lt;0.5,C32&lt;&gt;""),E32-C32-H32,)</f>
        <v/>
      </c>
      <c r="K32" s="196">
        <f>IF(AND(C32&gt;0.5,C32&lt;22/24),22/24-C32,)</f>
        <v/>
      </c>
      <c r="L32" s="197">
        <f>IF(C32&gt;E32,E32+1-C32-H32,E32-C32-H32)</f>
        <v/>
      </c>
      <c r="M32" s="202">
        <f>+IF(L32&gt;$L$7,$L$7,L32)</f>
        <v/>
      </c>
      <c r="N32" s="197">
        <f>+IF(OR(L32&lt;=$L$7,L32=" ")," ",L32-$L$7)</f>
        <v/>
      </c>
      <c r="O32" s="197">
        <f>IF(AND($C32&lt;&gt;"",$C32&lt;$AA$2,$E32&gt;$Z$2),MIN($E32,$AA$2)-MAX($C32,$Z$2),0)</f>
        <v/>
      </c>
      <c r="P32" s="197">
        <f>IF(AND($F32&lt;&gt;"",$F32&lt;$AA$2,$G32&gt;$Z$2),MIN($G32,$AA$2)-MAX($F32,$Z$2),0)</f>
        <v/>
      </c>
      <c r="Q32" s="197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119" t="n"/>
    </row>
    <row r="33" ht="36.75" customHeight="1" s="35">
      <c r="A33" s="216">
        <f>A32+1</f>
        <v/>
      </c>
      <c r="B33" s="32">
        <f>TEXT(A33,"aaa")</f>
        <v/>
      </c>
      <c r="C33" s="200" t="n"/>
      <c r="D33" s="215">
        <f t="array" ref="D33">_xlfn.IFS(C33&lt;0.5,"朝",AND(C33&lt;22/24),"22前",AND(C33&gt;=22/24),"22後")</f>
        <v/>
      </c>
      <c r="E33" s="146" t="n"/>
      <c r="F33" s="197" t="n"/>
      <c r="G33" s="198" t="n"/>
      <c r="H33" s="201">
        <f>G33-F33</f>
        <v/>
      </c>
      <c r="I33" s="196">
        <f>IF(AND(C33&lt;0.333,C33&lt;&gt;""),8/24-C33,(IF(E33&gt;29/24,E33-29/24,)))</f>
        <v/>
      </c>
      <c r="J33" s="196">
        <f>IF(AND(C33&lt;0.5,C33&lt;&gt;""),E33-C33-H33,)</f>
        <v/>
      </c>
      <c r="K33" s="196">
        <f>IF(AND(C33&gt;0.5,C33&lt;22/24),22/24-C33,)</f>
        <v/>
      </c>
      <c r="L33" s="197">
        <f>IF(C33&gt;E33,E33+1-C33-H33,E33-C33-H33)</f>
        <v/>
      </c>
      <c r="M33" s="202">
        <f>+IF(L33&gt;$L$7,$L$7,L33)</f>
        <v/>
      </c>
      <c r="N33" s="197">
        <f>+IF(OR(L33&lt;=$L$7,L33=" ")," ",L33-$L$7)</f>
        <v/>
      </c>
      <c r="O33" s="197">
        <f>IF(AND($C33&lt;&gt;"",$C33&lt;$AA$2,$E33&gt;$Z$2),MIN($E33,$AA$2)-MAX($C33,$Z$2),0)</f>
        <v/>
      </c>
      <c r="P33" s="197">
        <f>IF(AND($F33&lt;&gt;"",$F33&lt;$AA$2,$G33&gt;$Z$2),MIN($G33,$AA$2)-MAX($F33,$Z$2),0)</f>
        <v/>
      </c>
      <c r="Q33" s="197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119" t="n"/>
    </row>
    <row r="34" ht="36.75" customHeight="1" s="35">
      <c r="A34" s="216">
        <f>A33+1</f>
        <v/>
      </c>
      <c r="B34" s="32">
        <f>TEXT(A34,"aaa")</f>
        <v/>
      </c>
      <c r="C34" s="200" t="n"/>
      <c r="D34" s="215">
        <f t="array" ref="D34">_xlfn.IFS(C34&lt;0.5,"朝",AND(C34&lt;22/24),"22前",AND(C34&gt;=22/24),"22後")</f>
        <v/>
      </c>
      <c r="E34" s="146" t="n"/>
      <c r="F34" s="197" t="n"/>
      <c r="G34" s="198" t="n"/>
      <c r="H34" s="201">
        <f>G34-F34</f>
        <v/>
      </c>
      <c r="I34" s="196">
        <f>IF(AND(C34&lt;0.333,C34&lt;&gt;""),8/24-C34,(IF(E34&gt;29/24,E34-29/24,)))</f>
        <v/>
      </c>
      <c r="J34" s="196">
        <f>IF(AND(C34&lt;0.5,C34&lt;&gt;""),E34-C34-H34,)</f>
        <v/>
      </c>
      <c r="K34" s="196">
        <f>IF(AND(C34&gt;0.5,C34&lt;22/24),22/24-C34,)</f>
        <v/>
      </c>
      <c r="L34" s="197">
        <f>IF(C34&gt;E34,E34+1-C34-H34,E34-C34-H34)</f>
        <v/>
      </c>
      <c r="M34" s="202">
        <f>+IF(L34&gt;$L$7,$L$7,L34)</f>
        <v/>
      </c>
      <c r="N34" s="197">
        <f>+IF(OR(L34&lt;=$L$7,L34=" ")," ",L34-$L$7)</f>
        <v/>
      </c>
      <c r="O34" s="197">
        <f>IF(AND($C34&lt;&gt;"",$C34&lt;$AA$2,$E34&gt;$Z$2),MIN($E34,$AA$2)-MAX($C34,$Z$2),0)</f>
        <v/>
      </c>
      <c r="P34" s="197">
        <f>IF(AND($F34&lt;&gt;"",$F34&lt;$AA$2,$G34&gt;$Z$2),MIN($G34,$AA$2)-MAX($F34,$Z$2),0)</f>
        <v/>
      </c>
      <c r="Q34" s="197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119" t="n"/>
    </row>
    <row r="35" ht="36.75" customHeight="1" s="35">
      <c r="A35" s="216">
        <f>A34+1</f>
        <v/>
      </c>
      <c r="B35" s="32">
        <f>TEXT(A35,"aaa")</f>
        <v/>
      </c>
      <c r="C35" s="200" t="n"/>
      <c r="D35" s="215">
        <f t="array" ref="D35">_xlfn.IFS(C35&lt;0.5,"朝",AND(C35&lt;22/24),"22前",AND(C35&gt;=22/24),"22後")</f>
        <v/>
      </c>
      <c r="E35" s="146" t="n"/>
      <c r="F35" s="197" t="n"/>
      <c r="G35" s="198" t="n"/>
      <c r="H35" s="201">
        <f>G35-F35</f>
        <v/>
      </c>
      <c r="I35" s="196">
        <f>IF(AND(C35&lt;0.333,C35&lt;&gt;""),8/24-C35,(IF(E35&gt;29/24,E35-29/24,)))</f>
        <v/>
      </c>
      <c r="J35" s="196">
        <f>IF(AND(C35&lt;0.5,C35&lt;&gt;""),E35-C35-H35,)</f>
        <v/>
      </c>
      <c r="K35" s="196">
        <f>IF(AND(C35&gt;0.5,C35&lt;22/24),22/24-C35,)</f>
        <v/>
      </c>
      <c r="L35" s="197">
        <f>IF(C35&gt;E35,E35+1-C35-H35,E35-C35-H35)</f>
        <v/>
      </c>
      <c r="M35" s="202">
        <f>+IF(L35&gt;$L$7,$L$7,L35)</f>
        <v/>
      </c>
      <c r="N35" s="197">
        <f>+IF(OR(L35&lt;=$L$7,L35=" ")," ",L35-$L$7)</f>
        <v/>
      </c>
      <c r="O35" s="197">
        <f>IF(AND($C35&lt;&gt;"",$C35&lt;$AA$2,$E35&gt;$Z$2),MIN($E35,$AA$2)-MAX($C35,$Z$2),0)</f>
        <v/>
      </c>
      <c r="P35" s="197">
        <f>IF(AND($F35&lt;&gt;"",$F35&lt;$AA$2,$G35&gt;$Z$2),MIN($G35,$AA$2)-MAX($F35,$Z$2),0)</f>
        <v/>
      </c>
      <c r="Q35" s="197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119" t="n"/>
    </row>
    <row r="36" ht="36.75" customHeight="1" s="35">
      <c r="A36" s="216">
        <f>A35+1</f>
        <v/>
      </c>
      <c r="B36" s="32">
        <f>TEXT(A36,"aaa")</f>
        <v/>
      </c>
      <c r="C36" s="200" t="n"/>
      <c r="D36" s="215">
        <f t="array" ref="D36">_xlfn.IFS(C36&lt;0.5,"朝",AND(C36&lt;22/24),"22前",AND(C36&gt;=22/24),"22後")</f>
        <v/>
      </c>
      <c r="E36" s="146" t="n"/>
      <c r="F36" s="197" t="n"/>
      <c r="G36" s="198" t="n"/>
      <c r="H36" s="201">
        <f>G36-F36</f>
        <v/>
      </c>
      <c r="I36" s="196">
        <f>IF(AND(C36&lt;0.333,C36&lt;&gt;""),8/24-C36,(IF(E36&gt;29/24,E36-29/24,)))</f>
        <v/>
      </c>
      <c r="J36" s="196">
        <f>IF(AND(C36&lt;0.5,C36&lt;&gt;""),E36-C36-H36,)</f>
        <v/>
      </c>
      <c r="K36" s="196">
        <f>IF(AND(C36&gt;0.5,C36&lt;22/24),22/24-C36,)</f>
        <v/>
      </c>
      <c r="L36" s="197">
        <f>IF(C36&gt;E36,E36+1-C36-H36,E36-C36-H36)</f>
        <v/>
      </c>
      <c r="M36" s="202">
        <f>+IF(L36&gt;$L$7,$L$7,L36)</f>
        <v/>
      </c>
      <c r="N36" s="197">
        <f>+IF(OR(L36&lt;=$L$7,L36=" ")," ",L36-$L$7)</f>
        <v/>
      </c>
      <c r="O36" s="197">
        <f>IF(AND($C36&lt;&gt;"",$C36&lt;$AA$2,$E36&gt;$Z$2),MIN($E36,$AA$2)-MAX($C36,$Z$2),0)</f>
        <v/>
      </c>
      <c r="P36" s="197">
        <f>IF(AND($F36&lt;&gt;"",$F36&lt;$AA$2,$G36&gt;$Z$2),MIN($G36,$AA$2)-MAX($F36,$Z$2),0)</f>
        <v/>
      </c>
      <c r="Q36" s="197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119" t="n"/>
    </row>
    <row r="37" ht="36.75" customHeight="1" s="35">
      <c r="A37" s="216">
        <f>A36+1</f>
        <v/>
      </c>
      <c r="B37" s="32">
        <f>TEXT(A37,"aaa")</f>
        <v/>
      </c>
      <c r="C37" s="200" t="n"/>
      <c r="D37" s="215">
        <f t="array" ref="D37">_xlfn.IFS(C37&lt;0.5,"朝",AND(C37&lt;22/24),"22前",AND(C37&gt;=22/24),"22後")</f>
        <v/>
      </c>
      <c r="E37" s="146" t="n"/>
      <c r="F37" s="197" t="n"/>
      <c r="G37" s="198" t="n"/>
      <c r="H37" s="201">
        <f>G37-F37</f>
        <v/>
      </c>
      <c r="I37" s="196">
        <f>IF(AND(C37&lt;0.333,C37&lt;&gt;""),8/24-C37,(IF(E37&gt;29/24,E37-29/24,)))</f>
        <v/>
      </c>
      <c r="J37" s="196">
        <f>IF(AND(C37&lt;0.5,C37&lt;&gt;""),E37-C37-H37,)</f>
        <v/>
      </c>
      <c r="K37" s="196">
        <f>IF(AND(C37&gt;0.5,C37&lt;22/24),22/24-C37,)</f>
        <v/>
      </c>
      <c r="L37" s="197">
        <f>IF(C37&gt;E37,E37+1-C37-H37,E37-C37-H37)</f>
        <v/>
      </c>
      <c r="M37" s="202">
        <f>+IF(L37&gt;$L$7,$L$7,L37)</f>
        <v/>
      </c>
      <c r="N37" s="197">
        <f>+IF(OR(L37&lt;=$L$7,L37=" ")," ",L37-$L$7)</f>
        <v/>
      </c>
      <c r="O37" s="197">
        <f>IF(AND($C37&lt;&gt;"",$C37&lt;$AA$2,$E37&gt;$Z$2),MIN($E37,$AA$2)-MAX($C37,$Z$2),0)</f>
        <v/>
      </c>
      <c r="P37" s="197">
        <f>IF(AND($F37&lt;&gt;"",$F37&lt;$AA$2,$G37&gt;$Z$2),MIN($G37,$AA$2)-MAX($F37,$Z$2),0)</f>
        <v/>
      </c>
      <c r="Q37" s="197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119" t="n"/>
    </row>
    <row r="38" ht="36.75" customHeight="1" s="35">
      <c r="A38" s="216">
        <f>A37+1</f>
        <v/>
      </c>
      <c r="B38" s="32">
        <f>TEXT(A38,"aaa")</f>
        <v/>
      </c>
      <c r="C38" s="200" t="n"/>
      <c r="D38" s="217">
        <f t="array" ref="D38">_xlfn.IFS(C38&lt;0.5,"朝",AND(C38&lt;22/24),"22前",AND(C38&gt;=22/24),"22後")</f>
        <v/>
      </c>
      <c r="E38" s="146" t="n"/>
      <c r="F38" s="197" t="n"/>
      <c r="G38" s="198" t="n"/>
      <c r="H38" s="201">
        <f>G38-F38</f>
        <v/>
      </c>
      <c r="I38" s="196">
        <f>IF(AND(C38&lt;0.333,C38&lt;&gt;""),8/24-C38,(IF(E38&gt;29/24,E38-29/24,)))</f>
        <v/>
      </c>
      <c r="J38" s="197">
        <f>IF(AND(C38&lt;0.5,C38&lt;&gt;""),E38-C38-H38,)</f>
        <v/>
      </c>
      <c r="K38" s="197">
        <f>IF(AND(C38&gt;0.5,C38&lt;22/24),22/24-C38,)</f>
        <v/>
      </c>
      <c r="L38" s="197">
        <f>IF(C38&gt;E38,E38+1-C38-H38,E38-C38-H38)</f>
        <v/>
      </c>
      <c r="M38" s="202">
        <f>+IF(L38&gt;$L$7,$L$7,L38)</f>
        <v/>
      </c>
      <c r="N38" s="197">
        <f>+IF(OR(L38&lt;=$L$7,L38=" ")," ",L38-$L$7)</f>
        <v/>
      </c>
      <c r="O38" s="197" t="n"/>
      <c r="P38" s="197" t="n"/>
      <c r="Q38" s="197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119" t="n"/>
    </row>
    <row r="39" ht="36.75" customHeight="1" s="35" thickBot="1">
      <c r="A39" s="218">
        <f>A38+1</f>
        <v/>
      </c>
      <c r="B39" s="26">
        <f>TEXT(A39,"aaa")</f>
        <v/>
      </c>
      <c r="C39" s="219" t="n"/>
      <c r="D39" s="220">
        <f t="array" ref="D39">_xlfn.IFS(C39&lt;0.5,"朝",AND(C39&lt;22/24),"22前",AND(C39&gt;=22/24),"22後")</f>
        <v/>
      </c>
      <c r="E39" s="147" t="n"/>
      <c r="F39" s="221" t="n"/>
      <c r="G39" s="222" t="n"/>
      <c r="H39" s="207" t="n">
        <v>0</v>
      </c>
      <c r="I39" s="208">
        <f>IF(AND(C39&lt;0.333,C39&lt;&gt;""),8/24-C39,(IF(E39&gt;29/24,E39-29/24,)))</f>
        <v/>
      </c>
      <c r="J39" s="208">
        <f>IF(AND(C39&lt;0.5,C39&lt;&gt;""),E39-C39-H39,)</f>
        <v/>
      </c>
      <c r="K39" s="223">
        <f>IF(AND(C39&gt;0.5,C39&lt;22/24),22/24-C39,)</f>
        <v/>
      </c>
      <c r="L39" s="208">
        <f>IF(C39&gt;E39,E39+1-C39-H39,E39-C39-H39)</f>
        <v/>
      </c>
      <c r="M39" s="209" t="n">
        <v>0</v>
      </c>
      <c r="N39" s="208" t="n"/>
      <c r="O39" s="208" t="n"/>
      <c r="P39" s="208" t="n"/>
      <c r="Q39" s="208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121" t="n"/>
    </row>
    <row r="40" ht="36.75" customHeight="1" s="35" thickTop="1">
      <c r="A40" s="117" t="inlineStr">
        <is>
          <t>合計</t>
        </is>
      </c>
      <c r="B40" s="117" t="n"/>
      <c r="C40" s="196" t="n"/>
      <c r="D40" s="215">
        <f t="array" ref="D40">_xlfn.IFS(C40&lt;0.5,"朝",AND(C40&lt;22/24),"22前",AND(C40&gt;=22/24),"22後")</f>
        <v/>
      </c>
      <c r="E40" s="224" t="n"/>
      <c r="F40" s="225" t="n"/>
      <c r="G40" s="226" t="n"/>
      <c r="H40" s="195" t="inlineStr">
        <is>
          <t>休憩計計</t>
        </is>
      </c>
      <c r="I40" s="196" t="inlineStr">
        <is>
          <t>早朝計</t>
        </is>
      </c>
      <c r="J40" s="196" t="inlineStr">
        <is>
          <t>基本計</t>
        </is>
      </c>
      <c r="K40" s="196" t="inlineStr">
        <is>
          <t>夜時間</t>
        </is>
      </c>
      <c r="L40" s="196" t="inlineStr">
        <is>
          <t>実働時間</t>
        </is>
      </c>
      <c r="M40" s="122" t="inlineStr">
        <is>
          <t>契約時間</t>
        </is>
      </c>
      <c r="N40" s="123" t="inlineStr">
        <is>
          <t>残業時間</t>
        </is>
      </c>
      <c r="O40" s="124" t="inlineStr">
        <is>
          <t>深夜時間</t>
        </is>
      </c>
      <c r="P40" s="124" t="inlineStr">
        <is>
          <t>深夜時間</t>
        </is>
      </c>
      <c r="Q40" s="124" t="inlineStr">
        <is>
          <t>深夜時間</t>
        </is>
      </c>
      <c r="R40" s="125" t="inlineStr">
        <is>
          <t>食事合計</t>
        </is>
      </c>
    </row>
    <row r="41" ht="36.75" customHeight="1" s="35" thickBot="1">
      <c r="A41" s="119" t="n"/>
      <c r="B41" s="119" t="n"/>
      <c r="C41" s="119" t="n"/>
      <c r="D41" s="119" t="n"/>
      <c r="E41" s="140" t="n"/>
      <c r="F41" s="4" t="inlineStr">
        <is>
          <t>出勤日数</t>
        </is>
      </c>
      <c r="G41" s="144">
        <f>COUNTA(C9:C39)</f>
        <v/>
      </c>
      <c r="H41" s="227">
        <f>+SUM(H9:H39)</f>
        <v/>
      </c>
      <c r="I41" s="228">
        <f>SUM(I9:I39)</f>
        <v/>
      </c>
      <c r="J41" s="229">
        <f>SUM(J9:J39)</f>
        <v/>
      </c>
      <c r="K41" s="229">
        <f>SUM(K9:K39)</f>
        <v/>
      </c>
      <c r="L41" s="197">
        <f>+SUM(L9:L39)</f>
        <v/>
      </c>
      <c r="M41" s="197">
        <f>+SUM(M9:M39)</f>
        <v/>
      </c>
      <c r="N41" s="197">
        <f>+SUM(N9:N39)</f>
        <v/>
      </c>
      <c r="O41" s="197">
        <f>+SUM(O9:O38)</f>
        <v/>
      </c>
      <c r="P41" s="197">
        <f>+SUM(P9:P38)</f>
        <v/>
      </c>
      <c r="Q41" s="197">
        <f>+SUM(Q9:Q39)</f>
        <v/>
      </c>
      <c r="R41" s="119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12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I36" sqref="I36"/>
    </sheetView>
  </sheetViews>
  <sheetFormatPr baseColWidth="8" defaultRowHeight="13.2"/>
  <cols>
    <col width="7.21875" bestFit="1" customWidth="1" style="35" min="1" max="1"/>
    <col width="5.77734375" bestFit="1" customWidth="1" style="35" min="2" max="2"/>
    <col hidden="1" width="2.88671875" customWidth="1" style="35" min="4" max="4"/>
    <col width="10.109375" customWidth="1" style="35" min="8" max="11"/>
    <col width="10" customWidth="1" style="35" min="12" max="13"/>
    <col width="10.88671875" customWidth="1" style="35" min="14" max="14"/>
    <col hidden="1" width="9" customWidth="1" style="35" min="15" max="15"/>
    <col hidden="1" width="8.21875" customWidth="1" style="35" min="16" max="16"/>
  </cols>
  <sheetData>
    <row r="2" ht="22.5" customHeight="1" s="35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67" t="inlineStr">
        <is>
          <t>ダイエットクック</t>
        </is>
      </c>
      <c r="E2" s="166" t="n"/>
      <c r="F2" s="166" t="n"/>
      <c r="G2" s="166" t="n"/>
      <c r="L2" s="0" t="n"/>
      <c r="M2" s="0" t="n"/>
      <c r="Z2" s="22" t="n">
        <v>0.9166666666666666</v>
      </c>
      <c r="AA2" s="23" t="n">
        <v>1.208333333333333</v>
      </c>
    </row>
    <row r="3" ht="22.5" customHeight="1" s="35">
      <c r="A3" s="190">
        <f>'[1]0SHEET'!D1</f>
        <v/>
      </c>
      <c r="B3" s="2" t="inlineStr">
        <is>
          <t>月</t>
        </is>
      </c>
      <c r="L3" s="0" t="n"/>
      <c r="M3" s="0" t="n"/>
    </row>
    <row r="4" ht="22.5" customHeight="1" s="35">
      <c r="C4" s="1" t="inlineStr">
        <is>
          <t>氏名</t>
        </is>
      </c>
      <c r="D4" s="168" t="inlineStr">
        <is>
          <t>Ｒチャウダリ　サパナ</t>
        </is>
      </c>
      <c r="E4" s="166" t="n"/>
      <c r="F4" s="166" t="n"/>
      <c r="G4" s="166" t="n"/>
      <c r="H4" s="0" t="inlineStr">
        <is>
          <t>NP番号：</t>
        </is>
      </c>
      <c r="I4" s="107" t="n">
        <v>5490</v>
      </c>
      <c r="J4" s="0" t="n"/>
      <c r="K4" s="0" t="n"/>
      <c r="M4" s="0" t="n"/>
    </row>
    <row r="6">
      <c r="L6" s="20" t="inlineStr">
        <is>
          <t>法定時間</t>
        </is>
      </c>
      <c r="M6" s="20" t="n"/>
    </row>
    <row r="7" ht="14.25" customHeight="1" s="35" thickBot="1">
      <c r="L7" s="21" t="n">
        <v>0.3333333333333333</v>
      </c>
      <c r="M7" s="21" t="n"/>
      <c r="O7" s="3" t="n"/>
      <c r="P7" s="3" t="n"/>
      <c r="Q7" s="3" t="n"/>
    </row>
    <row r="8" ht="22.5" customHeight="1" s="35" thickBot="1">
      <c r="A8" s="110" t="inlineStr">
        <is>
          <t>日</t>
        </is>
      </c>
      <c r="B8" s="132" t="inlineStr">
        <is>
          <t>曜日</t>
        </is>
      </c>
      <c r="C8" s="7" t="inlineStr">
        <is>
          <t>出勤</t>
        </is>
      </c>
      <c r="D8" s="8" t="n"/>
      <c r="E8" s="8" t="inlineStr">
        <is>
          <t>退勤</t>
        </is>
      </c>
      <c r="F8" s="8" t="inlineStr">
        <is>
          <t>休憩開始</t>
        </is>
      </c>
      <c r="G8" s="9" t="inlineStr">
        <is>
          <t>休憩終了</t>
        </is>
      </c>
      <c r="H8" s="134" t="inlineStr">
        <is>
          <t>休憩計</t>
        </is>
      </c>
      <c r="I8" s="110" t="inlineStr">
        <is>
          <t>早朝</t>
        </is>
      </c>
      <c r="J8" s="110" t="inlineStr">
        <is>
          <t>基本</t>
        </is>
      </c>
      <c r="K8" s="110" t="inlineStr">
        <is>
          <t>夜</t>
        </is>
      </c>
      <c r="L8" s="111" t="inlineStr">
        <is>
          <t>実働</t>
        </is>
      </c>
      <c r="M8" s="111" t="inlineStr">
        <is>
          <t>契約時間</t>
        </is>
      </c>
      <c r="N8" s="112" t="inlineStr">
        <is>
          <t>残業</t>
        </is>
      </c>
      <c r="O8" s="113" t="inlineStr">
        <is>
          <t>深夜時間</t>
        </is>
      </c>
      <c r="P8" s="113" t="inlineStr">
        <is>
          <t>深夜休憩</t>
        </is>
      </c>
      <c r="Q8" s="113" t="inlineStr">
        <is>
          <t>深夜</t>
        </is>
      </c>
      <c r="R8" s="114" t="inlineStr">
        <is>
          <t>食事</t>
        </is>
      </c>
    </row>
    <row r="9" ht="36.75" customHeight="1" s="35" thickTop="1">
      <c r="A9" s="214">
        <f>A3</f>
        <v/>
      </c>
      <c r="B9" s="133">
        <f>TEXT(A9,"aaa")</f>
        <v/>
      </c>
      <c r="C9" s="192" t="n"/>
      <c r="D9" s="215">
        <f t="array" ref="D9">_xlfn.IFS(C9&lt;0.5,"朝",AND(C9&lt;22/24),"22前",AND(C9&gt;=22/24),"22後")</f>
        <v/>
      </c>
      <c r="E9" s="145" t="n"/>
      <c r="F9" s="196" t="n"/>
      <c r="G9" s="194" t="n"/>
      <c r="H9" s="195">
        <f>G9-F9</f>
        <v/>
      </c>
      <c r="I9" s="196">
        <f>IF(AND(C9&lt;0.333,C9&lt;&gt;""),8/24-C9,(IF(E9&gt;29/24,E9-29/24,)))</f>
        <v/>
      </c>
      <c r="J9" s="196">
        <f>IF(AND(C9&lt;0.5,C9&lt;&gt;""),E9-C9-H9,)</f>
        <v/>
      </c>
      <c r="K9" s="196">
        <f>IF(AND(C9&gt;0.5,C9&lt;22/24),22/24-C9,)</f>
        <v/>
      </c>
      <c r="L9" s="197">
        <f>IF(C9&gt;E9,E9+1-C9-H9,E9-C9-H9)</f>
        <v/>
      </c>
      <c r="M9" s="196">
        <f>+IF(L9&gt;$L$7,$L$7,L9)</f>
        <v/>
      </c>
      <c r="N9" s="196">
        <f>+IF(OR(L9&lt;=$L$7,L9=" ")," ",L9-$L$7)</f>
        <v/>
      </c>
      <c r="O9" s="196">
        <f>IF(AND($C9&lt;&gt;"",$C9&lt;$AA$2,$E9&gt;$Z$2),MIN($E9,$AA$2)-MAX($C9,$Z$2),0)</f>
        <v/>
      </c>
      <c r="P9" s="196">
        <f>IF(AND($F9&lt;&gt;"",$F9&lt;$AA$2,$G9&gt;$Z$2),MIN($G9,$AA$2)-MAX($F9,$Z$2),0)</f>
        <v/>
      </c>
      <c r="Q9" s="197">
        <f t="array" ref="Q9">_xlfn.IFS(D9="朝",,AND(D9="22前",E9&gt;5/24),5/24+1-H9-22/24,AND(D9="22前",E9&lt;5/24),E9+1-H9-22/24,AND(D9="22後",E9&gt;5/24),5/24+1-H9-C9,AND(D9="22後",E9&lt;5/24),E9+1-H9-C9)</f>
        <v/>
      </c>
      <c r="R9" s="117" t="n"/>
    </row>
    <row r="10" ht="36.75" customHeight="1" s="35">
      <c r="A10" s="216">
        <f>A9+1</f>
        <v/>
      </c>
      <c r="B10" s="32">
        <f>TEXT(A10,"aaa")</f>
        <v/>
      </c>
      <c r="C10" s="200" t="n"/>
      <c r="D10" s="215">
        <f t="array" ref="D10">_xlfn.IFS(C10&lt;0.5,"朝",AND(C10&lt;22/24),"22前",AND(C10&gt;=22/24),"22後")</f>
        <v/>
      </c>
      <c r="E10" s="146" t="n"/>
      <c r="F10" s="197" t="n"/>
      <c r="G10" s="198" t="n"/>
      <c r="H10" s="201">
        <f>G10-F10</f>
        <v/>
      </c>
      <c r="I10" s="196">
        <f>IF(AND(C10&lt;0.333,C10&lt;&gt;""),8/24-C10,(IF(E10&gt;29/24,E10-29/24,)))</f>
        <v/>
      </c>
      <c r="J10" s="196">
        <f>IF(AND(C10&lt;0.5,C10&lt;&gt;""),E10-C10-H10,)</f>
        <v/>
      </c>
      <c r="K10" s="196">
        <f>IF(AND(C10&gt;0.5,C10&lt;22/24),22/24-C10,)</f>
        <v/>
      </c>
      <c r="L10" s="197">
        <f>IF(C10&gt;E10,E10+1-C10-H10,E10-C10-H10)</f>
        <v/>
      </c>
      <c r="M10" s="202">
        <f>+IF(L10&gt;$L$7,$L$7,L10)</f>
        <v/>
      </c>
      <c r="N10" s="197">
        <f>+IF(OR(L10&lt;=$L$7,L10=" ")," ",L10-$L$7)</f>
        <v/>
      </c>
      <c r="O10" s="197">
        <f>IF(AND($C10&lt;&gt;"",$C10&lt;$AA$2,$E10&gt;$Z$2),MIN($E10,$AA$2)-MAX($C10,$Z$2),0)</f>
        <v/>
      </c>
      <c r="P10" s="197">
        <f>IF(AND($F10&lt;&gt;"",$F10&lt;$AA$2,$G10&gt;$Z$2),MIN($G10,$AA$2)-MAX($F10,$Z$2),0)</f>
        <v/>
      </c>
      <c r="Q10" s="197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119" t="n"/>
    </row>
    <row r="11" ht="36.75" customHeight="1" s="35">
      <c r="A11" s="216">
        <f>A10+1</f>
        <v/>
      </c>
      <c r="B11" s="32">
        <f>TEXT(A11,"aaa")</f>
        <v/>
      </c>
      <c r="C11" s="200" t="n"/>
      <c r="D11" s="215">
        <f t="array" ref="D11">_xlfn.IFS(C11&lt;0.5,"朝",AND(C11&lt;22/24),"22前",AND(C11&gt;=22/24),"22後")</f>
        <v/>
      </c>
      <c r="E11" s="146" t="n"/>
      <c r="F11" s="197" t="n"/>
      <c r="G11" s="198" t="n"/>
      <c r="H11" s="201">
        <f>G11-F11</f>
        <v/>
      </c>
      <c r="I11" s="196">
        <f>IF(AND(C11&lt;0.333,C11&lt;&gt;""),8/24-C11,(IF(E11&gt;29/24,E11-29/24,)))</f>
        <v/>
      </c>
      <c r="J11" s="196">
        <f>IF(AND(C11&lt;0.5,C11&lt;&gt;""),E11-C11-H11,)</f>
        <v/>
      </c>
      <c r="K11" s="196">
        <f>IF(AND(C11&gt;0.5,C11&lt;22/24),22/24-C11,)</f>
        <v/>
      </c>
      <c r="L11" s="197">
        <f>IF(C11&gt;E11,E11+1-C11-H11,E11-C11-H11)</f>
        <v/>
      </c>
      <c r="M11" s="202">
        <f>+IF(L11&gt;$L$7,$L$7,L11)</f>
        <v/>
      </c>
      <c r="N11" s="197">
        <f>+IF(OR(L11&lt;=$L$7,L11=" ")," ",L11-$L$7)</f>
        <v/>
      </c>
      <c r="O11" s="197">
        <f>IF(AND($C11&lt;&gt;"",$C11&lt;$AA$2,$E11&gt;$Z$2),MIN($E11,$AA$2)-MAX($C11,$Z$2),0)</f>
        <v/>
      </c>
      <c r="P11" s="197">
        <f>IF(AND($F11&lt;&gt;"",$F11&lt;$AA$2,$G11&gt;$Z$2),MIN($G11,$AA$2)-MAX($F11,$Z$2),0)</f>
        <v/>
      </c>
      <c r="Q11" s="197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119" t="n"/>
    </row>
    <row r="12" ht="36.75" customHeight="1" s="35">
      <c r="A12" s="216">
        <f>A11+1</f>
        <v/>
      </c>
      <c r="B12" s="32">
        <f>TEXT(A12,"aaa")</f>
        <v/>
      </c>
      <c r="C12" s="200" t="n">
        <v>0.8659722222222223</v>
      </c>
      <c r="D12" s="215">
        <f t="array" ref="D12">_xlfn.IFS(C12&lt;0.5,"朝",AND(C12&lt;22/24),"22前",AND(C12&gt;=22/24),"22後")</f>
        <v/>
      </c>
      <c r="E12" s="146" t="n">
        <v>1.196527777777778</v>
      </c>
      <c r="F12" s="197" t="n">
        <v>0</v>
      </c>
      <c r="G12" s="198" t="n">
        <v>0.04166666666666666</v>
      </c>
      <c r="H12" s="201">
        <f>G12-F12</f>
        <v/>
      </c>
      <c r="I12" s="196">
        <f>IF(AND(C12&lt;0.333,C12&lt;&gt;""),8/24-C12,(IF(E12&gt;29/24,E12-29/24,)))</f>
        <v/>
      </c>
      <c r="J12" s="196">
        <f>IF(AND(C12&lt;0.5,C12&lt;&gt;""),E12-C12-H12,)</f>
        <v/>
      </c>
      <c r="K12" s="196">
        <f>IF(AND(C12&gt;0.5,C12&lt;22/24),22/24-C12,)</f>
        <v/>
      </c>
      <c r="L12" s="197">
        <f>IF(C12&gt;E12,E12+1-C12-H12,E12-C12-H12)</f>
        <v/>
      </c>
      <c r="M12" s="202">
        <f>+IF(L12&gt;$L$7,$L$7,L12)</f>
        <v/>
      </c>
      <c r="N12" s="197">
        <f>+IF(OR(L12&lt;=$L$7,L12=" ")," ",L12-$L$7)</f>
        <v/>
      </c>
      <c r="O12" s="197">
        <f>IF(AND($C12&lt;&gt;"",$C12&lt;$AA$2,$E12&gt;$Z$2),MIN($E12,$AA$2)-MAX($C12,$Z$2),0)</f>
        <v/>
      </c>
      <c r="P12" s="197">
        <f>IF(AND($F12&lt;&gt;"",$F12&lt;$AA$2,$G12&gt;$Z$2),MIN($G12,$AA$2)-MAX($F12,$Z$2),0)</f>
        <v/>
      </c>
      <c r="Q12" s="197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119" t="n"/>
    </row>
    <row r="13" ht="36.75" customHeight="1" s="35">
      <c r="A13" s="216">
        <f>A12+1</f>
        <v/>
      </c>
      <c r="B13" s="32">
        <f>TEXT(A13,"aaa")</f>
        <v/>
      </c>
      <c r="C13" s="200" t="n">
        <v>0.8652777777777778</v>
      </c>
      <c r="D13" s="215">
        <f t="array" ref="D13">_xlfn.IFS(C13&lt;0.5,"朝",AND(C13&lt;22/24),"22前",AND(C13&gt;=22/24),"22後")</f>
        <v/>
      </c>
      <c r="E13" s="146" t="n">
        <v>1.196527777777778</v>
      </c>
      <c r="F13" s="197" t="n">
        <v>0</v>
      </c>
      <c r="G13" s="198" t="n">
        <v>0.04166666666666666</v>
      </c>
      <c r="H13" s="201">
        <f>G13-F13</f>
        <v/>
      </c>
      <c r="I13" s="196">
        <f>IF(AND(C13&lt;0.333,C13&lt;&gt;""),8/24-C13,(IF(E13&gt;29/24,E13-29/24,)))</f>
        <v/>
      </c>
      <c r="J13" s="196">
        <f>IF(AND(C13&lt;0.5,C13&lt;&gt;""),E13-C13-H13,)</f>
        <v/>
      </c>
      <c r="K13" s="196">
        <f>IF(AND(C13&gt;0.5,C13&lt;22/24),22/24-C13,)</f>
        <v/>
      </c>
      <c r="L13" s="197">
        <f>IF(C13&gt;E13,E13+1-C13-H13,E13-C13-H13)</f>
        <v/>
      </c>
      <c r="M13" s="202">
        <f>+IF(L13&gt;$L$7,$L$7,L13)</f>
        <v/>
      </c>
      <c r="N13" s="197">
        <f>+IF(OR(L13&lt;=$L$7,L13=" ")," ",L13-$L$7)</f>
        <v/>
      </c>
      <c r="O13" s="197">
        <f>IF(AND($C13&lt;&gt;"",$C13&lt;$AA$2,$E13&gt;$Z$2),MIN($E13,$AA$2)-MAX($C13,$Z$2),0)</f>
        <v/>
      </c>
      <c r="P13" s="197">
        <f>IF(AND($F13&lt;&gt;"",$F13&lt;$AA$2,$G13&gt;$Z$2),MIN($G13,$AA$2)-MAX($F13,$Z$2),0)</f>
        <v/>
      </c>
      <c r="Q13" s="197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119" t="n"/>
    </row>
    <row r="14" ht="36.75" customHeight="1" s="35">
      <c r="A14" s="216">
        <f>A13+1</f>
        <v/>
      </c>
      <c r="B14" s="32">
        <f>TEXT(A14,"aaa")</f>
        <v/>
      </c>
      <c r="C14" s="200" t="n"/>
      <c r="D14" s="215">
        <f t="array" ref="D14">_xlfn.IFS(C14&lt;0.5,"朝",AND(C14&lt;22/24),"22前",AND(C14&gt;=22/24),"22後")</f>
        <v/>
      </c>
      <c r="E14" s="146" t="n"/>
      <c r="F14" s="197" t="n"/>
      <c r="G14" s="198" t="n"/>
      <c r="H14" s="201">
        <f>G14-F14</f>
        <v/>
      </c>
      <c r="I14" s="196">
        <f>IF(AND(C14&lt;0.333,C14&lt;&gt;""),8/24-C14,(IF(E14&gt;29/24,E14-29/24,)))</f>
        <v/>
      </c>
      <c r="J14" s="196">
        <f>IF(AND(C14&lt;0.5,C14&lt;&gt;""),E14-C14-H14,)</f>
        <v/>
      </c>
      <c r="K14" s="196">
        <f>IF(AND(C14&gt;0.5,C14&lt;22/24),22/24-C14,)</f>
        <v/>
      </c>
      <c r="L14" s="197">
        <f>IF(C14&gt;E14,E14+1-C14-H14,E14-C14-H14)</f>
        <v/>
      </c>
      <c r="M14" s="202">
        <f>+IF(L14&gt;$L$7,$L$7,L14)</f>
        <v/>
      </c>
      <c r="N14" s="197">
        <f>+IF(OR(L14&lt;=$L$7,L14=" ")," ",L14-$L$7)</f>
        <v/>
      </c>
      <c r="O14" s="197">
        <f>IF(AND($C14&lt;&gt;"",$C14&lt;$AA$2,$E14&gt;$Z$2),MIN($E14,$AA$2)-MAX($C14,$Z$2),0)</f>
        <v/>
      </c>
      <c r="P14" s="197">
        <f>IF(AND($F14&lt;&gt;"",$F14&lt;$AA$2,$G14&gt;$Z$2),MIN($G14,$AA$2)-MAX($F14,$Z$2),0)</f>
        <v/>
      </c>
      <c r="Q14" s="197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119" t="n"/>
    </row>
    <row r="15" ht="36.75" customHeight="1" s="35">
      <c r="A15" s="216">
        <f>A14+1</f>
        <v/>
      </c>
      <c r="B15" s="32">
        <f>TEXT(A15,"aaa")</f>
        <v/>
      </c>
      <c r="C15" s="200" t="n">
        <v>0.8652777777777778</v>
      </c>
      <c r="D15" s="215">
        <f t="array" ref="D15">_xlfn.IFS(C15&lt;0.5,"朝",AND(C15&lt;22/24),"22前",AND(C15&gt;=22/24),"22後")</f>
        <v/>
      </c>
      <c r="E15" s="146" t="n">
        <v>1.196527777777778</v>
      </c>
      <c r="F15" s="197" t="n">
        <v>0</v>
      </c>
      <c r="G15" s="198" t="n">
        <v>0.04166666666666666</v>
      </c>
      <c r="H15" s="201">
        <f>G15-F15</f>
        <v/>
      </c>
      <c r="I15" s="196">
        <f>IF(AND(C15&lt;0.333,C15&lt;&gt;""),8/24-C15,(IF(E15&gt;29/24,E15-29/24,)))</f>
        <v/>
      </c>
      <c r="J15" s="196">
        <f>IF(AND(C15&lt;0.5,C15&lt;&gt;""),E15-C15-H15,)</f>
        <v/>
      </c>
      <c r="K15" s="196">
        <f>IF(AND(C15&gt;0.5,C15&lt;22/24),22/24-C15,)</f>
        <v/>
      </c>
      <c r="L15" s="197">
        <f>IF(C15&gt;E15,E15+1-C15-H15,E15-C15-H15)</f>
        <v/>
      </c>
      <c r="M15" s="202">
        <f>+IF(L15&gt;$L$7,$L$7,L15)</f>
        <v/>
      </c>
      <c r="N15" s="197">
        <f>+IF(OR(L15&lt;=$L$7,L15=" ")," ",L15-$L$7)</f>
        <v/>
      </c>
      <c r="O15" s="197">
        <f>IF(AND($C15&lt;&gt;"",$C15&lt;$AA$2,$E15&gt;$Z$2),MIN($E15,$AA$2)-MAX($C15,$Z$2),0)</f>
        <v/>
      </c>
      <c r="P15" s="197">
        <f>IF(AND($F15&lt;&gt;"",$F15&lt;$AA$2,$G15&gt;$Z$2),MIN($G15,$AA$2)-MAX($F15,$Z$2),0)</f>
        <v/>
      </c>
      <c r="Q15" s="197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119" t="n"/>
    </row>
    <row r="16" ht="36.75" customHeight="1" s="35">
      <c r="A16" s="216">
        <f>A15+1</f>
        <v/>
      </c>
      <c r="B16" s="32">
        <f>TEXT(A16,"aaa")</f>
        <v/>
      </c>
      <c r="C16" s="200" t="n"/>
      <c r="D16" s="215">
        <f t="array" ref="D16">_xlfn.IFS(C16&lt;0.5,"朝",AND(C16&lt;22/24),"22前",AND(C16&gt;=22/24),"22後")</f>
        <v/>
      </c>
      <c r="E16" s="146" t="n"/>
      <c r="F16" s="197" t="n"/>
      <c r="G16" s="198" t="n"/>
      <c r="H16" s="201">
        <f>G16-F16</f>
        <v/>
      </c>
      <c r="I16" s="196">
        <f>IF(AND(C16&lt;0.333,C16&lt;&gt;""),8/24-C16,(IF(E16&gt;29/24,E16-29/24,)))</f>
        <v/>
      </c>
      <c r="J16" s="196">
        <f>IF(AND(C16&lt;0.5,C16&lt;&gt;""),E16-C16-H16,)</f>
        <v/>
      </c>
      <c r="K16" s="196">
        <f>IF(AND(C16&gt;0.5,C16&lt;22/24),22/24-C16,)</f>
        <v/>
      </c>
      <c r="L16" s="197">
        <f>IF(C16&gt;E16,E16+1-C16-H16,E16-C16-H16)</f>
        <v/>
      </c>
      <c r="M16" s="202">
        <f>+IF(L16&gt;$L$7,$L$7,L16)</f>
        <v/>
      </c>
      <c r="N16" s="197">
        <f>+IF(OR(L16&lt;=$L$7,L16=" ")," ",L16-$L$7)</f>
        <v/>
      </c>
      <c r="O16" s="197">
        <f>IF(AND($C16&lt;&gt;"",$C16&lt;$AA$2,$E16&gt;$Z$2),MIN($E16,$AA$2)-MAX($C16,$Z$2),0)</f>
        <v/>
      </c>
      <c r="P16" s="197">
        <f>IF(AND($F16&lt;&gt;"",$F16&lt;$AA$2,$G16&gt;$Z$2),MIN($G16,$AA$2)-MAX($F16,$Z$2),0)</f>
        <v/>
      </c>
      <c r="Q16" s="197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119" t="n"/>
    </row>
    <row r="17" ht="36.75" customHeight="1" s="35">
      <c r="A17" s="216">
        <f>A16+1</f>
        <v/>
      </c>
      <c r="B17" s="32">
        <f>TEXT(A17,"aaa")</f>
        <v/>
      </c>
      <c r="C17" s="200" t="n"/>
      <c r="D17" s="215">
        <f t="array" ref="D17">_xlfn.IFS(C17&lt;0.5,"朝",AND(C17&lt;22/24),"22前",AND(C17&gt;=22/24),"22後")</f>
        <v/>
      </c>
      <c r="E17" s="146" t="n"/>
      <c r="F17" s="197" t="n"/>
      <c r="G17" s="198" t="n"/>
      <c r="H17" s="201">
        <f>G17-F17</f>
        <v/>
      </c>
      <c r="I17" s="196">
        <f>IF(AND(C17&lt;0.333,C17&lt;&gt;""),8/24-C17,(IF(E17&gt;29/24,E17-29/24,)))</f>
        <v/>
      </c>
      <c r="J17" s="196">
        <f>IF(AND(C17&lt;0.5,C17&lt;&gt;""),E17-C17-H17,)</f>
        <v/>
      </c>
      <c r="K17" s="196">
        <f>IF(AND(C17&gt;0.5,C17&lt;22/24),22/24-C17,)</f>
        <v/>
      </c>
      <c r="L17" s="197">
        <f>IF(C17&gt;E17,E17+1-C17-H17,E17-C17-H17)</f>
        <v/>
      </c>
      <c r="M17" s="202">
        <f>+IF(L17&gt;$L$7,$L$7,L17)</f>
        <v/>
      </c>
      <c r="N17" s="197">
        <f>+IF(OR(L17&lt;=$L$7,L17=" ")," ",L17-$L$7)</f>
        <v/>
      </c>
      <c r="O17" s="197">
        <f>IF(AND($C17&lt;&gt;"",$C17&lt;$AA$2,$E17&gt;$Z$2),MIN($E17,$AA$2)-MAX($C17,$Z$2),0)</f>
        <v/>
      </c>
      <c r="P17" s="197">
        <f>IF(AND($F17&lt;&gt;"",$F17&lt;$AA$2,$G17&gt;$Z$2),MIN($G17,$AA$2)-MAX($F17,$Z$2),0)</f>
        <v/>
      </c>
      <c r="Q17" s="197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119" t="n"/>
    </row>
    <row r="18" ht="36.75" customHeight="1" s="35">
      <c r="A18" s="216">
        <f>A17+1</f>
        <v/>
      </c>
      <c r="B18" s="32">
        <f>TEXT(A18,"aaa")</f>
        <v/>
      </c>
      <c r="C18" s="200" t="n"/>
      <c r="D18" s="215">
        <f t="array" ref="D18">_xlfn.IFS(C18&lt;0.5,"朝",AND(C18&lt;22/24),"22前",AND(C18&gt;=22/24),"22後")</f>
        <v/>
      </c>
      <c r="E18" s="146" t="n"/>
      <c r="F18" s="197" t="n"/>
      <c r="G18" s="198" t="n"/>
      <c r="H18" s="201">
        <f>G18-F18</f>
        <v/>
      </c>
      <c r="I18" s="196">
        <f>IF(AND(C18&lt;0.333,C18&lt;&gt;""),8/24-C18,(IF(E18&gt;29/24,E18-29/24,)))</f>
        <v/>
      </c>
      <c r="J18" s="196">
        <f>IF(AND(C18&lt;0.5,C18&lt;&gt;""),E18-C18-H18,)</f>
        <v/>
      </c>
      <c r="K18" s="196">
        <f>IF(AND(C18&gt;0.5,C18&lt;22/24),22/24-C18,)</f>
        <v/>
      </c>
      <c r="L18" s="197">
        <f>IF(C18&gt;E18,E18+1-C18-H18,E18-C18-H18)</f>
        <v/>
      </c>
      <c r="M18" s="202">
        <f>+IF(L18&gt;$L$7,$L$7,L18)</f>
        <v/>
      </c>
      <c r="N18" s="197">
        <f>+IF(OR(L18&lt;=$L$7,L18=" ")," ",L18-$L$7)</f>
        <v/>
      </c>
      <c r="O18" s="197">
        <f>IF(AND($C18&lt;&gt;"",$C18&lt;$AA$2,$E18&gt;$Z$2),MIN($E18,$AA$2)-MAX($C18,$Z$2),0)</f>
        <v/>
      </c>
      <c r="P18" s="197">
        <f>IF(AND($F18&lt;&gt;"",$F18&lt;$AA$2,$G18&gt;$Z$2),MIN($G18,$AA$2)-MAX($F18,$Z$2),0)</f>
        <v/>
      </c>
      <c r="Q18" s="197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119" t="n"/>
    </row>
    <row r="19" ht="36.75" customHeight="1" s="35">
      <c r="A19" s="216">
        <f>A18+1</f>
        <v/>
      </c>
      <c r="B19" s="32">
        <f>TEXT(A19,"aaa")</f>
        <v/>
      </c>
      <c r="C19" s="200" t="n">
        <v>0.8659722222222223</v>
      </c>
      <c r="D19" s="215">
        <f t="array" ref="D19">_xlfn.IFS(C19&lt;0.5,"朝",AND(C19&lt;22/24),"22前",AND(C19&gt;=22/24),"22後")</f>
        <v/>
      </c>
      <c r="E19" s="146" t="n">
        <v>1.196527777777778</v>
      </c>
      <c r="F19" s="197" t="n">
        <v>0</v>
      </c>
      <c r="G19" s="198" t="n">
        <v>0.04166666666666666</v>
      </c>
      <c r="H19" s="201">
        <f>G19-F19</f>
        <v/>
      </c>
      <c r="I19" s="196">
        <f>IF(AND(C19&lt;0.333,C19&lt;&gt;""),8/24-C19,(IF(E19&gt;29/24,E19-29/24,)))</f>
        <v/>
      </c>
      <c r="J19" s="196">
        <f>IF(AND(C19&lt;0.5,C19&lt;&gt;""),E19-C19-H19,)</f>
        <v/>
      </c>
      <c r="K19" s="196">
        <f>IF(AND(C19&gt;0.5,C19&lt;22/24),22/24-C19,)</f>
        <v/>
      </c>
      <c r="L19" s="197">
        <f>IF(C19&gt;E19,E19+1-C19-H19,E19-C19-H19)</f>
        <v/>
      </c>
      <c r="M19" s="202">
        <f>+IF(L19&gt;$L$7,$L$7,L19)</f>
        <v/>
      </c>
      <c r="N19" s="197">
        <f>+IF(OR(L19&lt;=$L$7,L19=" ")," ",L19-$L$7)</f>
        <v/>
      </c>
      <c r="O19" s="197">
        <f>IF(AND($C19&lt;&gt;"",$C19&lt;$AA$2,$E19&gt;$Z$2),MIN($E19,$AA$2)-MAX($C19,$Z$2),0)</f>
        <v/>
      </c>
      <c r="P19" s="197">
        <f>IF(AND($F19&lt;&gt;"",$F19&lt;$AA$2,$G19&gt;$Z$2),MIN($G19,$AA$2)-MAX($F19,$Z$2),0)</f>
        <v/>
      </c>
      <c r="Q19" s="197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119" t="n"/>
    </row>
    <row r="20" ht="36.75" customHeight="1" s="35">
      <c r="A20" s="216">
        <f>A19+1</f>
        <v/>
      </c>
      <c r="B20" s="32">
        <f>TEXT(A20,"aaa")</f>
        <v/>
      </c>
      <c r="C20" s="200" t="n">
        <v>0.8652777777777778</v>
      </c>
      <c r="D20" s="215">
        <f t="array" ref="D20">_xlfn.IFS(C20&lt;0.5,"朝",AND(C20&lt;22/24),"22前",AND(C20&gt;=22/24),"22後")</f>
        <v/>
      </c>
      <c r="E20" s="146" t="n">
        <v>1.196527777777778</v>
      </c>
      <c r="F20" s="197" t="n">
        <v>0</v>
      </c>
      <c r="G20" s="198" t="n">
        <v>0.04166666666666666</v>
      </c>
      <c r="H20" s="201">
        <f>G20-F20</f>
        <v/>
      </c>
      <c r="I20" s="196">
        <f>IF(AND(C20&lt;0.333,C20&lt;&gt;""),8/24-C20,(IF(E20&gt;29/24,E20-29/24,)))</f>
        <v/>
      </c>
      <c r="J20" s="196">
        <f>IF(AND(C20&lt;0.5,C20&lt;&gt;""),E20-C20-H20,)</f>
        <v/>
      </c>
      <c r="K20" s="196">
        <f>IF(AND(C20&gt;0.5,C20&lt;22/24),22/24-C20,)</f>
        <v/>
      </c>
      <c r="L20" s="197">
        <f>IF(C20&gt;E20,E20+1-C20-H20,E20-C20-H20)</f>
        <v/>
      </c>
      <c r="M20" s="202">
        <f>+IF(L20&gt;$L$7,$L$7,L20)</f>
        <v/>
      </c>
      <c r="N20" s="197">
        <f>+IF(OR(L20&lt;=$L$7,L20=" ")," ",L20-$L$7)</f>
        <v/>
      </c>
      <c r="O20" s="197">
        <f>IF(AND($C20&lt;&gt;"",$C20&lt;$AA$2,$E20&gt;$Z$2),MIN($E20,$AA$2)-MAX($C20,$Z$2),0)</f>
        <v/>
      </c>
      <c r="P20" s="197">
        <f>IF(AND($F20&lt;&gt;"",$F20&lt;$AA$2,$G20&gt;$Z$2),MIN($G20,$AA$2)-MAX($F20,$Z$2),0)</f>
        <v/>
      </c>
      <c r="Q20" s="197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119" t="n"/>
    </row>
    <row r="21" ht="36.75" customHeight="1" s="35">
      <c r="A21" s="216">
        <f>A20+1</f>
        <v/>
      </c>
      <c r="B21" s="32">
        <f>TEXT(A21,"aaa")</f>
        <v/>
      </c>
      <c r="C21" s="200" t="n">
        <v>0.8659722222222223</v>
      </c>
      <c r="D21" s="215">
        <f t="array" ref="D21">_xlfn.IFS(C21&lt;0.5,"朝",AND(C21&lt;22/24),"22前",AND(C21&gt;=22/24),"22後")</f>
        <v/>
      </c>
      <c r="E21" s="146" t="n">
        <v>1.196527777777778</v>
      </c>
      <c r="F21" s="197" t="n">
        <v>0</v>
      </c>
      <c r="G21" s="198" t="n">
        <v>0.04166666666666666</v>
      </c>
      <c r="H21" s="201">
        <f>G21-F21</f>
        <v/>
      </c>
      <c r="I21" s="196">
        <f>IF(AND(C21&lt;0.333,C21&lt;&gt;""),8/24-C21,(IF(E21&gt;29/24,E21-29/24,)))</f>
        <v/>
      </c>
      <c r="J21" s="196">
        <f>IF(AND(C21&lt;0.5,C21&lt;&gt;""),E21-C21-H21,)</f>
        <v/>
      </c>
      <c r="K21" s="196">
        <f>IF(AND(C21&gt;0.5,C21&lt;22/24),22/24-C21,)</f>
        <v/>
      </c>
      <c r="L21" s="197">
        <f>IF(C21&gt;E21,E21+1-C21-H21,E21-C21-H21)</f>
        <v/>
      </c>
      <c r="M21" s="202">
        <f>+IF(L21&gt;$L$7,$L$7,L21)</f>
        <v/>
      </c>
      <c r="N21" s="197">
        <f>+IF(OR(L21&lt;=$L$7,L21=" ")," ",L21-$L$7)</f>
        <v/>
      </c>
      <c r="O21" s="197">
        <f>IF(AND($C21&lt;&gt;"",$C21&lt;$AA$2,$E21&gt;$Z$2),MIN($E21,$AA$2)-MAX($C21,$Z$2),0)</f>
        <v/>
      </c>
      <c r="P21" s="197">
        <f>IF(AND($F21&lt;&gt;"",$F21&lt;$AA$2,$G21&gt;$Z$2),MIN($G21,$AA$2)-MAX($F21,$Z$2),0)</f>
        <v/>
      </c>
      <c r="Q21" s="197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119" t="n"/>
    </row>
    <row r="22" ht="36.75" customHeight="1" s="35">
      <c r="A22" s="216">
        <f>A21+1</f>
        <v/>
      </c>
      <c r="B22" s="32">
        <f>TEXT(A22,"aaa")</f>
        <v/>
      </c>
      <c r="C22" s="200" t="n">
        <v>0.8652777777777778</v>
      </c>
      <c r="D22" s="215">
        <f t="array" ref="D22">_xlfn.IFS(C22&lt;0.5,"朝",AND(C22&lt;22/24),"22前",AND(C22&gt;=22/24),"22後")</f>
        <v/>
      </c>
      <c r="E22" s="146" t="n">
        <v>1.196527777777778</v>
      </c>
      <c r="F22" s="197" t="n">
        <v>0</v>
      </c>
      <c r="G22" s="198" t="n">
        <v>0.04166666666666666</v>
      </c>
      <c r="H22" s="201">
        <f>G22-F22</f>
        <v/>
      </c>
      <c r="I22" s="196">
        <f>IF(AND(C22&lt;0.333,C22&lt;&gt;""),8/24-C22,(IF(E22&gt;29/24,E22-29/24,)))</f>
        <v/>
      </c>
      <c r="J22" s="196">
        <f>IF(AND(C22&lt;0.5,C22&lt;&gt;""),E22-C22-H22,)</f>
        <v/>
      </c>
      <c r="K22" s="196">
        <f>IF(AND(C22&gt;0.5,C22&lt;22/24),22/24-C22,)</f>
        <v/>
      </c>
      <c r="L22" s="197">
        <f>IF(C22&gt;E22,E22+1-C22-H22,E22-C22-H22)</f>
        <v/>
      </c>
      <c r="M22" s="202">
        <f>+IF(L22&gt;$L$7,$L$7,L22)</f>
        <v/>
      </c>
      <c r="N22" s="197">
        <f>+IF(OR(L22&lt;=$L$7,L22=" ")," ",L22-$L$7)</f>
        <v/>
      </c>
      <c r="O22" s="197">
        <f>IF(AND($C22&lt;&gt;"",$C22&lt;$AA$2,$E22&gt;$Z$2),MIN($E22,$AA$2)-MAX($C22,$Z$2),0)</f>
        <v/>
      </c>
      <c r="P22" s="197">
        <f>IF(AND($F22&lt;&gt;"",$F22&lt;$AA$2,$G22&gt;$Z$2),MIN($G22,$AA$2)-MAX($F22,$Z$2),0)</f>
        <v/>
      </c>
      <c r="Q22" s="197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119" t="n"/>
    </row>
    <row r="23" ht="36.75" customHeight="1" s="35">
      <c r="A23" s="216">
        <f>A22+1</f>
        <v/>
      </c>
      <c r="B23" s="32">
        <f>TEXT(A23,"aaa")</f>
        <v/>
      </c>
      <c r="C23" s="200" t="n"/>
      <c r="D23" s="215">
        <f t="array" ref="D23">_xlfn.IFS(C23&lt;0.5,"朝",AND(C23&lt;22/24),"22前",AND(C23&gt;=22/24),"22後")</f>
        <v/>
      </c>
      <c r="E23" s="146" t="n"/>
      <c r="F23" s="197" t="n"/>
      <c r="G23" s="198" t="n"/>
      <c r="H23" s="201">
        <f>G23-F23</f>
        <v/>
      </c>
      <c r="I23" s="196">
        <f>IF(AND(C23&lt;0.333,C23&lt;&gt;""),8/24-C23,(IF(E23&gt;29/24,E23-29/24,)))</f>
        <v/>
      </c>
      <c r="J23" s="196">
        <f>IF(AND(C23&lt;0.5,C23&lt;&gt;""),E23-C23-H23,)</f>
        <v/>
      </c>
      <c r="K23" s="196">
        <f>IF(AND(C23&gt;0.5,C23&lt;22/24),22/24-C23,)</f>
        <v/>
      </c>
      <c r="L23" s="197">
        <f>IF(C23&gt;E23,E23+1-C23-H23,E23-C23-H23)</f>
        <v/>
      </c>
      <c r="M23" s="202">
        <f>+IF(L23&gt;$L$7,$L$7,L23)</f>
        <v/>
      </c>
      <c r="N23" s="197">
        <f>+IF(OR(L23&lt;=$L$7,L23=" ")," ",L23-$L$7)</f>
        <v/>
      </c>
      <c r="O23" s="197">
        <f>IF(AND($C23&lt;&gt;"",$C23&lt;$AA$2,$E23&gt;$Z$2),MIN($E23,$AA$2)-MAX($C23,$Z$2),0)</f>
        <v/>
      </c>
      <c r="P23" s="197">
        <f>IF(AND($F23&lt;&gt;"",$F23&lt;$AA$2,$G23&gt;$Z$2),MIN($G23,$AA$2)-MAX($F23,$Z$2),0)</f>
        <v/>
      </c>
      <c r="Q23" s="197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119" t="n"/>
    </row>
    <row r="24" ht="36.75" customHeight="1" s="35">
      <c r="A24" s="216">
        <f>A23+1</f>
        <v/>
      </c>
      <c r="B24" s="32">
        <f>TEXT(A24,"aaa")</f>
        <v/>
      </c>
      <c r="C24" s="200" t="n"/>
      <c r="D24" s="215">
        <f t="array" ref="D24">_xlfn.IFS(C24&lt;0.5,"朝",AND(C24&lt;22/24),"22前",AND(C24&gt;=22/24),"22後")</f>
        <v/>
      </c>
      <c r="E24" s="146" t="n"/>
      <c r="F24" s="197" t="n"/>
      <c r="G24" s="198" t="n"/>
      <c r="H24" s="201">
        <f>G24-F24</f>
        <v/>
      </c>
      <c r="I24" s="196">
        <f>IF(AND(C24&lt;0.333,C24&lt;&gt;""),8/24-C24,(IF(E24&gt;29/24,E24-29/24,)))</f>
        <v/>
      </c>
      <c r="J24" s="196">
        <f>IF(AND(C24&lt;0.5,C24&lt;&gt;""),E24-C24-H24,)</f>
        <v/>
      </c>
      <c r="K24" s="196">
        <f>IF(AND(C24&gt;0.5,C24&lt;22/24),22/24-C24,)</f>
        <v/>
      </c>
      <c r="L24" s="197">
        <f>IF(C24&gt;E24,E24+1-C24-H24,E24-C24-H24)</f>
        <v/>
      </c>
      <c r="M24" s="202">
        <f>+IF(L24&gt;$L$7,$L$7,L24)</f>
        <v/>
      </c>
      <c r="N24" s="197">
        <f>+IF(OR(L24&lt;=$L$7,L24=" ")," ",L24-$L$7)</f>
        <v/>
      </c>
      <c r="O24" s="197">
        <f>IF(AND($C24&lt;&gt;"",$C24&lt;$AA$2,$E24&gt;$Z$2),MIN($E24,$AA$2)-MAX($C24,$Z$2),0)</f>
        <v/>
      </c>
      <c r="P24" s="197">
        <f>IF(AND($F24&lt;&gt;"",$F24&lt;$AA$2,$G24&gt;$Z$2),MIN($G24,$AA$2)-MAX($F24,$Z$2),0)</f>
        <v/>
      </c>
      <c r="Q24" s="197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119" t="n"/>
    </row>
    <row r="25" ht="36.75" customHeight="1" s="35">
      <c r="A25" s="216">
        <f>A24+1</f>
        <v/>
      </c>
      <c r="B25" s="32">
        <f>TEXT(A25,"aaa")</f>
        <v/>
      </c>
      <c r="C25" s="200" t="n"/>
      <c r="D25" s="215">
        <f t="array" ref="D25">_xlfn.IFS(C25&lt;0.5,"朝",AND(C25&lt;22/24),"22前",AND(C25&gt;=22/24),"22後")</f>
        <v/>
      </c>
      <c r="E25" s="146" t="n"/>
      <c r="F25" s="197" t="n"/>
      <c r="G25" s="198" t="n"/>
      <c r="H25" s="201">
        <f>G25-F25</f>
        <v/>
      </c>
      <c r="I25" s="196">
        <f>IF(AND(C25&lt;0.333,C25&lt;&gt;""),8/24-C25,(IF(E25&gt;29/24,E25-29/24,)))</f>
        <v/>
      </c>
      <c r="J25" s="196">
        <f>IF(AND(C25&lt;0.5,C25&lt;&gt;""),E25-C25-H25,)</f>
        <v/>
      </c>
      <c r="K25" s="196">
        <f>IF(AND(C25&gt;0.5,C25&lt;22/24),22/24-C25,)</f>
        <v/>
      </c>
      <c r="L25" s="197">
        <f>IF(C25&gt;E25,E25+1-C25-H25,E25-C25-H25)</f>
        <v/>
      </c>
      <c r="M25" s="202">
        <f>+IF(L25&gt;$L$7,$L$7,L25)</f>
        <v/>
      </c>
      <c r="N25" s="197">
        <f>+IF(OR(L25&lt;=$L$7,L25=" ")," ",L25-$L$7)</f>
        <v/>
      </c>
      <c r="O25" s="197">
        <f>IF(AND($C25&lt;&gt;"",$C25&lt;$AA$2,$E25&gt;$Z$2),MIN($E25,$AA$2)-MAX($C25,$Z$2),0)</f>
        <v/>
      </c>
      <c r="P25" s="197">
        <f>IF(AND($F25&lt;&gt;"",$F25&lt;$AA$2,$G25&gt;$Z$2),MIN($G25,$AA$2)-MAX($F25,$Z$2),0)</f>
        <v/>
      </c>
      <c r="Q25" s="197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119" t="n"/>
    </row>
    <row r="26" ht="36.75" customHeight="1" s="35">
      <c r="A26" s="216">
        <f>A25+1</f>
        <v/>
      </c>
      <c r="B26" s="32">
        <f>TEXT(A26,"aaa")</f>
        <v/>
      </c>
      <c r="C26" s="200" t="n"/>
      <c r="D26" s="215">
        <f t="array" ref="D26">_xlfn.IFS(C26&lt;0.5,"朝",AND(C26&lt;22/24),"22前",AND(C26&gt;=22/24),"22後")</f>
        <v/>
      </c>
      <c r="E26" s="146" t="n"/>
      <c r="F26" s="197" t="n"/>
      <c r="G26" s="198" t="n"/>
      <c r="H26" s="201">
        <f>G26-F26</f>
        <v/>
      </c>
      <c r="I26" s="196">
        <f>IF(AND(C26&lt;0.333,C26&lt;&gt;""),8/24-C26,(IF(E26&gt;29/24,E26-29/24,)))</f>
        <v/>
      </c>
      <c r="J26" s="196">
        <f>IF(AND(C26&lt;0.5,C26&lt;&gt;""),E26-C26-H26,)</f>
        <v/>
      </c>
      <c r="K26" s="196">
        <f>IF(AND(C26&gt;0.5,C26&lt;22/24),22/24-C26,)</f>
        <v/>
      </c>
      <c r="L26" s="197">
        <f>IF(C26&gt;E26,E26+1-C26-H26,E26-C26-H26)</f>
        <v/>
      </c>
      <c r="M26" s="202">
        <f>+IF(L26&gt;$L$7,$L$7,L26)</f>
        <v/>
      </c>
      <c r="N26" s="197">
        <f>+IF(OR(L26&lt;=$L$7,L26=" ")," ",L26-$L$7)</f>
        <v/>
      </c>
      <c r="O26" s="197">
        <f>IF(AND($C26&lt;&gt;"",$C26&lt;$AA$2,$E26&gt;$Z$2),MIN($E26,$AA$2)-MAX($C26,$Z$2),0)</f>
        <v/>
      </c>
      <c r="P26" s="197">
        <f>IF(AND($F26&lt;&gt;"",$F26&lt;$AA$2,$G26&gt;$Z$2),MIN($G26,$AA$2)-MAX($F26,$Z$2),0)</f>
        <v/>
      </c>
      <c r="Q26" s="197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119" t="n"/>
    </row>
    <row r="27" ht="36.75" customHeight="1" s="35">
      <c r="A27" s="216">
        <f>A26+1</f>
        <v/>
      </c>
      <c r="B27" s="32">
        <f>TEXT(A27,"aaa")</f>
        <v/>
      </c>
      <c r="C27" s="200" t="n"/>
      <c r="D27" s="215">
        <f t="array" ref="D27">_xlfn.IFS(C27&lt;0.5,"朝",AND(C27&lt;22/24),"22前",AND(C27&gt;=22/24),"22後")</f>
        <v/>
      </c>
      <c r="E27" s="146" t="n"/>
      <c r="F27" s="197" t="n"/>
      <c r="G27" s="198" t="n"/>
      <c r="H27" s="201">
        <f>G27-F27</f>
        <v/>
      </c>
      <c r="I27" s="196">
        <f>IF(AND(C27&lt;0.333,C27&lt;&gt;""),8/24-C27,(IF(E27&gt;29/24,E27-29/24,)))</f>
        <v/>
      </c>
      <c r="J27" s="196">
        <f>IF(AND(C27&lt;0.5,C27&lt;&gt;""),E27-C27-H27,)</f>
        <v/>
      </c>
      <c r="K27" s="196">
        <f>IF(AND(C27&gt;0.5,C27&lt;22/24),22/24-C27,)</f>
        <v/>
      </c>
      <c r="L27" s="197">
        <f>IF(C27&gt;E27,E27+1-C27-H27,E27-C27-H27)</f>
        <v/>
      </c>
      <c r="M27" s="202">
        <f>+IF(L27&gt;$L$7,$L$7,L27)</f>
        <v/>
      </c>
      <c r="N27" s="197">
        <f>+IF(OR(L27&lt;=$L$7,L27=" ")," ",L27-$L$7)</f>
        <v/>
      </c>
      <c r="O27" s="197">
        <f>IF(AND($C27&lt;&gt;"",$C27&lt;$AA$2,$E27&gt;$Z$2),MIN($E27,$AA$2)-MAX($C27,$Z$2),0)</f>
        <v/>
      </c>
      <c r="P27" s="197">
        <f>IF(AND($F27&lt;&gt;"",$F27&lt;$AA$2,$G27&gt;$Z$2),MIN($G27,$AA$2)-MAX($F27,$Z$2),0)</f>
        <v/>
      </c>
      <c r="Q27" s="197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119" t="n"/>
    </row>
    <row r="28" ht="36.75" customHeight="1" s="35">
      <c r="A28" s="216">
        <f>A27+1</f>
        <v/>
      </c>
      <c r="B28" s="32">
        <f>TEXT(A28,"aaa")</f>
        <v/>
      </c>
      <c r="C28" s="200" t="n"/>
      <c r="D28" s="215">
        <f t="array" ref="D28">_xlfn.IFS(C28&lt;0.5,"朝",AND(C28&lt;22/24),"22前",AND(C28&gt;=22/24),"22後")</f>
        <v/>
      </c>
      <c r="E28" s="146" t="n"/>
      <c r="F28" s="197" t="n"/>
      <c r="G28" s="198" t="n"/>
      <c r="H28" s="201">
        <f>G28-F28</f>
        <v/>
      </c>
      <c r="I28" s="196">
        <f>IF(AND(C28&lt;0.333,C28&lt;&gt;""),8/24-C28,(IF(E28&gt;29/24,E28-29/24,)))</f>
        <v/>
      </c>
      <c r="J28" s="196">
        <f>IF(AND(C28&lt;0.5,C28&lt;&gt;""),E28-C28-H28,)</f>
        <v/>
      </c>
      <c r="K28" s="196">
        <f>IF(AND(C28&gt;0.5,C28&lt;22/24),22/24-C28,)</f>
        <v/>
      </c>
      <c r="L28" s="197">
        <f>IF(C28&gt;E28,E28+1-C28-H28,E28-C28-H28)</f>
        <v/>
      </c>
      <c r="M28" s="202">
        <f>+IF(L28&gt;$L$7,$L$7,L28)</f>
        <v/>
      </c>
      <c r="N28" s="197">
        <f>+IF(OR(L28&lt;=$L$7,L28=" ")," ",L28-$L$7)</f>
        <v/>
      </c>
      <c r="O28" s="197">
        <f>IF(AND($C28&lt;&gt;"",$C28&lt;$AA$2,$E28&gt;$Z$2),MIN($E28,$AA$2)-MAX($C28,$Z$2),0)</f>
        <v/>
      </c>
      <c r="P28" s="197">
        <f>IF(AND($F28&lt;&gt;"",$F28&lt;$AA$2,$G28&gt;$Z$2),MIN($G28,$AA$2)-MAX($F28,$Z$2),0)</f>
        <v/>
      </c>
      <c r="Q28" s="197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119" t="n"/>
    </row>
    <row r="29" ht="36.75" customHeight="1" s="35">
      <c r="A29" s="216">
        <f>A28+1</f>
        <v/>
      </c>
      <c r="B29" s="32">
        <f>TEXT(A29,"aaa")</f>
        <v/>
      </c>
      <c r="C29" s="200" t="n"/>
      <c r="D29" s="215">
        <f t="array" ref="D29">_xlfn.IFS(C29&lt;0.5,"朝",AND(C29&lt;22/24),"22前",AND(C29&gt;=22/24),"22後")</f>
        <v/>
      </c>
      <c r="E29" s="146" t="n"/>
      <c r="F29" s="197" t="n"/>
      <c r="G29" s="198" t="n"/>
      <c r="H29" s="201">
        <f>G29-F29</f>
        <v/>
      </c>
      <c r="I29" s="196">
        <f>IF(AND(C29&lt;0.333,C29&lt;&gt;""),8/24-C29,(IF(E29&gt;29/24,E29-29/24,)))</f>
        <v/>
      </c>
      <c r="J29" s="196">
        <f>IF(AND(C29&lt;0.5,C29&lt;&gt;""),E29-C29-H29,)</f>
        <v/>
      </c>
      <c r="K29" s="196">
        <f>IF(AND(C29&gt;0.5,C29&lt;22/24),22/24-C29,)</f>
        <v/>
      </c>
      <c r="L29" s="197">
        <f>IF(C29&gt;E29,E29+1-C29-H29,E29-C29-H29)</f>
        <v/>
      </c>
      <c r="M29" s="202">
        <f>+IF(L29&gt;$L$7,$L$7,L29)</f>
        <v/>
      </c>
      <c r="N29" s="197">
        <f>+IF(OR(L29&lt;=$L$7,L29=" ")," ",L29-$L$7)</f>
        <v/>
      </c>
      <c r="O29" s="197">
        <f>IF(AND($C29&lt;&gt;"",$C29&lt;$AA$2,$E29&gt;$Z$2),MIN($E29,$AA$2)-MAX($C29,$Z$2),0)</f>
        <v/>
      </c>
      <c r="P29" s="197">
        <f>IF(AND($F29&lt;&gt;"",$F29&lt;$AA$2,$G29&gt;$Z$2),MIN($G29,$AA$2)-MAX($F29,$Z$2),0)</f>
        <v/>
      </c>
      <c r="Q29" s="197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119" t="n"/>
    </row>
    <row r="30" ht="36.75" customHeight="1" s="35">
      <c r="A30" s="216">
        <f>A29+1</f>
        <v/>
      </c>
      <c r="B30" s="32">
        <f>TEXT(A30,"aaa")</f>
        <v/>
      </c>
      <c r="C30" s="200" t="n"/>
      <c r="D30" s="215">
        <f t="array" ref="D30">_xlfn.IFS(C30&lt;0.5,"朝",AND(C30&lt;22/24),"22前",AND(C30&gt;=22/24),"22後")</f>
        <v/>
      </c>
      <c r="E30" s="146" t="n"/>
      <c r="F30" s="197" t="n"/>
      <c r="G30" s="198" t="n"/>
      <c r="H30" s="201">
        <f>G30-F30</f>
        <v/>
      </c>
      <c r="I30" s="196">
        <f>IF(AND(C30&lt;0.333,C30&lt;&gt;""),8/24-C30,(IF(E30&gt;29/24,E30-29/24,)))</f>
        <v/>
      </c>
      <c r="J30" s="196">
        <f>IF(AND(C30&lt;0.5,C30&lt;&gt;""),E30-C30-H30,)</f>
        <v/>
      </c>
      <c r="K30" s="196">
        <f>IF(AND(C30&gt;0.5,C30&lt;22/24),22/24-C30,)</f>
        <v/>
      </c>
      <c r="L30" s="197">
        <f>IF(C30&gt;E30,E30+1-C30-H30,E30-C30-H30)</f>
        <v/>
      </c>
      <c r="M30" s="202">
        <f>+IF(L30&gt;$L$7,$L$7,L30)</f>
        <v/>
      </c>
      <c r="N30" s="197">
        <f>+IF(OR(L30&lt;=$L$7,L30=" ")," ",L30-$L$7)</f>
        <v/>
      </c>
      <c r="O30" s="197">
        <f>IF(AND($C30&lt;&gt;"",$C30&lt;$AA$2,$E30&gt;$Z$2),MIN($E30,$AA$2)-MAX($C30,$Z$2),0)</f>
        <v/>
      </c>
      <c r="P30" s="197">
        <f>IF(AND($F30&lt;&gt;"",$F30&lt;$AA$2,$G30&gt;$Z$2),MIN($G30,$AA$2)-MAX($F30,$Z$2),0)</f>
        <v/>
      </c>
      <c r="Q30" s="197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119" t="n"/>
    </row>
    <row r="31" ht="36.75" customHeight="1" s="35">
      <c r="A31" s="216">
        <f>A30+1</f>
        <v/>
      </c>
      <c r="B31" s="32">
        <f>TEXT(A31,"aaa")</f>
        <v/>
      </c>
      <c r="C31" s="200" t="n"/>
      <c r="D31" s="215">
        <f t="array" ref="D31">_xlfn.IFS(C31&lt;0.5,"朝",AND(C31&lt;22/24),"22前",AND(C31&gt;=22/24),"22後")</f>
        <v/>
      </c>
      <c r="E31" s="146" t="n"/>
      <c r="F31" s="197" t="n"/>
      <c r="G31" s="198" t="n"/>
      <c r="H31" s="201">
        <f>G31-F31</f>
        <v/>
      </c>
      <c r="I31" s="196">
        <f>IF(AND(C31&lt;0.333,C31&lt;&gt;""),8/24-C31,(IF(E31&gt;29/24,E31-29/24,)))</f>
        <v/>
      </c>
      <c r="J31" s="196">
        <f>IF(AND(C31&lt;0.5,C31&lt;&gt;""),E31-C31-H31,)</f>
        <v/>
      </c>
      <c r="K31" s="196">
        <f>IF(AND(C31&gt;0.5,C31&lt;22/24),22/24-C31,)</f>
        <v/>
      </c>
      <c r="L31" s="197">
        <f>IF(C31&gt;E31,E31+1-C31-H31,E31-C31-H31)</f>
        <v/>
      </c>
      <c r="M31" s="202">
        <f>+IF(L31&gt;$L$7,$L$7,L31)</f>
        <v/>
      </c>
      <c r="N31" s="197">
        <f>+IF(OR(L31&lt;=$L$7,L31=" ")," ",L31-$L$7)</f>
        <v/>
      </c>
      <c r="O31" s="197">
        <f>IF(AND($C31&lt;&gt;"",$C31&lt;$AA$2,$E31&gt;$Z$2),MIN($E31,$AA$2)-MAX($C31,$Z$2),0)</f>
        <v/>
      </c>
      <c r="P31" s="197">
        <f>IF(AND($F31&lt;&gt;"",$F31&lt;$AA$2,$G31&gt;$Z$2),MIN($G31,$AA$2)-MAX($F31,$Z$2),0)</f>
        <v/>
      </c>
      <c r="Q31" s="197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119" t="n"/>
    </row>
    <row r="32" ht="36.75" customHeight="1" s="35">
      <c r="A32" s="216">
        <f>A31+1</f>
        <v/>
      </c>
      <c r="B32" s="32">
        <f>TEXT(A32,"aaa")</f>
        <v/>
      </c>
      <c r="C32" s="200" t="n"/>
      <c r="D32" s="215">
        <f t="array" ref="D32">_xlfn.IFS(C32&lt;0.5,"朝",AND(C32&lt;22/24),"22前",AND(C32&gt;=22/24),"22後")</f>
        <v/>
      </c>
      <c r="E32" s="146" t="n"/>
      <c r="F32" s="197" t="n"/>
      <c r="G32" s="198" t="n"/>
      <c r="H32" s="201">
        <f>G32-F32</f>
        <v/>
      </c>
      <c r="I32" s="196">
        <f>IF(AND(C32&lt;0.333,C32&lt;&gt;""),8/24-C32,(IF(E32&gt;29/24,E32-29/24,)))</f>
        <v/>
      </c>
      <c r="J32" s="196">
        <f>IF(AND(C32&lt;0.5,C32&lt;&gt;""),E32-C32-H32,)</f>
        <v/>
      </c>
      <c r="K32" s="196">
        <f>IF(AND(C32&gt;0.5,C32&lt;22/24),22/24-C32,)</f>
        <v/>
      </c>
      <c r="L32" s="197">
        <f>IF(C32&gt;E32,E32+1-C32-H32,E32-C32-H32)</f>
        <v/>
      </c>
      <c r="M32" s="202">
        <f>+IF(L32&gt;$L$7,$L$7,L32)</f>
        <v/>
      </c>
      <c r="N32" s="197">
        <f>+IF(OR(L32&lt;=$L$7,L32=" ")," ",L32-$L$7)</f>
        <v/>
      </c>
      <c r="O32" s="197">
        <f>IF(AND($C32&lt;&gt;"",$C32&lt;$AA$2,$E32&gt;$Z$2),MIN($E32,$AA$2)-MAX($C32,$Z$2),0)</f>
        <v/>
      </c>
      <c r="P32" s="197">
        <f>IF(AND($F32&lt;&gt;"",$F32&lt;$AA$2,$G32&gt;$Z$2),MIN($G32,$AA$2)-MAX($F32,$Z$2),0)</f>
        <v/>
      </c>
      <c r="Q32" s="197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119" t="n"/>
    </row>
    <row r="33" ht="36.75" customHeight="1" s="35">
      <c r="A33" s="216">
        <f>A32+1</f>
        <v/>
      </c>
      <c r="B33" s="32">
        <f>TEXT(A33,"aaa")</f>
        <v/>
      </c>
      <c r="C33" s="200" t="n"/>
      <c r="D33" s="215">
        <f t="array" ref="D33">_xlfn.IFS(C33&lt;0.5,"朝",AND(C33&lt;22/24),"22前",AND(C33&gt;=22/24),"22後")</f>
        <v/>
      </c>
      <c r="E33" s="146" t="n"/>
      <c r="F33" s="197" t="n"/>
      <c r="G33" s="198" t="n"/>
      <c r="H33" s="201">
        <f>G33-F33</f>
        <v/>
      </c>
      <c r="I33" s="196">
        <f>IF(AND(C33&lt;0.333,C33&lt;&gt;""),8/24-C33,(IF(E33&gt;29/24,E33-29/24,)))</f>
        <v/>
      </c>
      <c r="J33" s="196">
        <f>IF(AND(C33&lt;0.5,C33&lt;&gt;""),E33-C33-H33,)</f>
        <v/>
      </c>
      <c r="K33" s="196">
        <f>IF(AND(C33&gt;0.5,C33&lt;22/24),22/24-C33,)</f>
        <v/>
      </c>
      <c r="L33" s="197">
        <f>IF(C33&gt;E33,E33+1-C33-H33,E33-C33-H33)</f>
        <v/>
      </c>
      <c r="M33" s="202">
        <f>+IF(L33&gt;$L$7,$L$7,L33)</f>
        <v/>
      </c>
      <c r="N33" s="197">
        <f>+IF(OR(L33&lt;=$L$7,L33=" ")," ",L33-$L$7)</f>
        <v/>
      </c>
      <c r="O33" s="197">
        <f>IF(AND($C33&lt;&gt;"",$C33&lt;$AA$2,$E33&gt;$Z$2),MIN($E33,$AA$2)-MAX($C33,$Z$2),0)</f>
        <v/>
      </c>
      <c r="P33" s="197">
        <f>IF(AND($F33&lt;&gt;"",$F33&lt;$AA$2,$G33&gt;$Z$2),MIN($G33,$AA$2)-MAX($F33,$Z$2),0)</f>
        <v/>
      </c>
      <c r="Q33" s="197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119" t="n"/>
    </row>
    <row r="34" ht="36.75" customHeight="1" s="35">
      <c r="A34" s="216">
        <f>A33+1</f>
        <v/>
      </c>
      <c r="B34" s="32">
        <f>TEXT(A34,"aaa")</f>
        <v/>
      </c>
      <c r="C34" s="200" t="n"/>
      <c r="D34" s="215">
        <f t="array" ref="D34">_xlfn.IFS(C34&lt;0.5,"朝",AND(C34&lt;22/24),"22前",AND(C34&gt;=22/24),"22後")</f>
        <v/>
      </c>
      <c r="E34" s="146" t="n"/>
      <c r="F34" s="197" t="n"/>
      <c r="G34" s="198" t="n"/>
      <c r="H34" s="201">
        <f>G34-F34</f>
        <v/>
      </c>
      <c r="I34" s="196">
        <f>IF(AND(C34&lt;0.333,C34&lt;&gt;""),8/24-C34,(IF(E34&gt;29/24,E34-29/24,)))</f>
        <v/>
      </c>
      <c r="J34" s="196">
        <f>IF(AND(C34&lt;0.5,C34&lt;&gt;""),E34-C34-H34,)</f>
        <v/>
      </c>
      <c r="K34" s="196">
        <f>IF(AND(C34&gt;0.5,C34&lt;22/24),22/24-C34,)</f>
        <v/>
      </c>
      <c r="L34" s="197">
        <f>IF(C34&gt;E34,E34+1-C34-H34,E34-C34-H34)</f>
        <v/>
      </c>
      <c r="M34" s="202">
        <f>+IF(L34&gt;$L$7,$L$7,L34)</f>
        <v/>
      </c>
      <c r="N34" s="197">
        <f>+IF(OR(L34&lt;=$L$7,L34=" ")," ",L34-$L$7)</f>
        <v/>
      </c>
      <c r="O34" s="197">
        <f>IF(AND($C34&lt;&gt;"",$C34&lt;$AA$2,$E34&gt;$Z$2),MIN($E34,$AA$2)-MAX($C34,$Z$2),0)</f>
        <v/>
      </c>
      <c r="P34" s="197">
        <f>IF(AND($F34&lt;&gt;"",$F34&lt;$AA$2,$G34&gt;$Z$2),MIN($G34,$AA$2)-MAX($F34,$Z$2),0)</f>
        <v/>
      </c>
      <c r="Q34" s="197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119" t="n"/>
    </row>
    <row r="35" ht="36.75" customHeight="1" s="35">
      <c r="A35" s="216">
        <f>A34+1</f>
        <v/>
      </c>
      <c r="B35" s="32">
        <f>TEXT(A35,"aaa")</f>
        <v/>
      </c>
      <c r="C35" s="200" t="n"/>
      <c r="D35" s="215">
        <f t="array" ref="D35">_xlfn.IFS(C35&lt;0.5,"朝",AND(C35&lt;22/24),"22前",AND(C35&gt;=22/24),"22後")</f>
        <v/>
      </c>
      <c r="E35" s="146" t="n"/>
      <c r="F35" s="197" t="n"/>
      <c r="G35" s="198" t="n"/>
      <c r="H35" s="201">
        <f>G35-F35</f>
        <v/>
      </c>
      <c r="I35" s="196">
        <f>IF(AND(C35&lt;0.333,C35&lt;&gt;""),8/24-C35,(IF(E35&gt;29/24,E35-29/24,)))</f>
        <v/>
      </c>
      <c r="J35" s="196">
        <f>IF(AND(C35&lt;0.5,C35&lt;&gt;""),E35-C35-H35,)</f>
        <v/>
      </c>
      <c r="K35" s="196">
        <f>IF(AND(C35&gt;0.5,C35&lt;22/24),22/24-C35,)</f>
        <v/>
      </c>
      <c r="L35" s="197">
        <f>IF(C35&gt;E35,E35+1-C35-H35,E35-C35-H35)</f>
        <v/>
      </c>
      <c r="M35" s="202">
        <f>+IF(L35&gt;$L$7,$L$7,L35)</f>
        <v/>
      </c>
      <c r="N35" s="197">
        <f>+IF(OR(L35&lt;=$L$7,L35=" ")," ",L35-$L$7)</f>
        <v/>
      </c>
      <c r="O35" s="197">
        <f>IF(AND($C35&lt;&gt;"",$C35&lt;$AA$2,$E35&gt;$Z$2),MIN($E35,$AA$2)-MAX($C35,$Z$2),0)</f>
        <v/>
      </c>
      <c r="P35" s="197">
        <f>IF(AND($F35&lt;&gt;"",$F35&lt;$AA$2,$G35&gt;$Z$2),MIN($G35,$AA$2)-MAX($F35,$Z$2),0)</f>
        <v/>
      </c>
      <c r="Q35" s="197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119" t="n"/>
    </row>
    <row r="36" ht="36.75" customHeight="1" s="35">
      <c r="A36" s="216">
        <f>A35+1</f>
        <v/>
      </c>
      <c r="B36" s="32">
        <f>TEXT(A36,"aaa")</f>
        <v/>
      </c>
      <c r="C36" s="200" t="n"/>
      <c r="D36" s="215">
        <f t="array" ref="D36">_xlfn.IFS(C36&lt;0.5,"朝",AND(C36&lt;22/24),"22前",AND(C36&gt;=22/24),"22後")</f>
        <v/>
      </c>
      <c r="E36" s="146" t="n"/>
      <c r="F36" s="197" t="n"/>
      <c r="G36" s="198" t="n"/>
      <c r="H36" s="201">
        <f>G36-F36</f>
        <v/>
      </c>
      <c r="I36" s="196">
        <f>IF(AND(C36&lt;0.333,C36&lt;&gt;""),8/24-C36,(IF(E36&gt;29/24,E36-29/24,)))</f>
        <v/>
      </c>
      <c r="J36" s="196">
        <f>IF(AND(C36&lt;0.5,C36&lt;&gt;""),E36-C36-H36,)</f>
        <v/>
      </c>
      <c r="K36" s="196">
        <f>IF(AND(C36&gt;0.5,C36&lt;22/24),22/24-C36,)</f>
        <v/>
      </c>
      <c r="L36" s="197">
        <f>IF(C36&gt;E36,E36+1-C36-H36,E36-C36-H36)</f>
        <v/>
      </c>
      <c r="M36" s="202">
        <f>+IF(L36&gt;$L$7,$L$7,L36)</f>
        <v/>
      </c>
      <c r="N36" s="197">
        <f>+IF(OR(L36&lt;=$L$7,L36=" ")," ",L36-$L$7)</f>
        <v/>
      </c>
      <c r="O36" s="197">
        <f>IF(AND($C36&lt;&gt;"",$C36&lt;$AA$2,$E36&gt;$Z$2),MIN($E36,$AA$2)-MAX($C36,$Z$2),0)</f>
        <v/>
      </c>
      <c r="P36" s="197">
        <f>IF(AND($F36&lt;&gt;"",$F36&lt;$AA$2,$G36&gt;$Z$2),MIN($G36,$AA$2)-MAX($F36,$Z$2),0)</f>
        <v/>
      </c>
      <c r="Q36" s="197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119" t="n"/>
    </row>
    <row r="37" ht="36.75" customHeight="1" s="35">
      <c r="A37" s="216">
        <f>A36+1</f>
        <v/>
      </c>
      <c r="B37" s="32">
        <f>TEXT(A37,"aaa")</f>
        <v/>
      </c>
      <c r="C37" s="200" t="n"/>
      <c r="D37" s="215">
        <f t="array" ref="D37">_xlfn.IFS(C37&lt;0.5,"朝",AND(C37&lt;22/24),"22前",AND(C37&gt;=22/24),"22後")</f>
        <v/>
      </c>
      <c r="E37" s="146" t="n"/>
      <c r="F37" s="197" t="n"/>
      <c r="G37" s="198" t="n"/>
      <c r="H37" s="201">
        <f>G37-F37</f>
        <v/>
      </c>
      <c r="I37" s="196">
        <f>IF(AND(C37&lt;0.333,C37&lt;&gt;""),8/24-C37,(IF(E37&gt;29/24,E37-29/24,)))</f>
        <v/>
      </c>
      <c r="J37" s="196">
        <f>IF(AND(C37&lt;0.5,C37&lt;&gt;""),E37-C37-H37,)</f>
        <v/>
      </c>
      <c r="K37" s="196">
        <f>IF(AND(C37&gt;0.5,C37&lt;22/24),22/24-C37,)</f>
        <v/>
      </c>
      <c r="L37" s="197">
        <f>IF(C37&gt;E37,E37+1-C37-H37,E37-C37-H37)</f>
        <v/>
      </c>
      <c r="M37" s="202">
        <f>+IF(L37&gt;$L$7,$L$7,L37)</f>
        <v/>
      </c>
      <c r="N37" s="197">
        <f>+IF(OR(L37&lt;=$L$7,L37=" ")," ",L37-$L$7)</f>
        <v/>
      </c>
      <c r="O37" s="197">
        <f>IF(AND($C37&lt;&gt;"",$C37&lt;$AA$2,$E37&gt;$Z$2),MIN($E37,$AA$2)-MAX($C37,$Z$2),0)</f>
        <v/>
      </c>
      <c r="P37" s="197">
        <f>IF(AND($F37&lt;&gt;"",$F37&lt;$AA$2,$G37&gt;$Z$2),MIN($G37,$AA$2)-MAX($F37,$Z$2),0)</f>
        <v/>
      </c>
      <c r="Q37" s="197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119" t="n"/>
    </row>
    <row r="38" ht="36.75" customHeight="1" s="35">
      <c r="A38" s="216">
        <f>A37+1</f>
        <v/>
      </c>
      <c r="B38" s="32">
        <f>TEXT(A38,"aaa")</f>
        <v/>
      </c>
      <c r="C38" s="200" t="n"/>
      <c r="D38" s="217">
        <f t="array" ref="D38">_xlfn.IFS(C38&lt;0.5,"朝",AND(C38&lt;22/24),"22前",AND(C38&gt;=22/24),"22後")</f>
        <v/>
      </c>
      <c r="E38" s="146" t="n"/>
      <c r="F38" s="197" t="n"/>
      <c r="G38" s="198" t="n"/>
      <c r="H38" s="201">
        <f>G38-F38</f>
        <v/>
      </c>
      <c r="I38" s="196">
        <f>IF(AND(C38&lt;0.333,C38&lt;&gt;""),8/24-C38,(IF(E38&gt;29/24,E38-29/24,)))</f>
        <v/>
      </c>
      <c r="J38" s="197">
        <f>IF(AND(C38&lt;0.5,C38&lt;&gt;""),E38-C38-H38,)</f>
        <v/>
      </c>
      <c r="K38" s="197">
        <f>IF(AND(C38&gt;0.5,C38&lt;22/24),22/24-C38,)</f>
        <v/>
      </c>
      <c r="L38" s="197">
        <f>IF(C38&gt;E38,E38+1-C38-H38,E38-C38-H38)</f>
        <v/>
      </c>
      <c r="M38" s="202">
        <f>+IF(L38&gt;$L$7,$L$7,L38)</f>
        <v/>
      </c>
      <c r="N38" s="197">
        <f>+IF(OR(L38&lt;=$L$7,L38=" ")," ",L38-$L$7)</f>
        <v/>
      </c>
      <c r="O38" s="197" t="n"/>
      <c r="P38" s="197" t="n"/>
      <c r="Q38" s="197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119" t="n"/>
    </row>
    <row r="39" ht="36.75" customHeight="1" s="35" thickBot="1">
      <c r="A39" s="218">
        <f>A38+1</f>
        <v/>
      </c>
      <c r="B39" s="26">
        <f>TEXT(A39,"aaa")</f>
        <v/>
      </c>
      <c r="C39" s="219" t="n"/>
      <c r="D39" s="220">
        <f t="array" ref="D39">_xlfn.IFS(C39&lt;0.5,"朝",AND(C39&lt;22/24),"22前",AND(C39&gt;=22/24),"22後")</f>
        <v/>
      </c>
      <c r="E39" s="147" t="n"/>
      <c r="F39" s="221" t="n"/>
      <c r="G39" s="222" t="n"/>
      <c r="H39" s="207" t="n">
        <v>0</v>
      </c>
      <c r="I39" s="208">
        <f>IF(AND(C39&lt;0.333,C39&lt;&gt;""),8/24-C39,(IF(E39&gt;29/24,E39-29/24,)))</f>
        <v/>
      </c>
      <c r="J39" s="208">
        <f>IF(AND(C39&lt;0.5,C39&lt;&gt;""),E39-C39-H39,)</f>
        <v/>
      </c>
      <c r="K39" s="223">
        <f>IF(AND(C39&gt;0.5,C39&lt;22/24),22/24-C39,)</f>
        <v/>
      </c>
      <c r="L39" s="208">
        <f>IF(C39&gt;E39,E39+1-C39-H39,E39-C39-H39)</f>
        <v/>
      </c>
      <c r="M39" s="209" t="n">
        <v>0</v>
      </c>
      <c r="N39" s="208" t="n"/>
      <c r="O39" s="208" t="n"/>
      <c r="P39" s="208" t="n"/>
      <c r="Q39" s="208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121" t="n"/>
    </row>
    <row r="40" ht="36.75" customHeight="1" s="35" thickTop="1">
      <c r="A40" s="117" t="inlineStr">
        <is>
          <t>合計</t>
        </is>
      </c>
      <c r="B40" s="117" t="n"/>
      <c r="C40" s="196" t="n"/>
      <c r="D40" s="215">
        <f t="array" ref="D40">_xlfn.IFS(C40&lt;0.5,"朝",AND(C40&lt;22/24),"22前",AND(C40&gt;=22/24),"22後")</f>
        <v/>
      </c>
      <c r="E40" s="224" t="n"/>
      <c r="F40" s="225" t="n"/>
      <c r="G40" s="226" t="n"/>
      <c r="H40" s="195" t="inlineStr">
        <is>
          <t>休憩計計</t>
        </is>
      </c>
      <c r="I40" s="196" t="inlineStr">
        <is>
          <t>早朝計</t>
        </is>
      </c>
      <c r="J40" s="196" t="inlineStr">
        <is>
          <t>基本計</t>
        </is>
      </c>
      <c r="K40" s="196" t="inlineStr">
        <is>
          <t>夜時間</t>
        </is>
      </c>
      <c r="L40" s="196" t="inlineStr">
        <is>
          <t>実働時間</t>
        </is>
      </c>
      <c r="M40" s="122" t="inlineStr">
        <is>
          <t>契約時間</t>
        </is>
      </c>
      <c r="N40" s="123" t="inlineStr">
        <is>
          <t>残業時間</t>
        </is>
      </c>
      <c r="O40" s="124" t="inlineStr">
        <is>
          <t>深夜時間</t>
        </is>
      </c>
      <c r="P40" s="124" t="inlineStr">
        <is>
          <t>深夜時間</t>
        </is>
      </c>
      <c r="Q40" s="124" t="inlineStr">
        <is>
          <t>深夜時間</t>
        </is>
      </c>
      <c r="R40" s="125" t="inlineStr">
        <is>
          <t>食事合計</t>
        </is>
      </c>
    </row>
    <row r="41" ht="36.75" customHeight="1" s="35" thickBot="1">
      <c r="A41" s="119" t="n"/>
      <c r="B41" s="119" t="n"/>
      <c r="C41" s="119" t="n"/>
      <c r="D41" s="119" t="n"/>
      <c r="E41" s="140" t="n"/>
      <c r="F41" s="4" t="inlineStr">
        <is>
          <t>出勤日数</t>
        </is>
      </c>
      <c r="G41" s="144">
        <f>COUNTA(C9:C39)</f>
        <v/>
      </c>
      <c r="H41" s="227">
        <f>+SUM(H9:H39)</f>
        <v/>
      </c>
      <c r="I41" s="228">
        <f>SUM(I9:I39)</f>
        <v/>
      </c>
      <c r="J41" s="229">
        <f>SUM(J9:J39)</f>
        <v/>
      </c>
      <c r="K41" s="229">
        <f>SUM(K9:K39)</f>
        <v/>
      </c>
      <c r="L41" s="197">
        <f>+SUM(L9:L39)</f>
        <v/>
      </c>
      <c r="M41" s="197">
        <f>+SUM(M9:M39)</f>
        <v/>
      </c>
      <c r="N41" s="197">
        <f>+SUM(N9:N39)</f>
        <v/>
      </c>
      <c r="O41" s="197">
        <f>+SUM(O9:O38)</f>
        <v/>
      </c>
      <c r="P41" s="197">
        <f>+SUM(P9:P38)</f>
        <v/>
      </c>
      <c r="Q41" s="197">
        <f>+SUM(Q9:Q39)</f>
        <v/>
      </c>
      <c r="R41" s="119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13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I36" sqref="I36"/>
    </sheetView>
  </sheetViews>
  <sheetFormatPr baseColWidth="8" defaultRowHeight="13.2"/>
  <cols>
    <col width="7.21875" bestFit="1" customWidth="1" style="35" min="1" max="1"/>
    <col width="5.77734375" bestFit="1" customWidth="1" style="35" min="2" max="2"/>
    <col hidden="1" width="2.88671875" customWidth="1" style="35" min="4" max="4"/>
    <col width="10.109375" customWidth="1" style="35" min="8" max="11"/>
    <col width="10" customWidth="1" style="35" min="12" max="13"/>
    <col width="10.88671875" customWidth="1" style="35" min="14" max="14"/>
    <col hidden="1" width="9" customWidth="1" style="35" min="15" max="15"/>
    <col hidden="1" width="8.21875" customWidth="1" style="35" min="16" max="16"/>
  </cols>
  <sheetData>
    <row r="2" ht="22.5" customHeight="1" s="35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67" t="inlineStr">
        <is>
          <t>ダイエットクック</t>
        </is>
      </c>
      <c r="E2" s="166" t="n"/>
      <c r="F2" s="166" t="n"/>
      <c r="G2" s="166" t="n"/>
      <c r="L2" s="0" t="n"/>
      <c r="M2" s="0" t="n"/>
      <c r="Z2" s="22" t="n">
        <v>0.9166666666666666</v>
      </c>
      <c r="AA2" s="23" t="n">
        <v>1.208333333333333</v>
      </c>
    </row>
    <row r="3" ht="22.5" customHeight="1" s="35">
      <c r="A3" s="190">
        <f>'[1]0SHEET'!D1</f>
        <v/>
      </c>
      <c r="B3" s="2" t="inlineStr">
        <is>
          <t>月</t>
        </is>
      </c>
      <c r="L3" s="0" t="n"/>
      <c r="M3" s="0" t="n"/>
    </row>
    <row r="4" ht="22.5" customHeight="1" s="35">
      <c r="C4" s="1" t="inlineStr">
        <is>
          <t>氏名</t>
        </is>
      </c>
      <c r="D4" s="168" t="inlineStr">
        <is>
          <t>Ｒビスタ　ソウ゛ァ</t>
        </is>
      </c>
      <c r="E4" s="166" t="n"/>
      <c r="F4" s="166" t="n"/>
      <c r="G4" s="166" t="n"/>
      <c r="H4" s="0" t="inlineStr">
        <is>
          <t>NP番号：</t>
        </is>
      </c>
      <c r="I4" s="107" t="n">
        <v>5492</v>
      </c>
      <c r="J4" s="0" t="n"/>
      <c r="K4" s="0" t="n"/>
      <c r="M4" s="0" t="n"/>
    </row>
    <row r="6">
      <c r="L6" s="20" t="inlineStr">
        <is>
          <t>法定時間</t>
        </is>
      </c>
      <c r="M6" s="20" t="n"/>
    </row>
    <row r="7" ht="14.25" customHeight="1" s="35" thickBot="1">
      <c r="L7" s="21" t="n">
        <v>0.3333333333333333</v>
      </c>
      <c r="M7" s="21" t="n"/>
      <c r="O7" s="3" t="n"/>
      <c r="P7" s="3" t="n"/>
      <c r="Q7" s="3" t="n"/>
    </row>
    <row r="8" ht="22.5" customHeight="1" s="35" thickBot="1">
      <c r="A8" s="110" t="inlineStr">
        <is>
          <t>日</t>
        </is>
      </c>
      <c r="B8" s="132" t="inlineStr">
        <is>
          <t>曜日</t>
        </is>
      </c>
      <c r="C8" s="7" t="inlineStr">
        <is>
          <t>出勤</t>
        </is>
      </c>
      <c r="D8" s="8" t="n"/>
      <c r="E8" s="8" t="inlineStr">
        <is>
          <t>退勤</t>
        </is>
      </c>
      <c r="F8" s="8" t="inlineStr">
        <is>
          <t>休憩開始</t>
        </is>
      </c>
      <c r="G8" s="9" t="inlineStr">
        <is>
          <t>休憩終了</t>
        </is>
      </c>
      <c r="H8" s="134" t="inlineStr">
        <is>
          <t>休憩計</t>
        </is>
      </c>
      <c r="I8" s="110" t="inlineStr">
        <is>
          <t>早朝</t>
        </is>
      </c>
      <c r="J8" s="110" t="inlineStr">
        <is>
          <t>基本</t>
        </is>
      </c>
      <c r="K8" s="110" t="inlineStr">
        <is>
          <t>夜</t>
        </is>
      </c>
      <c r="L8" s="111" t="inlineStr">
        <is>
          <t>実働</t>
        </is>
      </c>
      <c r="M8" s="111" t="inlineStr">
        <is>
          <t>契約時間</t>
        </is>
      </c>
      <c r="N8" s="112" t="inlineStr">
        <is>
          <t>残業</t>
        </is>
      </c>
      <c r="O8" s="113" t="inlineStr">
        <is>
          <t>深夜時間</t>
        </is>
      </c>
      <c r="P8" s="113" t="inlineStr">
        <is>
          <t>深夜休憩</t>
        </is>
      </c>
      <c r="Q8" s="113" t="inlineStr">
        <is>
          <t>深夜</t>
        </is>
      </c>
      <c r="R8" s="114" t="inlineStr">
        <is>
          <t>食事</t>
        </is>
      </c>
    </row>
    <row r="9" ht="36.75" customHeight="1" s="35" thickTop="1">
      <c r="A9" s="214">
        <f>A3</f>
        <v/>
      </c>
      <c r="B9" s="133">
        <f>TEXT(A9,"aaa")</f>
        <v/>
      </c>
      <c r="C9" s="192" t="n">
        <v>0.8659722222222223</v>
      </c>
      <c r="D9" s="215">
        <f t="array" ref="D9">_xlfn.IFS(C9&lt;0.5,"朝",AND(C9&lt;22/24),"22前",AND(C9&gt;=22/24),"22後")</f>
        <v/>
      </c>
      <c r="E9" s="145" t="n">
        <v>1.196527777777778</v>
      </c>
      <c r="F9" s="196" t="n">
        <v>0</v>
      </c>
      <c r="G9" s="194" t="n">
        <v>0.04166666666666666</v>
      </c>
      <c r="H9" s="195">
        <f>G9-F9</f>
        <v/>
      </c>
      <c r="I9" s="196">
        <f>IF(AND(C9&lt;0.333,C9&lt;&gt;""),8/24-C9,(IF(E9&gt;29/24,E9-29/24,)))</f>
        <v/>
      </c>
      <c r="J9" s="196">
        <f>IF(AND(C9&lt;0.5,C9&lt;&gt;""),E9-C9-H9,)</f>
        <v/>
      </c>
      <c r="K9" s="196">
        <f>IF(AND(C9&gt;0.5,C9&lt;22/24),22/24-C9,)</f>
        <v/>
      </c>
      <c r="L9" s="197">
        <f>IF(C9&gt;E9,E9+1-C9-H9,E9-C9-H9)</f>
        <v/>
      </c>
      <c r="M9" s="196">
        <f>+IF(L9&gt;$L$7,$L$7,L9)</f>
        <v/>
      </c>
      <c r="N9" s="196">
        <f>+IF(OR(L9&lt;=$L$7,L9=" ")," ",L9-$L$7)</f>
        <v/>
      </c>
      <c r="O9" s="196">
        <f>IF(AND($C9&lt;&gt;"",$C9&lt;$AA$2,$E9&gt;$Z$2),MIN($E9,$AA$2)-MAX($C9,$Z$2),0)</f>
        <v/>
      </c>
      <c r="P9" s="196">
        <f>IF(AND($F9&lt;&gt;"",$F9&lt;$AA$2,$G9&gt;$Z$2),MIN($G9,$AA$2)-MAX($F9,$Z$2),0)</f>
        <v/>
      </c>
      <c r="Q9" s="197">
        <f t="array" ref="Q9">_xlfn.IFS(D9="朝",,AND(D9="22前",E9&gt;5/24),5/24+1-H9-22/24,AND(D9="22前",E9&lt;5/24),E9+1-H9-22/24,AND(D9="22後",E9&gt;5/24),5/24+1-H9-C9,AND(D9="22後",E9&lt;5/24),E9+1-H9-C9)</f>
        <v/>
      </c>
      <c r="R9" s="117" t="n"/>
    </row>
    <row r="10" ht="36.75" customHeight="1" s="35">
      <c r="A10" s="216">
        <f>A9+1</f>
        <v/>
      </c>
      <c r="B10" s="32">
        <f>TEXT(A10,"aaa")</f>
        <v/>
      </c>
      <c r="C10" s="200" t="n">
        <v>0.8652777777777778</v>
      </c>
      <c r="D10" s="215">
        <f t="array" ref="D10">_xlfn.IFS(C10&lt;0.5,"朝",AND(C10&lt;22/24),"22前",AND(C10&gt;=22/24),"22後")</f>
        <v/>
      </c>
      <c r="E10" s="146" t="n">
        <v>1.196527777777778</v>
      </c>
      <c r="F10" s="197" t="n">
        <v>0</v>
      </c>
      <c r="G10" s="198" t="n">
        <v>0.04166666666666666</v>
      </c>
      <c r="H10" s="201">
        <f>G10-F10</f>
        <v/>
      </c>
      <c r="I10" s="196">
        <f>IF(AND(C10&lt;0.333,C10&lt;&gt;""),8/24-C10,(IF(E10&gt;29/24,E10-29/24,)))</f>
        <v/>
      </c>
      <c r="J10" s="196">
        <f>IF(AND(C10&lt;0.5,C10&lt;&gt;""),E10-C10-H10,)</f>
        <v/>
      </c>
      <c r="K10" s="196">
        <f>IF(AND(C10&gt;0.5,C10&lt;22/24),22/24-C10,)</f>
        <v/>
      </c>
      <c r="L10" s="197">
        <f>IF(C10&gt;E10,E10+1-C10-H10,E10-C10-H10)</f>
        <v/>
      </c>
      <c r="M10" s="202">
        <f>+IF(L10&gt;$L$7,$L$7,L10)</f>
        <v/>
      </c>
      <c r="N10" s="197">
        <f>+IF(OR(L10&lt;=$L$7,L10=" ")," ",L10-$L$7)</f>
        <v/>
      </c>
      <c r="O10" s="197">
        <f>IF(AND($C10&lt;&gt;"",$C10&lt;$AA$2,$E10&gt;$Z$2),MIN($E10,$AA$2)-MAX($C10,$Z$2),0)</f>
        <v/>
      </c>
      <c r="P10" s="197">
        <f>IF(AND($F10&lt;&gt;"",$F10&lt;$AA$2,$G10&gt;$Z$2),MIN($G10,$AA$2)-MAX($F10,$Z$2),0)</f>
        <v/>
      </c>
      <c r="Q10" s="197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119" t="n"/>
    </row>
    <row r="11" ht="36.75" customHeight="1" s="35">
      <c r="A11" s="216">
        <f>A10+1</f>
        <v/>
      </c>
      <c r="B11" s="32">
        <f>TEXT(A11,"aaa")</f>
        <v/>
      </c>
      <c r="C11" s="200" t="n">
        <v>0.8652777777777778</v>
      </c>
      <c r="D11" s="215">
        <f t="array" ref="D11">_xlfn.IFS(C11&lt;0.5,"朝",AND(C11&lt;22/24),"22前",AND(C11&gt;=22/24),"22後")</f>
        <v/>
      </c>
      <c r="E11" s="146" t="n">
        <v>1.196527777777778</v>
      </c>
      <c r="F11" s="197" t="n">
        <v>0</v>
      </c>
      <c r="G11" s="198" t="n">
        <v>0.04166666666666666</v>
      </c>
      <c r="H11" s="201">
        <f>G11-F11</f>
        <v/>
      </c>
      <c r="I11" s="196">
        <f>IF(AND(C11&lt;0.333,C11&lt;&gt;""),8/24-C11,(IF(E11&gt;29/24,E11-29/24,)))</f>
        <v/>
      </c>
      <c r="J11" s="196">
        <f>IF(AND(C11&lt;0.5,C11&lt;&gt;""),E11-C11-H11,)</f>
        <v/>
      </c>
      <c r="K11" s="196">
        <f>IF(AND(C11&gt;0.5,C11&lt;22/24),22/24-C11,)</f>
        <v/>
      </c>
      <c r="L11" s="197">
        <f>IF(C11&gt;E11,E11+1-C11-H11,E11-C11-H11)</f>
        <v/>
      </c>
      <c r="M11" s="202">
        <f>+IF(L11&gt;$L$7,$L$7,L11)</f>
        <v/>
      </c>
      <c r="N11" s="197">
        <f>+IF(OR(L11&lt;=$L$7,L11=" ")," ",L11-$L$7)</f>
        <v/>
      </c>
      <c r="O11" s="197">
        <f>IF(AND($C11&lt;&gt;"",$C11&lt;$AA$2,$E11&gt;$Z$2),MIN($E11,$AA$2)-MAX($C11,$Z$2),0)</f>
        <v/>
      </c>
      <c r="P11" s="197">
        <f>IF(AND($F11&lt;&gt;"",$F11&lt;$AA$2,$G11&gt;$Z$2),MIN($G11,$AA$2)-MAX($F11,$Z$2),0)</f>
        <v/>
      </c>
      <c r="Q11" s="197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119" t="n"/>
    </row>
    <row r="12" ht="36.75" customHeight="1" s="35">
      <c r="A12" s="216">
        <f>A11+1</f>
        <v/>
      </c>
      <c r="B12" s="32">
        <f>TEXT(A12,"aaa")</f>
        <v/>
      </c>
      <c r="C12" s="200" t="n"/>
      <c r="D12" s="215">
        <f t="array" ref="D12">_xlfn.IFS(C12&lt;0.5,"朝",AND(C12&lt;22/24),"22前",AND(C12&gt;=22/24),"22後")</f>
        <v/>
      </c>
      <c r="E12" s="146" t="n"/>
      <c r="F12" s="197" t="n"/>
      <c r="G12" s="198" t="n"/>
      <c r="H12" s="201">
        <f>G12-F12</f>
        <v/>
      </c>
      <c r="I12" s="196">
        <f>IF(AND(C12&lt;0.333,C12&lt;&gt;""),8/24-C12,(IF(E12&gt;29/24,E12-29/24,)))</f>
        <v/>
      </c>
      <c r="J12" s="196">
        <f>IF(AND(C12&lt;0.5,C12&lt;&gt;""),E12-C12-H12,)</f>
        <v/>
      </c>
      <c r="K12" s="196">
        <f>IF(AND(C12&gt;0.5,C12&lt;22/24),22/24-C12,)</f>
        <v/>
      </c>
      <c r="L12" s="197">
        <f>IF(C12&gt;E12,E12+1-C12-H12,E12-C12-H12)</f>
        <v/>
      </c>
      <c r="M12" s="202">
        <f>+IF(L12&gt;$L$7,$L$7,L12)</f>
        <v/>
      </c>
      <c r="N12" s="197">
        <f>+IF(OR(L12&lt;=$L$7,L12=" ")," ",L12-$L$7)</f>
        <v/>
      </c>
      <c r="O12" s="197">
        <f>IF(AND($C12&lt;&gt;"",$C12&lt;$AA$2,$E12&gt;$Z$2),MIN($E12,$AA$2)-MAX($C12,$Z$2),0)</f>
        <v/>
      </c>
      <c r="P12" s="197">
        <f>IF(AND($F12&lt;&gt;"",$F12&lt;$AA$2,$G12&gt;$Z$2),MIN($G12,$AA$2)-MAX($F12,$Z$2),0)</f>
        <v/>
      </c>
      <c r="Q12" s="197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119" t="n"/>
    </row>
    <row r="13" ht="36.75" customHeight="1" s="35">
      <c r="A13" s="216">
        <f>A12+1</f>
        <v/>
      </c>
      <c r="B13" s="32">
        <f>TEXT(A13,"aaa")</f>
        <v/>
      </c>
      <c r="C13" s="200" t="n"/>
      <c r="D13" s="215">
        <f t="array" ref="D13">_xlfn.IFS(C13&lt;0.5,"朝",AND(C13&lt;22/24),"22前",AND(C13&gt;=22/24),"22後")</f>
        <v/>
      </c>
      <c r="E13" s="146" t="n"/>
      <c r="F13" s="197" t="n"/>
      <c r="G13" s="198" t="n"/>
      <c r="H13" s="201">
        <f>G13-F13</f>
        <v/>
      </c>
      <c r="I13" s="196">
        <f>IF(AND(C13&lt;0.333,C13&lt;&gt;""),8/24-C13,(IF(E13&gt;29/24,E13-29/24,)))</f>
        <v/>
      </c>
      <c r="J13" s="196">
        <f>IF(AND(C13&lt;0.5,C13&lt;&gt;""),E13-C13-H13,)</f>
        <v/>
      </c>
      <c r="K13" s="196">
        <f>IF(AND(C13&gt;0.5,C13&lt;22/24),22/24-C13,)</f>
        <v/>
      </c>
      <c r="L13" s="197">
        <f>IF(C13&gt;E13,E13+1-C13-H13,E13-C13-H13)</f>
        <v/>
      </c>
      <c r="M13" s="202">
        <f>+IF(L13&gt;$L$7,$L$7,L13)</f>
        <v/>
      </c>
      <c r="N13" s="197">
        <f>+IF(OR(L13&lt;=$L$7,L13=" ")," ",L13-$L$7)</f>
        <v/>
      </c>
      <c r="O13" s="197">
        <f>IF(AND($C13&lt;&gt;"",$C13&lt;$AA$2,$E13&gt;$Z$2),MIN($E13,$AA$2)-MAX($C13,$Z$2),0)</f>
        <v/>
      </c>
      <c r="P13" s="197">
        <f>IF(AND($F13&lt;&gt;"",$F13&lt;$AA$2,$G13&gt;$Z$2),MIN($G13,$AA$2)-MAX($F13,$Z$2),0)</f>
        <v/>
      </c>
      <c r="Q13" s="197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119" t="n"/>
    </row>
    <row r="14" ht="36.75" customHeight="1" s="35">
      <c r="A14" s="216">
        <f>A13+1</f>
        <v/>
      </c>
      <c r="B14" s="32">
        <f>TEXT(A14,"aaa")</f>
        <v/>
      </c>
      <c r="C14" s="200" t="n"/>
      <c r="D14" s="215">
        <f t="array" ref="D14">_xlfn.IFS(C14&lt;0.5,"朝",AND(C14&lt;22/24),"22前",AND(C14&gt;=22/24),"22後")</f>
        <v/>
      </c>
      <c r="E14" s="146" t="n"/>
      <c r="F14" s="197" t="n"/>
      <c r="G14" s="198" t="n"/>
      <c r="H14" s="201">
        <f>G14-F14</f>
        <v/>
      </c>
      <c r="I14" s="196">
        <f>IF(AND(C14&lt;0.333,C14&lt;&gt;""),8/24-C14,(IF(E14&gt;29/24,E14-29/24,)))</f>
        <v/>
      </c>
      <c r="J14" s="196">
        <f>IF(AND(C14&lt;0.5,C14&lt;&gt;""),E14-C14-H14,)</f>
        <v/>
      </c>
      <c r="K14" s="196">
        <f>IF(AND(C14&gt;0.5,C14&lt;22/24),22/24-C14,)</f>
        <v/>
      </c>
      <c r="L14" s="197">
        <f>IF(C14&gt;E14,E14+1-C14-H14,E14-C14-H14)</f>
        <v/>
      </c>
      <c r="M14" s="202">
        <f>+IF(L14&gt;$L$7,$L$7,L14)</f>
        <v/>
      </c>
      <c r="N14" s="197">
        <f>+IF(OR(L14&lt;=$L$7,L14=" ")," ",L14-$L$7)</f>
        <v/>
      </c>
      <c r="O14" s="197">
        <f>IF(AND($C14&lt;&gt;"",$C14&lt;$AA$2,$E14&gt;$Z$2),MIN($E14,$AA$2)-MAX($C14,$Z$2),0)</f>
        <v/>
      </c>
      <c r="P14" s="197">
        <f>IF(AND($F14&lt;&gt;"",$F14&lt;$AA$2,$G14&gt;$Z$2),MIN($G14,$AA$2)-MAX($F14,$Z$2),0)</f>
        <v/>
      </c>
      <c r="Q14" s="197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119" t="n"/>
    </row>
    <row r="15" ht="36.75" customHeight="1" s="35">
      <c r="A15" s="216">
        <f>A14+1</f>
        <v/>
      </c>
      <c r="B15" s="32">
        <f>TEXT(A15,"aaa")</f>
        <v/>
      </c>
      <c r="C15" s="200" t="n">
        <v>0.8659722222222223</v>
      </c>
      <c r="D15" s="215">
        <f t="array" ref="D15">_xlfn.IFS(C15&lt;0.5,"朝",AND(C15&lt;22/24),"22前",AND(C15&gt;=22/24),"22後")</f>
        <v/>
      </c>
      <c r="E15" s="146" t="n">
        <v>1.196527777777778</v>
      </c>
      <c r="F15" s="197" t="n">
        <v>0</v>
      </c>
      <c r="G15" s="198" t="n">
        <v>0.04166666666666666</v>
      </c>
      <c r="H15" s="201">
        <f>G15-F15</f>
        <v/>
      </c>
      <c r="I15" s="196">
        <f>IF(AND(C15&lt;0.333,C15&lt;&gt;""),8/24-C15,(IF(E15&gt;29/24,E15-29/24,)))</f>
        <v/>
      </c>
      <c r="J15" s="196">
        <f>IF(AND(C15&lt;0.5,C15&lt;&gt;""),E15-C15-H15,)</f>
        <v/>
      </c>
      <c r="K15" s="196">
        <f>IF(AND(C15&gt;0.5,C15&lt;22/24),22/24-C15,)</f>
        <v/>
      </c>
      <c r="L15" s="197">
        <f>IF(C15&gt;E15,E15+1-C15-H15,E15-C15-H15)</f>
        <v/>
      </c>
      <c r="M15" s="202">
        <f>+IF(L15&gt;$L$7,$L$7,L15)</f>
        <v/>
      </c>
      <c r="N15" s="197">
        <f>+IF(OR(L15&lt;=$L$7,L15=" ")," ",L15-$L$7)</f>
        <v/>
      </c>
      <c r="O15" s="197">
        <f>IF(AND($C15&lt;&gt;"",$C15&lt;$AA$2,$E15&gt;$Z$2),MIN($E15,$AA$2)-MAX($C15,$Z$2),0)</f>
        <v/>
      </c>
      <c r="P15" s="197">
        <f>IF(AND($F15&lt;&gt;"",$F15&lt;$AA$2,$G15&gt;$Z$2),MIN($G15,$AA$2)-MAX($F15,$Z$2),0)</f>
        <v/>
      </c>
      <c r="Q15" s="197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119" t="n"/>
    </row>
    <row r="16" ht="36.75" customHeight="1" s="35">
      <c r="A16" s="216">
        <f>A15+1</f>
        <v/>
      </c>
      <c r="B16" s="32">
        <f>TEXT(A16,"aaa")</f>
        <v/>
      </c>
      <c r="C16" s="200" t="n">
        <v>0.8652777777777778</v>
      </c>
      <c r="D16" s="215">
        <f t="array" ref="D16">_xlfn.IFS(C16&lt;0.5,"朝",AND(C16&lt;22/24),"22前",AND(C16&gt;=22/24),"22後")</f>
        <v/>
      </c>
      <c r="E16" s="146" t="n">
        <v>1.196527777777778</v>
      </c>
      <c r="F16" s="197" t="n">
        <v>0</v>
      </c>
      <c r="G16" s="198" t="n">
        <v>0.04166666666666666</v>
      </c>
      <c r="H16" s="201">
        <f>G16-F16</f>
        <v/>
      </c>
      <c r="I16" s="196">
        <f>IF(AND(C16&lt;0.333,C16&lt;&gt;""),8/24-C16,(IF(E16&gt;29/24,E16-29/24,)))</f>
        <v/>
      </c>
      <c r="J16" s="196">
        <f>IF(AND(C16&lt;0.5,C16&lt;&gt;""),E16-C16-H16,)</f>
        <v/>
      </c>
      <c r="K16" s="196">
        <f>IF(AND(C16&gt;0.5,C16&lt;22/24),22/24-C16,)</f>
        <v/>
      </c>
      <c r="L16" s="197">
        <f>IF(C16&gt;E16,E16+1-C16-H16,E16-C16-H16)</f>
        <v/>
      </c>
      <c r="M16" s="202">
        <f>+IF(L16&gt;$L$7,$L$7,L16)</f>
        <v/>
      </c>
      <c r="N16" s="197">
        <f>+IF(OR(L16&lt;=$L$7,L16=" ")," ",L16-$L$7)</f>
        <v/>
      </c>
      <c r="O16" s="197">
        <f>IF(AND($C16&lt;&gt;"",$C16&lt;$AA$2,$E16&gt;$Z$2),MIN($E16,$AA$2)-MAX($C16,$Z$2),0)</f>
        <v/>
      </c>
      <c r="P16" s="197">
        <f>IF(AND($F16&lt;&gt;"",$F16&lt;$AA$2,$G16&gt;$Z$2),MIN($G16,$AA$2)-MAX($F16,$Z$2),0)</f>
        <v/>
      </c>
      <c r="Q16" s="197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119" t="n"/>
    </row>
    <row r="17" ht="36.75" customHeight="1" s="35">
      <c r="A17" s="216">
        <f>A16+1</f>
        <v/>
      </c>
      <c r="B17" s="32">
        <f>TEXT(A17,"aaa")</f>
        <v/>
      </c>
      <c r="C17" s="200" t="n">
        <v>0.8652777777777778</v>
      </c>
      <c r="D17" s="215">
        <f t="array" ref="D17">_xlfn.IFS(C17&lt;0.5,"朝",AND(C17&lt;22/24),"22前",AND(C17&gt;=22/24),"22後")</f>
        <v/>
      </c>
      <c r="E17" s="146" t="n">
        <v>1.196527777777778</v>
      </c>
      <c r="F17" s="197" t="n">
        <v>0</v>
      </c>
      <c r="G17" s="198" t="n">
        <v>0.04166666666666666</v>
      </c>
      <c r="H17" s="201">
        <f>G17-F17</f>
        <v/>
      </c>
      <c r="I17" s="196">
        <f>IF(AND(C17&lt;0.333,C17&lt;&gt;""),8/24-C17,(IF(E17&gt;29/24,E17-29/24,)))</f>
        <v/>
      </c>
      <c r="J17" s="196">
        <f>IF(AND(C17&lt;0.5,C17&lt;&gt;""),E17-C17-H17,)</f>
        <v/>
      </c>
      <c r="K17" s="196">
        <f>IF(AND(C17&gt;0.5,C17&lt;22/24),22/24-C17,)</f>
        <v/>
      </c>
      <c r="L17" s="197">
        <f>IF(C17&gt;E17,E17+1-C17-H17,E17-C17-H17)</f>
        <v/>
      </c>
      <c r="M17" s="202">
        <f>+IF(L17&gt;$L$7,$L$7,L17)</f>
        <v/>
      </c>
      <c r="N17" s="197">
        <f>+IF(OR(L17&lt;=$L$7,L17=" ")," ",L17-$L$7)</f>
        <v/>
      </c>
      <c r="O17" s="197">
        <f>IF(AND($C17&lt;&gt;"",$C17&lt;$AA$2,$E17&gt;$Z$2),MIN($E17,$AA$2)-MAX($C17,$Z$2),0)</f>
        <v/>
      </c>
      <c r="P17" s="197">
        <f>IF(AND($F17&lt;&gt;"",$F17&lt;$AA$2,$G17&gt;$Z$2),MIN($G17,$AA$2)-MAX($F17,$Z$2),0)</f>
        <v/>
      </c>
      <c r="Q17" s="197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119" t="n"/>
    </row>
    <row r="18" ht="36.75" customHeight="1" s="35">
      <c r="A18" s="216">
        <f>A17+1</f>
        <v/>
      </c>
      <c r="B18" s="32">
        <f>TEXT(A18,"aaa")</f>
        <v/>
      </c>
      <c r="C18" s="200" t="n">
        <v>0.8652777777777778</v>
      </c>
      <c r="D18" s="215">
        <f t="array" ref="D18">_xlfn.IFS(C18&lt;0.5,"朝",AND(C18&lt;22/24),"22前",AND(C18&gt;=22/24),"22後")</f>
        <v/>
      </c>
      <c r="E18" s="146" t="n">
        <v>1.196527777777778</v>
      </c>
      <c r="F18" s="197" t="n">
        <v>0</v>
      </c>
      <c r="G18" s="198" t="n">
        <v>0.04166666666666666</v>
      </c>
      <c r="H18" s="201">
        <f>G18-F18</f>
        <v/>
      </c>
      <c r="I18" s="196">
        <f>IF(AND(C18&lt;0.333,C18&lt;&gt;""),8/24-C18,(IF(E18&gt;29/24,E18-29/24,)))</f>
        <v/>
      </c>
      <c r="J18" s="196">
        <f>IF(AND(C18&lt;0.5,C18&lt;&gt;""),E18-C18-H18,)</f>
        <v/>
      </c>
      <c r="K18" s="196">
        <f>IF(AND(C18&gt;0.5,C18&lt;22/24),22/24-C18,)</f>
        <v/>
      </c>
      <c r="L18" s="197">
        <f>IF(C18&gt;E18,E18+1-C18-H18,E18-C18-H18)</f>
        <v/>
      </c>
      <c r="M18" s="202">
        <f>+IF(L18&gt;$L$7,$L$7,L18)</f>
        <v/>
      </c>
      <c r="N18" s="197">
        <f>+IF(OR(L18&lt;=$L$7,L18=" ")," ",L18-$L$7)</f>
        <v/>
      </c>
      <c r="O18" s="197">
        <f>IF(AND($C18&lt;&gt;"",$C18&lt;$AA$2,$E18&gt;$Z$2),MIN($E18,$AA$2)-MAX($C18,$Z$2),0)</f>
        <v/>
      </c>
      <c r="P18" s="197">
        <f>IF(AND($F18&lt;&gt;"",$F18&lt;$AA$2,$G18&gt;$Z$2),MIN($G18,$AA$2)-MAX($F18,$Z$2),0)</f>
        <v/>
      </c>
      <c r="Q18" s="197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119" t="n"/>
    </row>
    <row r="19" ht="36.75" customHeight="1" s="35">
      <c r="A19" s="216">
        <f>A18+1</f>
        <v/>
      </c>
      <c r="B19" s="32">
        <f>TEXT(A19,"aaa")</f>
        <v/>
      </c>
      <c r="C19" s="200" t="n"/>
      <c r="D19" s="215">
        <f t="array" ref="D19">_xlfn.IFS(C19&lt;0.5,"朝",AND(C19&lt;22/24),"22前",AND(C19&gt;=22/24),"22後")</f>
        <v/>
      </c>
      <c r="E19" s="146" t="n"/>
      <c r="F19" s="197" t="n"/>
      <c r="G19" s="198" t="n"/>
      <c r="H19" s="201">
        <f>G19-F19</f>
        <v/>
      </c>
      <c r="I19" s="196">
        <f>IF(AND(C19&lt;0.333,C19&lt;&gt;""),8/24-C19,(IF(E19&gt;29/24,E19-29/24,)))</f>
        <v/>
      </c>
      <c r="J19" s="196">
        <f>IF(AND(C19&lt;0.5,C19&lt;&gt;""),E19-C19-H19,)</f>
        <v/>
      </c>
      <c r="K19" s="196">
        <f>IF(AND(C19&gt;0.5,C19&lt;22/24),22/24-C19,)</f>
        <v/>
      </c>
      <c r="L19" s="197">
        <f>IF(C19&gt;E19,E19+1-C19-H19,E19-C19-H19)</f>
        <v/>
      </c>
      <c r="M19" s="202">
        <f>+IF(L19&gt;$L$7,$L$7,L19)</f>
        <v/>
      </c>
      <c r="N19" s="197">
        <f>+IF(OR(L19&lt;=$L$7,L19=" ")," ",L19-$L$7)</f>
        <v/>
      </c>
      <c r="O19" s="197">
        <f>IF(AND($C19&lt;&gt;"",$C19&lt;$AA$2,$E19&gt;$Z$2),MIN($E19,$AA$2)-MAX($C19,$Z$2),0)</f>
        <v/>
      </c>
      <c r="P19" s="197">
        <f>IF(AND($F19&lt;&gt;"",$F19&lt;$AA$2,$G19&gt;$Z$2),MIN($G19,$AA$2)-MAX($F19,$Z$2),0)</f>
        <v/>
      </c>
      <c r="Q19" s="197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119" t="n"/>
    </row>
    <row r="20" ht="36.75" customHeight="1" s="35">
      <c r="A20" s="216">
        <f>A19+1</f>
        <v/>
      </c>
      <c r="B20" s="32">
        <f>TEXT(A20,"aaa")</f>
        <v/>
      </c>
      <c r="C20" s="200" t="n"/>
      <c r="D20" s="215">
        <f t="array" ref="D20">_xlfn.IFS(C20&lt;0.5,"朝",AND(C20&lt;22/24),"22前",AND(C20&gt;=22/24),"22後")</f>
        <v/>
      </c>
      <c r="E20" s="146" t="n"/>
      <c r="F20" s="197" t="n"/>
      <c r="G20" s="198" t="n"/>
      <c r="H20" s="201">
        <f>G20-F20</f>
        <v/>
      </c>
      <c r="I20" s="196">
        <f>IF(AND(C20&lt;0.333,C20&lt;&gt;""),8/24-C20,(IF(E20&gt;29/24,E20-29/24,)))</f>
        <v/>
      </c>
      <c r="J20" s="196">
        <f>IF(AND(C20&lt;0.5,C20&lt;&gt;""),E20-C20-H20,)</f>
        <v/>
      </c>
      <c r="K20" s="196">
        <f>IF(AND(C20&gt;0.5,C20&lt;22/24),22/24-C20,)</f>
        <v/>
      </c>
      <c r="L20" s="197">
        <f>IF(C20&gt;E20,E20+1-C20-H20,E20-C20-H20)</f>
        <v/>
      </c>
      <c r="M20" s="202">
        <f>+IF(L20&gt;$L$7,$L$7,L20)</f>
        <v/>
      </c>
      <c r="N20" s="197">
        <f>+IF(OR(L20&lt;=$L$7,L20=" ")," ",L20-$L$7)</f>
        <v/>
      </c>
      <c r="O20" s="197">
        <f>IF(AND($C20&lt;&gt;"",$C20&lt;$AA$2,$E20&gt;$Z$2),MIN($E20,$AA$2)-MAX($C20,$Z$2),0)</f>
        <v/>
      </c>
      <c r="P20" s="197">
        <f>IF(AND($F20&lt;&gt;"",$F20&lt;$AA$2,$G20&gt;$Z$2),MIN($G20,$AA$2)-MAX($F20,$Z$2),0)</f>
        <v/>
      </c>
      <c r="Q20" s="197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119" t="n"/>
    </row>
    <row r="21" ht="36.75" customHeight="1" s="35">
      <c r="A21" s="216">
        <f>A20+1</f>
        <v/>
      </c>
      <c r="B21" s="32">
        <f>TEXT(A21,"aaa")</f>
        <v/>
      </c>
      <c r="C21" s="200" t="n"/>
      <c r="D21" s="215">
        <f t="array" ref="D21">_xlfn.IFS(C21&lt;0.5,"朝",AND(C21&lt;22/24),"22前",AND(C21&gt;=22/24),"22後")</f>
        <v/>
      </c>
      <c r="E21" s="146" t="n"/>
      <c r="F21" s="197" t="n"/>
      <c r="G21" s="198" t="n"/>
      <c r="H21" s="201">
        <f>G21-F21</f>
        <v/>
      </c>
      <c r="I21" s="196">
        <f>IF(AND(C21&lt;0.333,C21&lt;&gt;""),8/24-C21,(IF(E21&gt;29/24,E21-29/24,)))</f>
        <v/>
      </c>
      <c r="J21" s="196">
        <f>IF(AND(C21&lt;0.5,C21&lt;&gt;""),E21-C21-H21,)</f>
        <v/>
      </c>
      <c r="K21" s="196">
        <f>IF(AND(C21&gt;0.5,C21&lt;22/24),22/24-C21,)</f>
        <v/>
      </c>
      <c r="L21" s="197">
        <f>IF(C21&gt;E21,E21+1-C21-H21,E21-C21-H21)</f>
        <v/>
      </c>
      <c r="M21" s="202">
        <f>+IF(L21&gt;$L$7,$L$7,L21)</f>
        <v/>
      </c>
      <c r="N21" s="197">
        <f>+IF(OR(L21&lt;=$L$7,L21=" ")," ",L21-$L$7)</f>
        <v/>
      </c>
      <c r="O21" s="197">
        <f>IF(AND($C21&lt;&gt;"",$C21&lt;$AA$2,$E21&gt;$Z$2),MIN($E21,$AA$2)-MAX($C21,$Z$2),0)</f>
        <v/>
      </c>
      <c r="P21" s="197">
        <f>IF(AND($F21&lt;&gt;"",$F21&lt;$AA$2,$G21&gt;$Z$2),MIN($G21,$AA$2)-MAX($F21,$Z$2),0)</f>
        <v/>
      </c>
      <c r="Q21" s="197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119" t="n"/>
    </row>
    <row r="22" ht="36.75" customHeight="1" s="35">
      <c r="A22" s="216">
        <f>A21+1</f>
        <v/>
      </c>
      <c r="B22" s="32">
        <f>TEXT(A22,"aaa")</f>
        <v/>
      </c>
      <c r="C22" s="200" t="n">
        <v>0.8659722222222223</v>
      </c>
      <c r="D22" s="215">
        <f t="array" ref="D22">_xlfn.IFS(C22&lt;0.5,"朝",AND(C22&lt;22/24),"22前",AND(C22&gt;=22/24),"22後")</f>
        <v/>
      </c>
      <c r="E22" s="146" t="n">
        <v>1.196527777777778</v>
      </c>
      <c r="F22" s="197" t="n">
        <v>0</v>
      </c>
      <c r="G22" s="198" t="n">
        <v>0.04166666666666666</v>
      </c>
      <c r="H22" s="201">
        <f>G22-F22</f>
        <v/>
      </c>
      <c r="I22" s="196">
        <f>IF(AND(C22&lt;0.333,C22&lt;&gt;""),8/24-C22,(IF(E22&gt;29/24,E22-29/24,)))</f>
        <v/>
      </c>
      <c r="J22" s="196">
        <f>IF(AND(C22&lt;0.5,C22&lt;&gt;""),E22-C22-H22,)</f>
        <v/>
      </c>
      <c r="K22" s="196">
        <f>IF(AND(C22&gt;0.5,C22&lt;22/24),22/24-C22,)</f>
        <v/>
      </c>
      <c r="L22" s="197">
        <f>IF(C22&gt;E22,E22+1-C22-H22,E22-C22-H22)</f>
        <v/>
      </c>
      <c r="M22" s="202">
        <f>+IF(L22&gt;$L$7,$L$7,L22)</f>
        <v/>
      </c>
      <c r="N22" s="197">
        <f>+IF(OR(L22&lt;=$L$7,L22=" ")," ",L22-$L$7)</f>
        <v/>
      </c>
      <c r="O22" s="197">
        <f>IF(AND($C22&lt;&gt;"",$C22&lt;$AA$2,$E22&gt;$Z$2),MIN($E22,$AA$2)-MAX($C22,$Z$2),0)</f>
        <v/>
      </c>
      <c r="P22" s="197">
        <f>IF(AND($F22&lt;&gt;"",$F22&lt;$AA$2,$G22&gt;$Z$2),MIN($G22,$AA$2)-MAX($F22,$Z$2),0)</f>
        <v/>
      </c>
      <c r="Q22" s="197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119" t="n"/>
    </row>
    <row r="23" ht="36.75" customHeight="1" s="35">
      <c r="A23" s="216">
        <f>A22+1</f>
        <v/>
      </c>
      <c r="B23" s="32">
        <f>TEXT(A23,"aaa")</f>
        <v/>
      </c>
      <c r="C23" s="200" t="n">
        <v>0.8652777777777778</v>
      </c>
      <c r="D23" s="215">
        <f t="array" ref="D23">_xlfn.IFS(C23&lt;0.5,"朝",AND(C23&lt;22/24),"22前",AND(C23&gt;=22/24),"22後")</f>
        <v/>
      </c>
      <c r="E23" s="146" t="n">
        <v>1.196527777777778</v>
      </c>
      <c r="F23" s="197" t="n">
        <v>0</v>
      </c>
      <c r="G23" s="198" t="n">
        <v>0.04166666666666666</v>
      </c>
      <c r="H23" s="201">
        <f>G23-F23</f>
        <v/>
      </c>
      <c r="I23" s="196">
        <f>IF(AND(C23&lt;0.333,C23&lt;&gt;""),8/24-C23,(IF(E23&gt;29/24,E23-29/24,)))</f>
        <v/>
      </c>
      <c r="J23" s="196">
        <f>IF(AND(C23&lt;0.5,C23&lt;&gt;""),E23-C23-H23,)</f>
        <v/>
      </c>
      <c r="K23" s="196">
        <f>IF(AND(C23&gt;0.5,C23&lt;22/24),22/24-C23,)</f>
        <v/>
      </c>
      <c r="L23" s="197">
        <f>IF(C23&gt;E23,E23+1-C23-H23,E23-C23-H23)</f>
        <v/>
      </c>
      <c r="M23" s="202">
        <f>+IF(L23&gt;$L$7,$L$7,L23)</f>
        <v/>
      </c>
      <c r="N23" s="197">
        <f>+IF(OR(L23&lt;=$L$7,L23=" ")," ",L23-$L$7)</f>
        <v/>
      </c>
      <c r="O23" s="197">
        <f>IF(AND($C23&lt;&gt;"",$C23&lt;$AA$2,$E23&gt;$Z$2),MIN($E23,$AA$2)-MAX($C23,$Z$2),0)</f>
        <v/>
      </c>
      <c r="P23" s="197">
        <f>IF(AND($F23&lt;&gt;"",$F23&lt;$AA$2,$G23&gt;$Z$2),MIN($G23,$AA$2)-MAX($F23,$Z$2),0)</f>
        <v/>
      </c>
      <c r="Q23" s="197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119" t="n"/>
    </row>
    <row r="24" ht="36.75" customHeight="1" s="35">
      <c r="A24" s="216">
        <f>A23+1</f>
        <v/>
      </c>
      <c r="B24" s="32">
        <f>TEXT(A24,"aaa")</f>
        <v/>
      </c>
      <c r="C24" s="200" t="n"/>
      <c r="D24" s="215">
        <f t="array" ref="D24">_xlfn.IFS(C24&lt;0.5,"朝",AND(C24&lt;22/24),"22前",AND(C24&gt;=22/24),"22後")</f>
        <v/>
      </c>
      <c r="E24" s="146" t="n"/>
      <c r="F24" s="197" t="n"/>
      <c r="G24" s="198" t="n"/>
      <c r="H24" s="201">
        <f>G24-F24</f>
        <v/>
      </c>
      <c r="I24" s="196">
        <f>IF(AND(C24&lt;0.333,C24&lt;&gt;""),8/24-C24,(IF(E24&gt;29/24,E24-29/24,)))</f>
        <v/>
      </c>
      <c r="J24" s="196">
        <f>IF(AND(C24&lt;0.5,C24&lt;&gt;""),E24-C24-H24,)</f>
        <v/>
      </c>
      <c r="K24" s="196">
        <f>IF(AND(C24&gt;0.5,C24&lt;22/24),22/24-C24,)</f>
        <v/>
      </c>
      <c r="L24" s="197">
        <f>IF(C24&gt;E24,E24+1-C24-H24,E24-C24-H24)</f>
        <v/>
      </c>
      <c r="M24" s="202">
        <f>+IF(L24&gt;$L$7,$L$7,L24)</f>
        <v/>
      </c>
      <c r="N24" s="197">
        <f>+IF(OR(L24&lt;=$L$7,L24=" ")," ",L24-$L$7)</f>
        <v/>
      </c>
      <c r="O24" s="197">
        <f>IF(AND($C24&lt;&gt;"",$C24&lt;$AA$2,$E24&gt;$Z$2),MIN($E24,$AA$2)-MAX($C24,$Z$2),0)</f>
        <v/>
      </c>
      <c r="P24" s="197">
        <f>IF(AND($F24&lt;&gt;"",$F24&lt;$AA$2,$G24&gt;$Z$2),MIN($G24,$AA$2)-MAX($F24,$Z$2),0)</f>
        <v/>
      </c>
      <c r="Q24" s="197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119" t="n"/>
    </row>
    <row r="25" ht="36.75" customHeight="1" s="35">
      <c r="A25" s="216">
        <f>A24+1</f>
        <v/>
      </c>
      <c r="B25" s="32">
        <f>TEXT(A25,"aaa")</f>
        <v/>
      </c>
      <c r="C25" s="200" t="n"/>
      <c r="D25" s="215">
        <f t="array" ref="D25">_xlfn.IFS(C25&lt;0.5,"朝",AND(C25&lt;22/24),"22前",AND(C25&gt;=22/24),"22後")</f>
        <v/>
      </c>
      <c r="E25" s="146" t="n"/>
      <c r="F25" s="197" t="n"/>
      <c r="G25" s="198" t="n"/>
      <c r="H25" s="201">
        <f>G25-F25</f>
        <v/>
      </c>
      <c r="I25" s="196">
        <f>IF(AND(C25&lt;0.333,C25&lt;&gt;""),8/24-C25,(IF(E25&gt;29/24,E25-29/24,)))</f>
        <v/>
      </c>
      <c r="J25" s="196">
        <f>IF(AND(C25&lt;0.5,C25&lt;&gt;""),E25-C25-H25,)</f>
        <v/>
      </c>
      <c r="K25" s="196">
        <f>IF(AND(C25&gt;0.5,C25&lt;22/24),22/24-C25,)</f>
        <v/>
      </c>
      <c r="L25" s="197">
        <f>IF(C25&gt;E25,E25+1-C25-H25,E25-C25-H25)</f>
        <v/>
      </c>
      <c r="M25" s="202">
        <f>+IF(L25&gt;$L$7,$L$7,L25)</f>
        <v/>
      </c>
      <c r="N25" s="197">
        <f>+IF(OR(L25&lt;=$L$7,L25=" ")," ",L25-$L$7)</f>
        <v/>
      </c>
      <c r="O25" s="197">
        <f>IF(AND($C25&lt;&gt;"",$C25&lt;$AA$2,$E25&gt;$Z$2),MIN($E25,$AA$2)-MAX($C25,$Z$2),0)</f>
        <v/>
      </c>
      <c r="P25" s="197">
        <f>IF(AND($F25&lt;&gt;"",$F25&lt;$AA$2,$G25&gt;$Z$2),MIN($G25,$AA$2)-MAX($F25,$Z$2),0)</f>
        <v/>
      </c>
      <c r="Q25" s="197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119" t="n"/>
    </row>
    <row r="26" ht="36.75" customHeight="1" s="35">
      <c r="A26" s="216">
        <f>A25+1</f>
        <v/>
      </c>
      <c r="B26" s="32">
        <f>TEXT(A26,"aaa")</f>
        <v/>
      </c>
      <c r="C26" s="200" t="n"/>
      <c r="D26" s="215">
        <f t="array" ref="D26">_xlfn.IFS(C26&lt;0.5,"朝",AND(C26&lt;22/24),"22前",AND(C26&gt;=22/24),"22後")</f>
        <v/>
      </c>
      <c r="E26" s="146" t="n"/>
      <c r="F26" s="197" t="n"/>
      <c r="G26" s="198" t="n"/>
      <c r="H26" s="201">
        <f>G26-F26</f>
        <v/>
      </c>
      <c r="I26" s="196">
        <f>IF(AND(C26&lt;0.333,C26&lt;&gt;""),8/24-C26,(IF(E26&gt;29/24,E26-29/24,)))</f>
        <v/>
      </c>
      <c r="J26" s="196">
        <f>IF(AND(C26&lt;0.5,C26&lt;&gt;""),E26-C26-H26,)</f>
        <v/>
      </c>
      <c r="K26" s="196">
        <f>IF(AND(C26&gt;0.5,C26&lt;22/24),22/24-C26,)</f>
        <v/>
      </c>
      <c r="L26" s="197">
        <f>IF(C26&gt;E26,E26+1-C26-H26,E26-C26-H26)</f>
        <v/>
      </c>
      <c r="M26" s="202">
        <f>+IF(L26&gt;$L$7,$L$7,L26)</f>
        <v/>
      </c>
      <c r="N26" s="197">
        <f>+IF(OR(L26&lt;=$L$7,L26=" ")," ",L26-$L$7)</f>
        <v/>
      </c>
      <c r="O26" s="197">
        <f>IF(AND($C26&lt;&gt;"",$C26&lt;$AA$2,$E26&gt;$Z$2),MIN($E26,$AA$2)-MAX($C26,$Z$2),0)</f>
        <v/>
      </c>
      <c r="P26" s="197">
        <f>IF(AND($F26&lt;&gt;"",$F26&lt;$AA$2,$G26&gt;$Z$2),MIN($G26,$AA$2)-MAX($F26,$Z$2),0)</f>
        <v/>
      </c>
      <c r="Q26" s="197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119" t="n"/>
    </row>
    <row r="27" ht="36.75" customHeight="1" s="35">
      <c r="A27" s="216">
        <f>A26+1</f>
        <v/>
      </c>
      <c r="B27" s="32">
        <f>TEXT(A27,"aaa")</f>
        <v/>
      </c>
      <c r="C27" s="200" t="n"/>
      <c r="D27" s="215">
        <f t="array" ref="D27">_xlfn.IFS(C27&lt;0.5,"朝",AND(C27&lt;22/24),"22前",AND(C27&gt;=22/24),"22後")</f>
        <v/>
      </c>
      <c r="E27" s="146" t="n"/>
      <c r="F27" s="197" t="n"/>
      <c r="G27" s="198" t="n"/>
      <c r="H27" s="201">
        <f>G27-F27</f>
        <v/>
      </c>
      <c r="I27" s="196">
        <f>IF(AND(C27&lt;0.333,C27&lt;&gt;""),8/24-C27,(IF(E27&gt;29/24,E27-29/24,)))</f>
        <v/>
      </c>
      <c r="J27" s="196">
        <f>IF(AND(C27&lt;0.5,C27&lt;&gt;""),E27-C27-H27,)</f>
        <v/>
      </c>
      <c r="K27" s="196">
        <f>IF(AND(C27&gt;0.5,C27&lt;22/24),22/24-C27,)</f>
        <v/>
      </c>
      <c r="L27" s="197">
        <f>IF(C27&gt;E27,E27+1-C27-H27,E27-C27-H27)</f>
        <v/>
      </c>
      <c r="M27" s="202">
        <f>+IF(L27&gt;$L$7,$L$7,L27)</f>
        <v/>
      </c>
      <c r="N27" s="197">
        <f>+IF(OR(L27&lt;=$L$7,L27=" ")," ",L27-$L$7)</f>
        <v/>
      </c>
      <c r="O27" s="197">
        <f>IF(AND($C27&lt;&gt;"",$C27&lt;$AA$2,$E27&gt;$Z$2),MIN($E27,$AA$2)-MAX($C27,$Z$2),0)</f>
        <v/>
      </c>
      <c r="P27" s="197">
        <f>IF(AND($F27&lt;&gt;"",$F27&lt;$AA$2,$G27&gt;$Z$2),MIN($G27,$AA$2)-MAX($F27,$Z$2),0)</f>
        <v/>
      </c>
      <c r="Q27" s="197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119" t="n"/>
    </row>
    <row r="28" ht="36.75" customHeight="1" s="35">
      <c r="A28" s="216">
        <f>A27+1</f>
        <v/>
      </c>
      <c r="B28" s="32">
        <f>TEXT(A28,"aaa")</f>
        <v/>
      </c>
      <c r="C28" s="200" t="n"/>
      <c r="D28" s="215">
        <f t="array" ref="D28">_xlfn.IFS(C28&lt;0.5,"朝",AND(C28&lt;22/24),"22前",AND(C28&gt;=22/24),"22後")</f>
        <v/>
      </c>
      <c r="E28" s="146" t="n"/>
      <c r="F28" s="197" t="n"/>
      <c r="G28" s="198" t="n"/>
      <c r="H28" s="201">
        <f>G28-F28</f>
        <v/>
      </c>
      <c r="I28" s="196">
        <f>IF(AND(C28&lt;0.333,C28&lt;&gt;""),8/24-C28,(IF(E28&gt;29/24,E28-29/24,)))</f>
        <v/>
      </c>
      <c r="J28" s="196">
        <f>IF(AND(C28&lt;0.5,C28&lt;&gt;""),E28-C28-H28,)</f>
        <v/>
      </c>
      <c r="K28" s="196">
        <f>IF(AND(C28&gt;0.5,C28&lt;22/24),22/24-C28,)</f>
        <v/>
      </c>
      <c r="L28" s="197">
        <f>IF(C28&gt;E28,E28+1-C28-H28,E28-C28-H28)</f>
        <v/>
      </c>
      <c r="M28" s="202">
        <f>+IF(L28&gt;$L$7,$L$7,L28)</f>
        <v/>
      </c>
      <c r="N28" s="197">
        <f>+IF(OR(L28&lt;=$L$7,L28=" ")," ",L28-$L$7)</f>
        <v/>
      </c>
      <c r="O28" s="197">
        <f>IF(AND($C28&lt;&gt;"",$C28&lt;$AA$2,$E28&gt;$Z$2),MIN($E28,$AA$2)-MAX($C28,$Z$2),0)</f>
        <v/>
      </c>
      <c r="P28" s="197">
        <f>IF(AND($F28&lt;&gt;"",$F28&lt;$AA$2,$G28&gt;$Z$2),MIN($G28,$AA$2)-MAX($F28,$Z$2),0)</f>
        <v/>
      </c>
      <c r="Q28" s="197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119" t="n"/>
    </row>
    <row r="29" ht="36.75" customHeight="1" s="35">
      <c r="A29" s="216">
        <f>A28+1</f>
        <v/>
      </c>
      <c r="B29" s="32">
        <f>TEXT(A29,"aaa")</f>
        <v/>
      </c>
      <c r="C29" s="200" t="n"/>
      <c r="D29" s="215">
        <f t="array" ref="D29">_xlfn.IFS(C29&lt;0.5,"朝",AND(C29&lt;22/24),"22前",AND(C29&gt;=22/24),"22後")</f>
        <v/>
      </c>
      <c r="E29" s="146" t="n"/>
      <c r="F29" s="197" t="n"/>
      <c r="G29" s="198" t="n"/>
      <c r="H29" s="201">
        <f>G29-F29</f>
        <v/>
      </c>
      <c r="I29" s="196">
        <f>IF(AND(C29&lt;0.333,C29&lt;&gt;""),8/24-C29,(IF(E29&gt;29/24,E29-29/24,)))</f>
        <v/>
      </c>
      <c r="J29" s="196">
        <f>IF(AND(C29&lt;0.5,C29&lt;&gt;""),E29-C29-H29,)</f>
        <v/>
      </c>
      <c r="K29" s="196">
        <f>IF(AND(C29&gt;0.5,C29&lt;22/24),22/24-C29,)</f>
        <v/>
      </c>
      <c r="L29" s="197">
        <f>IF(C29&gt;E29,E29+1-C29-H29,E29-C29-H29)</f>
        <v/>
      </c>
      <c r="M29" s="202">
        <f>+IF(L29&gt;$L$7,$L$7,L29)</f>
        <v/>
      </c>
      <c r="N29" s="197">
        <f>+IF(OR(L29&lt;=$L$7,L29=" ")," ",L29-$L$7)</f>
        <v/>
      </c>
      <c r="O29" s="197">
        <f>IF(AND($C29&lt;&gt;"",$C29&lt;$AA$2,$E29&gt;$Z$2),MIN($E29,$AA$2)-MAX($C29,$Z$2),0)</f>
        <v/>
      </c>
      <c r="P29" s="197">
        <f>IF(AND($F29&lt;&gt;"",$F29&lt;$AA$2,$G29&gt;$Z$2),MIN($G29,$AA$2)-MAX($F29,$Z$2),0)</f>
        <v/>
      </c>
      <c r="Q29" s="197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119" t="n"/>
    </row>
    <row r="30" ht="36.75" customHeight="1" s="35">
      <c r="A30" s="216">
        <f>A29+1</f>
        <v/>
      </c>
      <c r="B30" s="32">
        <f>TEXT(A30,"aaa")</f>
        <v/>
      </c>
      <c r="C30" s="200" t="n"/>
      <c r="D30" s="215">
        <f t="array" ref="D30">_xlfn.IFS(C30&lt;0.5,"朝",AND(C30&lt;22/24),"22前",AND(C30&gt;=22/24),"22後")</f>
        <v/>
      </c>
      <c r="E30" s="146" t="n"/>
      <c r="F30" s="197" t="n"/>
      <c r="G30" s="198" t="n"/>
      <c r="H30" s="201">
        <f>G30-F30</f>
        <v/>
      </c>
      <c r="I30" s="196">
        <f>IF(AND(C30&lt;0.333,C30&lt;&gt;""),8/24-C30,(IF(E30&gt;29/24,E30-29/24,)))</f>
        <v/>
      </c>
      <c r="J30" s="196">
        <f>IF(AND(C30&lt;0.5,C30&lt;&gt;""),E30-C30-H30,)</f>
        <v/>
      </c>
      <c r="K30" s="196">
        <f>IF(AND(C30&gt;0.5,C30&lt;22/24),22/24-C30,)</f>
        <v/>
      </c>
      <c r="L30" s="197">
        <f>IF(C30&gt;E30,E30+1-C30-H30,E30-C30-H30)</f>
        <v/>
      </c>
      <c r="M30" s="202">
        <f>+IF(L30&gt;$L$7,$L$7,L30)</f>
        <v/>
      </c>
      <c r="N30" s="197">
        <f>+IF(OR(L30&lt;=$L$7,L30=" ")," ",L30-$L$7)</f>
        <v/>
      </c>
      <c r="O30" s="197">
        <f>IF(AND($C30&lt;&gt;"",$C30&lt;$AA$2,$E30&gt;$Z$2),MIN($E30,$AA$2)-MAX($C30,$Z$2),0)</f>
        <v/>
      </c>
      <c r="P30" s="197">
        <f>IF(AND($F30&lt;&gt;"",$F30&lt;$AA$2,$G30&gt;$Z$2),MIN($G30,$AA$2)-MAX($F30,$Z$2),0)</f>
        <v/>
      </c>
      <c r="Q30" s="197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119" t="n"/>
    </row>
    <row r="31" ht="36.75" customHeight="1" s="35">
      <c r="A31" s="216">
        <f>A30+1</f>
        <v/>
      </c>
      <c r="B31" s="32">
        <f>TEXT(A31,"aaa")</f>
        <v/>
      </c>
      <c r="C31" s="200" t="n"/>
      <c r="D31" s="215">
        <f t="array" ref="D31">_xlfn.IFS(C31&lt;0.5,"朝",AND(C31&lt;22/24),"22前",AND(C31&gt;=22/24),"22後")</f>
        <v/>
      </c>
      <c r="E31" s="146" t="n"/>
      <c r="F31" s="197" t="n"/>
      <c r="G31" s="198" t="n"/>
      <c r="H31" s="201">
        <f>G31-F31</f>
        <v/>
      </c>
      <c r="I31" s="196">
        <f>IF(AND(C31&lt;0.333,C31&lt;&gt;""),8/24-C31,(IF(E31&gt;29/24,E31-29/24,)))</f>
        <v/>
      </c>
      <c r="J31" s="196">
        <f>IF(AND(C31&lt;0.5,C31&lt;&gt;""),E31-C31-H31,)</f>
        <v/>
      </c>
      <c r="K31" s="196">
        <f>IF(AND(C31&gt;0.5,C31&lt;22/24),22/24-C31,)</f>
        <v/>
      </c>
      <c r="L31" s="197">
        <f>IF(C31&gt;E31,E31+1-C31-H31,E31-C31-H31)</f>
        <v/>
      </c>
      <c r="M31" s="202">
        <f>+IF(L31&gt;$L$7,$L$7,L31)</f>
        <v/>
      </c>
      <c r="N31" s="197">
        <f>+IF(OR(L31&lt;=$L$7,L31=" ")," ",L31-$L$7)</f>
        <v/>
      </c>
      <c r="O31" s="197">
        <f>IF(AND($C31&lt;&gt;"",$C31&lt;$AA$2,$E31&gt;$Z$2),MIN($E31,$AA$2)-MAX($C31,$Z$2),0)</f>
        <v/>
      </c>
      <c r="P31" s="197">
        <f>IF(AND($F31&lt;&gt;"",$F31&lt;$AA$2,$G31&gt;$Z$2),MIN($G31,$AA$2)-MAX($F31,$Z$2),0)</f>
        <v/>
      </c>
      <c r="Q31" s="197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119" t="n"/>
    </row>
    <row r="32" ht="36.75" customHeight="1" s="35">
      <c r="A32" s="216">
        <f>A31+1</f>
        <v/>
      </c>
      <c r="B32" s="32">
        <f>TEXT(A32,"aaa")</f>
        <v/>
      </c>
      <c r="C32" s="200" t="n"/>
      <c r="D32" s="215">
        <f t="array" ref="D32">_xlfn.IFS(C32&lt;0.5,"朝",AND(C32&lt;22/24),"22前",AND(C32&gt;=22/24),"22後")</f>
        <v/>
      </c>
      <c r="E32" s="146" t="n"/>
      <c r="F32" s="197" t="n"/>
      <c r="G32" s="198" t="n"/>
      <c r="H32" s="201">
        <f>G32-F32</f>
        <v/>
      </c>
      <c r="I32" s="196">
        <f>IF(AND(C32&lt;0.333,C32&lt;&gt;""),8/24-C32,(IF(E32&gt;29/24,E32-29/24,)))</f>
        <v/>
      </c>
      <c r="J32" s="196">
        <f>IF(AND(C32&lt;0.5,C32&lt;&gt;""),E32-C32-H32,)</f>
        <v/>
      </c>
      <c r="K32" s="196">
        <f>IF(AND(C32&gt;0.5,C32&lt;22/24),22/24-C32,)</f>
        <v/>
      </c>
      <c r="L32" s="197">
        <f>IF(C32&gt;E32,E32+1-C32-H32,E32-C32-H32)</f>
        <v/>
      </c>
      <c r="M32" s="202">
        <f>+IF(L32&gt;$L$7,$L$7,L32)</f>
        <v/>
      </c>
      <c r="N32" s="197">
        <f>+IF(OR(L32&lt;=$L$7,L32=" ")," ",L32-$L$7)</f>
        <v/>
      </c>
      <c r="O32" s="197">
        <f>IF(AND($C32&lt;&gt;"",$C32&lt;$AA$2,$E32&gt;$Z$2),MIN($E32,$AA$2)-MAX($C32,$Z$2),0)</f>
        <v/>
      </c>
      <c r="P32" s="197">
        <f>IF(AND($F32&lt;&gt;"",$F32&lt;$AA$2,$G32&gt;$Z$2),MIN($G32,$AA$2)-MAX($F32,$Z$2),0)</f>
        <v/>
      </c>
      <c r="Q32" s="197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119" t="n"/>
    </row>
    <row r="33" ht="36.75" customHeight="1" s="35">
      <c r="A33" s="216">
        <f>A32+1</f>
        <v/>
      </c>
      <c r="B33" s="32">
        <f>TEXT(A33,"aaa")</f>
        <v/>
      </c>
      <c r="C33" s="200" t="n"/>
      <c r="D33" s="215">
        <f t="array" ref="D33">_xlfn.IFS(C33&lt;0.5,"朝",AND(C33&lt;22/24),"22前",AND(C33&gt;=22/24),"22後")</f>
        <v/>
      </c>
      <c r="E33" s="146" t="n"/>
      <c r="F33" s="197" t="n"/>
      <c r="G33" s="198" t="n"/>
      <c r="H33" s="201">
        <f>G33-F33</f>
        <v/>
      </c>
      <c r="I33" s="196">
        <f>IF(AND(C33&lt;0.333,C33&lt;&gt;""),8/24-C33,(IF(E33&gt;29/24,E33-29/24,)))</f>
        <v/>
      </c>
      <c r="J33" s="196">
        <f>IF(AND(C33&lt;0.5,C33&lt;&gt;""),E33-C33-H33,)</f>
        <v/>
      </c>
      <c r="K33" s="196">
        <f>IF(AND(C33&gt;0.5,C33&lt;22/24),22/24-C33,)</f>
        <v/>
      </c>
      <c r="L33" s="197">
        <f>IF(C33&gt;E33,E33+1-C33-H33,E33-C33-H33)</f>
        <v/>
      </c>
      <c r="M33" s="202">
        <f>+IF(L33&gt;$L$7,$L$7,L33)</f>
        <v/>
      </c>
      <c r="N33" s="197">
        <f>+IF(OR(L33&lt;=$L$7,L33=" ")," ",L33-$L$7)</f>
        <v/>
      </c>
      <c r="O33" s="197">
        <f>IF(AND($C33&lt;&gt;"",$C33&lt;$AA$2,$E33&gt;$Z$2),MIN($E33,$AA$2)-MAX($C33,$Z$2),0)</f>
        <v/>
      </c>
      <c r="P33" s="197">
        <f>IF(AND($F33&lt;&gt;"",$F33&lt;$AA$2,$G33&gt;$Z$2),MIN($G33,$AA$2)-MAX($F33,$Z$2),0)</f>
        <v/>
      </c>
      <c r="Q33" s="197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119" t="n"/>
    </row>
    <row r="34" ht="36.75" customHeight="1" s="35">
      <c r="A34" s="216">
        <f>A33+1</f>
        <v/>
      </c>
      <c r="B34" s="32">
        <f>TEXT(A34,"aaa")</f>
        <v/>
      </c>
      <c r="C34" s="200" t="n"/>
      <c r="D34" s="215">
        <f t="array" ref="D34">_xlfn.IFS(C34&lt;0.5,"朝",AND(C34&lt;22/24),"22前",AND(C34&gt;=22/24),"22後")</f>
        <v/>
      </c>
      <c r="E34" s="146" t="n"/>
      <c r="F34" s="197" t="n"/>
      <c r="G34" s="198" t="n"/>
      <c r="H34" s="201">
        <f>G34-F34</f>
        <v/>
      </c>
      <c r="I34" s="196">
        <f>IF(AND(C34&lt;0.333,C34&lt;&gt;""),8/24-C34,(IF(E34&gt;29/24,E34-29/24,)))</f>
        <v/>
      </c>
      <c r="J34" s="196">
        <f>IF(AND(C34&lt;0.5,C34&lt;&gt;""),E34-C34-H34,)</f>
        <v/>
      </c>
      <c r="K34" s="196">
        <f>IF(AND(C34&gt;0.5,C34&lt;22/24),22/24-C34,)</f>
        <v/>
      </c>
      <c r="L34" s="197">
        <f>IF(C34&gt;E34,E34+1-C34-H34,E34-C34-H34)</f>
        <v/>
      </c>
      <c r="M34" s="202">
        <f>+IF(L34&gt;$L$7,$L$7,L34)</f>
        <v/>
      </c>
      <c r="N34" s="197">
        <f>+IF(OR(L34&lt;=$L$7,L34=" ")," ",L34-$L$7)</f>
        <v/>
      </c>
      <c r="O34" s="197">
        <f>IF(AND($C34&lt;&gt;"",$C34&lt;$AA$2,$E34&gt;$Z$2),MIN($E34,$AA$2)-MAX($C34,$Z$2),0)</f>
        <v/>
      </c>
      <c r="P34" s="197">
        <f>IF(AND($F34&lt;&gt;"",$F34&lt;$AA$2,$G34&gt;$Z$2),MIN($G34,$AA$2)-MAX($F34,$Z$2),0)</f>
        <v/>
      </c>
      <c r="Q34" s="197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119" t="n"/>
    </row>
    <row r="35" ht="36.75" customHeight="1" s="35">
      <c r="A35" s="216">
        <f>A34+1</f>
        <v/>
      </c>
      <c r="B35" s="32">
        <f>TEXT(A35,"aaa")</f>
        <v/>
      </c>
      <c r="C35" s="200" t="n"/>
      <c r="D35" s="215">
        <f t="array" ref="D35">_xlfn.IFS(C35&lt;0.5,"朝",AND(C35&lt;22/24),"22前",AND(C35&gt;=22/24),"22後")</f>
        <v/>
      </c>
      <c r="E35" s="146" t="n"/>
      <c r="F35" s="197" t="n"/>
      <c r="G35" s="198" t="n"/>
      <c r="H35" s="201">
        <f>G35-F35</f>
        <v/>
      </c>
      <c r="I35" s="196">
        <f>IF(AND(C35&lt;0.333,C35&lt;&gt;""),8/24-C35,(IF(E35&gt;29/24,E35-29/24,)))</f>
        <v/>
      </c>
      <c r="J35" s="196">
        <f>IF(AND(C35&lt;0.5,C35&lt;&gt;""),E35-C35-H35,)</f>
        <v/>
      </c>
      <c r="K35" s="196">
        <f>IF(AND(C35&gt;0.5,C35&lt;22/24),22/24-C35,)</f>
        <v/>
      </c>
      <c r="L35" s="197">
        <f>IF(C35&gt;E35,E35+1-C35-H35,E35-C35-H35)</f>
        <v/>
      </c>
      <c r="M35" s="202">
        <f>+IF(L35&gt;$L$7,$L$7,L35)</f>
        <v/>
      </c>
      <c r="N35" s="197">
        <f>+IF(OR(L35&lt;=$L$7,L35=" ")," ",L35-$L$7)</f>
        <v/>
      </c>
      <c r="O35" s="197">
        <f>IF(AND($C35&lt;&gt;"",$C35&lt;$AA$2,$E35&gt;$Z$2),MIN($E35,$AA$2)-MAX($C35,$Z$2),0)</f>
        <v/>
      </c>
      <c r="P35" s="197">
        <f>IF(AND($F35&lt;&gt;"",$F35&lt;$AA$2,$G35&gt;$Z$2),MIN($G35,$AA$2)-MAX($F35,$Z$2),0)</f>
        <v/>
      </c>
      <c r="Q35" s="197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119" t="n"/>
    </row>
    <row r="36" ht="36.75" customHeight="1" s="35">
      <c r="A36" s="216">
        <f>A35+1</f>
        <v/>
      </c>
      <c r="B36" s="32">
        <f>TEXT(A36,"aaa")</f>
        <v/>
      </c>
      <c r="C36" s="200" t="n"/>
      <c r="D36" s="215">
        <f t="array" ref="D36">_xlfn.IFS(C36&lt;0.5,"朝",AND(C36&lt;22/24),"22前",AND(C36&gt;=22/24),"22後")</f>
        <v/>
      </c>
      <c r="E36" s="146" t="n"/>
      <c r="F36" s="197" t="n"/>
      <c r="G36" s="198" t="n"/>
      <c r="H36" s="201">
        <f>G36-F36</f>
        <v/>
      </c>
      <c r="I36" s="196">
        <f>IF(AND(C36&lt;0.333,C36&lt;&gt;""),8/24-C36,(IF(E36&gt;29/24,E36-29/24,)))</f>
        <v/>
      </c>
      <c r="J36" s="196">
        <f>IF(AND(C36&lt;0.5,C36&lt;&gt;""),E36-C36-H36,)</f>
        <v/>
      </c>
      <c r="K36" s="196">
        <f>IF(AND(C36&gt;0.5,C36&lt;22/24),22/24-C36,)</f>
        <v/>
      </c>
      <c r="L36" s="197">
        <f>IF(C36&gt;E36,E36+1-C36-H36,E36-C36-H36)</f>
        <v/>
      </c>
      <c r="M36" s="202">
        <f>+IF(L36&gt;$L$7,$L$7,L36)</f>
        <v/>
      </c>
      <c r="N36" s="197">
        <f>+IF(OR(L36&lt;=$L$7,L36=" ")," ",L36-$L$7)</f>
        <v/>
      </c>
      <c r="O36" s="197">
        <f>IF(AND($C36&lt;&gt;"",$C36&lt;$AA$2,$E36&gt;$Z$2),MIN($E36,$AA$2)-MAX($C36,$Z$2),0)</f>
        <v/>
      </c>
      <c r="P36" s="197">
        <f>IF(AND($F36&lt;&gt;"",$F36&lt;$AA$2,$G36&gt;$Z$2),MIN($G36,$AA$2)-MAX($F36,$Z$2),0)</f>
        <v/>
      </c>
      <c r="Q36" s="197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119" t="n"/>
    </row>
    <row r="37" ht="36.75" customHeight="1" s="35">
      <c r="A37" s="216">
        <f>A36+1</f>
        <v/>
      </c>
      <c r="B37" s="32">
        <f>TEXT(A37,"aaa")</f>
        <v/>
      </c>
      <c r="C37" s="200" t="n"/>
      <c r="D37" s="215">
        <f t="array" ref="D37">_xlfn.IFS(C37&lt;0.5,"朝",AND(C37&lt;22/24),"22前",AND(C37&gt;=22/24),"22後")</f>
        <v/>
      </c>
      <c r="E37" s="146" t="n"/>
      <c r="F37" s="197" t="n"/>
      <c r="G37" s="198" t="n"/>
      <c r="H37" s="201">
        <f>G37-F37</f>
        <v/>
      </c>
      <c r="I37" s="196">
        <f>IF(AND(C37&lt;0.333,C37&lt;&gt;""),8/24-C37,(IF(E37&gt;29/24,E37-29/24,)))</f>
        <v/>
      </c>
      <c r="J37" s="196">
        <f>IF(AND(C37&lt;0.5,C37&lt;&gt;""),E37-C37-H37,)</f>
        <v/>
      </c>
      <c r="K37" s="196">
        <f>IF(AND(C37&gt;0.5,C37&lt;22/24),22/24-C37,)</f>
        <v/>
      </c>
      <c r="L37" s="197">
        <f>IF(C37&gt;E37,E37+1-C37-H37,E37-C37-H37)</f>
        <v/>
      </c>
      <c r="M37" s="202">
        <f>+IF(L37&gt;$L$7,$L$7,L37)</f>
        <v/>
      </c>
      <c r="N37" s="197">
        <f>+IF(OR(L37&lt;=$L$7,L37=" ")," ",L37-$L$7)</f>
        <v/>
      </c>
      <c r="O37" s="197">
        <f>IF(AND($C37&lt;&gt;"",$C37&lt;$AA$2,$E37&gt;$Z$2),MIN($E37,$AA$2)-MAX($C37,$Z$2),0)</f>
        <v/>
      </c>
      <c r="P37" s="197">
        <f>IF(AND($F37&lt;&gt;"",$F37&lt;$AA$2,$G37&gt;$Z$2),MIN($G37,$AA$2)-MAX($F37,$Z$2),0)</f>
        <v/>
      </c>
      <c r="Q37" s="197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119" t="n"/>
    </row>
    <row r="38" ht="36.75" customHeight="1" s="35">
      <c r="A38" s="216">
        <f>A37+1</f>
        <v/>
      </c>
      <c r="B38" s="32">
        <f>TEXT(A38,"aaa")</f>
        <v/>
      </c>
      <c r="C38" s="200" t="n"/>
      <c r="D38" s="217">
        <f t="array" ref="D38">_xlfn.IFS(C38&lt;0.5,"朝",AND(C38&lt;22/24),"22前",AND(C38&gt;=22/24),"22後")</f>
        <v/>
      </c>
      <c r="E38" s="146" t="n"/>
      <c r="F38" s="197" t="n"/>
      <c r="G38" s="198" t="n"/>
      <c r="H38" s="201">
        <f>G38-F38</f>
        <v/>
      </c>
      <c r="I38" s="196">
        <f>IF(AND(C38&lt;0.333,C38&lt;&gt;""),8/24-C38,(IF(E38&gt;29/24,E38-29/24,)))</f>
        <v/>
      </c>
      <c r="J38" s="197">
        <f>IF(AND(C38&lt;0.5,C38&lt;&gt;""),E38-C38-H38,)</f>
        <v/>
      </c>
      <c r="K38" s="197">
        <f>IF(AND(C38&gt;0.5,C38&lt;22/24),22/24-C38,)</f>
        <v/>
      </c>
      <c r="L38" s="197">
        <f>IF(C38&gt;E38,E38+1-C38-H38,E38-C38-H38)</f>
        <v/>
      </c>
      <c r="M38" s="202">
        <f>+IF(L38&gt;$L$7,$L$7,L38)</f>
        <v/>
      </c>
      <c r="N38" s="197">
        <f>+IF(OR(L38&lt;=$L$7,L38=" ")," ",L38-$L$7)</f>
        <v/>
      </c>
      <c r="O38" s="197" t="n"/>
      <c r="P38" s="197" t="n"/>
      <c r="Q38" s="197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119" t="n"/>
    </row>
    <row r="39" ht="36.75" customHeight="1" s="35" thickBot="1">
      <c r="A39" s="218">
        <f>A38+1</f>
        <v/>
      </c>
      <c r="B39" s="26">
        <f>TEXT(A39,"aaa")</f>
        <v/>
      </c>
      <c r="C39" s="219" t="n"/>
      <c r="D39" s="220">
        <f t="array" ref="D39">_xlfn.IFS(C39&lt;0.5,"朝",AND(C39&lt;22/24),"22前",AND(C39&gt;=22/24),"22後")</f>
        <v/>
      </c>
      <c r="E39" s="147" t="n"/>
      <c r="F39" s="221" t="n"/>
      <c r="G39" s="222" t="n"/>
      <c r="H39" s="207" t="n">
        <v>0</v>
      </c>
      <c r="I39" s="208">
        <f>IF(AND(C39&lt;0.333,C39&lt;&gt;""),8/24-C39,(IF(E39&gt;29/24,E39-29/24,)))</f>
        <v/>
      </c>
      <c r="J39" s="208">
        <f>IF(AND(C39&lt;0.5,C39&lt;&gt;""),E39-C39-H39,)</f>
        <v/>
      </c>
      <c r="K39" s="223">
        <f>IF(AND(C39&gt;0.5,C39&lt;22/24),22/24-C39,)</f>
        <v/>
      </c>
      <c r="L39" s="208">
        <f>IF(C39&gt;E39,E39+1-C39-H39,E39-C39-H39)</f>
        <v/>
      </c>
      <c r="M39" s="209" t="n">
        <v>0</v>
      </c>
      <c r="N39" s="208" t="n"/>
      <c r="O39" s="208" t="n"/>
      <c r="P39" s="208" t="n"/>
      <c r="Q39" s="208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121" t="n"/>
    </row>
    <row r="40" ht="36.75" customHeight="1" s="35" thickTop="1">
      <c r="A40" s="117" t="inlineStr">
        <is>
          <t>合計</t>
        </is>
      </c>
      <c r="B40" s="117" t="n"/>
      <c r="C40" s="196" t="n"/>
      <c r="D40" s="215">
        <f t="array" ref="D40">_xlfn.IFS(C40&lt;0.5,"朝",AND(C40&lt;22/24),"22前",AND(C40&gt;=22/24),"22後")</f>
        <v/>
      </c>
      <c r="E40" s="224" t="n"/>
      <c r="F40" s="225" t="n"/>
      <c r="G40" s="226" t="n"/>
      <c r="H40" s="195" t="inlineStr">
        <is>
          <t>休憩計計</t>
        </is>
      </c>
      <c r="I40" s="196" t="inlineStr">
        <is>
          <t>早朝計</t>
        </is>
      </c>
      <c r="J40" s="196" t="inlineStr">
        <is>
          <t>基本計</t>
        </is>
      </c>
      <c r="K40" s="196" t="inlineStr">
        <is>
          <t>夜時間</t>
        </is>
      </c>
      <c r="L40" s="196" t="inlineStr">
        <is>
          <t>実働時間</t>
        </is>
      </c>
      <c r="M40" s="122" t="inlineStr">
        <is>
          <t>契約時間</t>
        </is>
      </c>
      <c r="N40" s="123" t="inlineStr">
        <is>
          <t>残業時間</t>
        </is>
      </c>
      <c r="O40" s="124" t="inlineStr">
        <is>
          <t>深夜時間</t>
        </is>
      </c>
      <c r="P40" s="124" t="inlineStr">
        <is>
          <t>深夜時間</t>
        </is>
      </c>
      <c r="Q40" s="124" t="inlineStr">
        <is>
          <t>深夜時間</t>
        </is>
      </c>
      <c r="R40" s="125" t="inlineStr">
        <is>
          <t>食事合計</t>
        </is>
      </c>
    </row>
    <row r="41" ht="36.75" customHeight="1" s="35" thickBot="1">
      <c r="A41" s="119" t="n"/>
      <c r="B41" s="119" t="n"/>
      <c r="C41" s="119" t="n"/>
      <c r="D41" s="119" t="n"/>
      <c r="E41" s="140" t="n"/>
      <c r="F41" s="4" t="inlineStr">
        <is>
          <t>出勤日数</t>
        </is>
      </c>
      <c r="G41" s="144">
        <f>COUNTA(C9:C39)</f>
        <v/>
      </c>
      <c r="H41" s="227">
        <f>+SUM(H9:H39)</f>
        <v/>
      </c>
      <c r="I41" s="228">
        <f>SUM(I9:I39)</f>
        <v/>
      </c>
      <c r="J41" s="229">
        <f>SUM(J9:J39)</f>
        <v/>
      </c>
      <c r="K41" s="229">
        <f>SUM(K9:K39)</f>
        <v/>
      </c>
      <c r="L41" s="197">
        <f>+SUM(L9:L39)</f>
        <v/>
      </c>
      <c r="M41" s="197">
        <f>+SUM(M9:M39)</f>
        <v/>
      </c>
      <c r="N41" s="197">
        <f>+SUM(N9:N39)</f>
        <v/>
      </c>
      <c r="O41" s="197">
        <f>+SUM(O9:O38)</f>
        <v/>
      </c>
      <c r="P41" s="197">
        <f>+SUM(P9:P38)</f>
        <v/>
      </c>
      <c r="Q41" s="197">
        <f>+SUM(Q9:Q39)</f>
        <v/>
      </c>
      <c r="R41" s="119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14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I36" sqref="I36"/>
    </sheetView>
  </sheetViews>
  <sheetFormatPr baseColWidth="8" defaultRowHeight="13.2"/>
  <cols>
    <col width="7.21875" bestFit="1" customWidth="1" style="35" min="1" max="1"/>
    <col width="5.77734375" bestFit="1" customWidth="1" style="35" min="2" max="2"/>
    <col hidden="1" width="2.88671875" customWidth="1" style="35" min="4" max="4"/>
    <col width="10.109375" customWidth="1" style="35" min="8" max="11"/>
    <col width="10" customWidth="1" style="35" min="12" max="13"/>
    <col width="10.88671875" customWidth="1" style="35" min="14" max="14"/>
    <col hidden="1" width="9" customWidth="1" style="35" min="15" max="15"/>
    <col hidden="1" width="8.21875" customWidth="1" style="35" min="16" max="16"/>
  </cols>
  <sheetData>
    <row r="2" ht="22.5" customHeight="1" s="35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67" t="inlineStr">
        <is>
          <t>ダイエットクック</t>
        </is>
      </c>
      <c r="E2" s="166" t="n"/>
      <c r="F2" s="166" t="n"/>
      <c r="G2" s="166" t="n"/>
      <c r="L2" s="0" t="n"/>
      <c r="M2" s="0" t="n"/>
      <c r="Z2" s="22" t="n">
        <v>0.9166666666666666</v>
      </c>
      <c r="AA2" s="23" t="n">
        <v>1.208333333333333</v>
      </c>
    </row>
    <row r="3" ht="22.5" customHeight="1" s="35">
      <c r="A3" s="190">
        <f>'[1]0SHEET'!D1</f>
        <v/>
      </c>
      <c r="B3" s="2" t="inlineStr">
        <is>
          <t>月</t>
        </is>
      </c>
      <c r="L3" s="0" t="n"/>
      <c r="M3" s="0" t="n"/>
    </row>
    <row r="4" ht="22.5" customHeight="1" s="35">
      <c r="C4" s="1" t="inlineStr">
        <is>
          <t>氏名</t>
        </is>
      </c>
      <c r="D4" s="168" t="inlineStr">
        <is>
          <t>Ｋタパ　ギリ　ラダ</t>
        </is>
      </c>
      <c r="E4" s="166" t="n"/>
      <c r="F4" s="166" t="n"/>
      <c r="G4" s="166" t="n"/>
      <c r="H4" s="0" t="inlineStr">
        <is>
          <t>NP番号：</t>
        </is>
      </c>
      <c r="I4" s="107" t="n">
        <v>5494</v>
      </c>
      <c r="J4" s="0" t="n"/>
      <c r="K4" s="0" t="n"/>
      <c r="M4" s="0" t="n"/>
    </row>
    <row r="6">
      <c r="L6" s="20" t="inlineStr">
        <is>
          <t>法定時間</t>
        </is>
      </c>
      <c r="M6" s="20" t="n"/>
    </row>
    <row r="7" ht="14.25" customHeight="1" s="35" thickBot="1">
      <c r="L7" s="21" t="n">
        <v>0.3333333333333333</v>
      </c>
      <c r="M7" s="21" t="n"/>
      <c r="O7" s="3" t="n"/>
      <c r="P7" s="3" t="n"/>
      <c r="Q7" s="3" t="n"/>
    </row>
    <row r="8" ht="22.5" customHeight="1" s="35" thickBot="1">
      <c r="A8" s="110" t="inlineStr">
        <is>
          <t>日</t>
        </is>
      </c>
      <c r="B8" s="132" t="inlineStr">
        <is>
          <t>曜日</t>
        </is>
      </c>
      <c r="C8" s="7" t="inlineStr">
        <is>
          <t>出勤</t>
        </is>
      </c>
      <c r="D8" s="8" t="n"/>
      <c r="E8" s="8" t="inlineStr">
        <is>
          <t>退勤</t>
        </is>
      </c>
      <c r="F8" s="8" t="inlineStr">
        <is>
          <t>休憩開始</t>
        </is>
      </c>
      <c r="G8" s="9" t="inlineStr">
        <is>
          <t>休憩終了</t>
        </is>
      </c>
      <c r="H8" s="134" t="inlineStr">
        <is>
          <t>休憩計</t>
        </is>
      </c>
      <c r="I8" s="110" t="inlineStr">
        <is>
          <t>早朝</t>
        </is>
      </c>
      <c r="J8" s="110" t="inlineStr">
        <is>
          <t>基本</t>
        </is>
      </c>
      <c r="K8" s="110" t="inlineStr">
        <is>
          <t>夜</t>
        </is>
      </c>
      <c r="L8" s="111" t="inlineStr">
        <is>
          <t>実働</t>
        </is>
      </c>
      <c r="M8" s="111" t="inlineStr">
        <is>
          <t>契約時間</t>
        </is>
      </c>
      <c r="N8" s="112" t="inlineStr">
        <is>
          <t>残業</t>
        </is>
      </c>
      <c r="O8" s="113" t="inlineStr">
        <is>
          <t>深夜時間</t>
        </is>
      </c>
      <c r="P8" s="113" t="inlineStr">
        <is>
          <t>深夜休憩</t>
        </is>
      </c>
      <c r="Q8" s="113" t="inlineStr">
        <is>
          <t>深夜</t>
        </is>
      </c>
      <c r="R8" s="114" t="inlineStr">
        <is>
          <t>食事</t>
        </is>
      </c>
    </row>
    <row r="9" ht="36.75" customHeight="1" s="35" thickTop="1">
      <c r="A9" s="214">
        <f>A3</f>
        <v/>
      </c>
      <c r="B9" s="133">
        <f>TEXT(A9,"aaa")</f>
        <v/>
      </c>
      <c r="C9" s="192" t="n">
        <v>0.8652777777777778</v>
      </c>
      <c r="D9" s="215">
        <f t="array" ref="D9">_xlfn.IFS(C9&lt;0.5,"朝",AND(C9&lt;22/24),"22前",AND(C9&gt;=22/24),"22後")</f>
        <v/>
      </c>
      <c r="E9" s="145" t="n">
        <v>1.196527777777778</v>
      </c>
      <c r="F9" s="196" t="n">
        <v>0</v>
      </c>
      <c r="G9" s="194" t="n">
        <v>0.04166666666666666</v>
      </c>
      <c r="H9" s="195">
        <f>G9-F9</f>
        <v/>
      </c>
      <c r="I9" s="196">
        <f>IF(AND(C9&lt;0.333,C9&lt;&gt;""),8/24-C9,(IF(E9&gt;29/24,E9-29/24,)))</f>
        <v/>
      </c>
      <c r="J9" s="196">
        <f>IF(AND(C9&lt;0.5,C9&lt;&gt;""),E9-C9-H9,)</f>
        <v/>
      </c>
      <c r="K9" s="196">
        <f>IF(AND(C9&gt;0.5,C9&lt;22/24),22/24-C9,)</f>
        <v/>
      </c>
      <c r="L9" s="197">
        <f>IF(C9&gt;E9,E9+1-C9-H9,E9-C9-H9)</f>
        <v/>
      </c>
      <c r="M9" s="196">
        <f>+IF(L9&gt;$L$7,$L$7,L9)</f>
        <v/>
      </c>
      <c r="N9" s="196">
        <f>+IF(OR(L9&lt;=$L$7,L9=" ")," ",L9-$L$7)</f>
        <v/>
      </c>
      <c r="O9" s="196">
        <f>IF(AND($C9&lt;&gt;"",$C9&lt;$AA$2,$E9&gt;$Z$2),MIN($E9,$AA$2)-MAX($C9,$Z$2),0)</f>
        <v/>
      </c>
      <c r="P9" s="196">
        <f>IF(AND($F9&lt;&gt;"",$F9&lt;$AA$2,$G9&gt;$Z$2),MIN($G9,$AA$2)-MAX($F9,$Z$2),0)</f>
        <v/>
      </c>
      <c r="Q9" s="197">
        <f t="array" ref="Q9">_xlfn.IFS(D9="朝",,AND(D9="22前",E9&gt;5/24),5/24+1-H9-22/24,AND(D9="22前",E9&lt;5/24),E9+1-H9-22/24,AND(D9="22後",E9&gt;5/24),5/24+1-H9-C9,AND(D9="22後",E9&lt;5/24),E9+1-H9-C9)</f>
        <v/>
      </c>
      <c r="R9" s="117" t="n"/>
    </row>
    <row r="10" ht="36.75" customHeight="1" s="35">
      <c r="A10" s="216">
        <f>A9+1</f>
        <v/>
      </c>
      <c r="B10" s="32">
        <f>TEXT(A10,"aaa")</f>
        <v/>
      </c>
      <c r="C10" s="200" t="n">
        <v>0.8652777777777778</v>
      </c>
      <c r="D10" s="215">
        <f t="array" ref="D10">_xlfn.IFS(C10&lt;0.5,"朝",AND(C10&lt;22/24),"22前",AND(C10&gt;=22/24),"22後")</f>
        <v/>
      </c>
      <c r="E10" s="146" t="n">
        <v>1.196527777777778</v>
      </c>
      <c r="F10" s="197" t="n">
        <v>0</v>
      </c>
      <c r="G10" s="198" t="n">
        <v>0.04166666666666666</v>
      </c>
      <c r="H10" s="201">
        <f>G10-F10</f>
        <v/>
      </c>
      <c r="I10" s="196">
        <f>IF(AND(C10&lt;0.333,C10&lt;&gt;""),8/24-C10,(IF(E10&gt;29/24,E10-29/24,)))</f>
        <v/>
      </c>
      <c r="J10" s="196">
        <f>IF(AND(C10&lt;0.5,C10&lt;&gt;""),E10-C10-H10,)</f>
        <v/>
      </c>
      <c r="K10" s="196">
        <f>IF(AND(C10&gt;0.5,C10&lt;22/24),22/24-C10,)</f>
        <v/>
      </c>
      <c r="L10" s="197">
        <f>IF(C10&gt;E10,E10+1-C10-H10,E10-C10-H10)</f>
        <v/>
      </c>
      <c r="M10" s="202">
        <f>+IF(L10&gt;$L$7,$L$7,L10)</f>
        <v/>
      </c>
      <c r="N10" s="197">
        <f>+IF(OR(L10&lt;=$L$7,L10=" ")," ",L10-$L$7)</f>
        <v/>
      </c>
      <c r="O10" s="197">
        <f>IF(AND($C10&lt;&gt;"",$C10&lt;$AA$2,$E10&gt;$Z$2),MIN($E10,$AA$2)-MAX($C10,$Z$2),0)</f>
        <v/>
      </c>
      <c r="P10" s="197">
        <f>IF(AND($F10&lt;&gt;"",$F10&lt;$AA$2,$G10&gt;$Z$2),MIN($G10,$AA$2)-MAX($F10,$Z$2),0)</f>
        <v/>
      </c>
      <c r="Q10" s="197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119" t="n"/>
    </row>
    <row r="11" ht="36.75" customHeight="1" s="35">
      <c r="A11" s="216">
        <f>A10+1</f>
        <v/>
      </c>
      <c r="B11" s="32">
        <f>TEXT(A11,"aaa")</f>
        <v/>
      </c>
      <c r="C11" s="200" t="n">
        <v>0.8652777777777778</v>
      </c>
      <c r="D11" s="215">
        <f t="array" ref="D11">_xlfn.IFS(C11&lt;0.5,"朝",AND(C11&lt;22/24),"22前",AND(C11&gt;=22/24),"22後")</f>
        <v/>
      </c>
      <c r="E11" s="146" t="n">
        <v>1.196527777777778</v>
      </c>
      <c r="F11" s="197" t="n">
        <v>0</v>
      </c>
      <c r="G11" s="198" t="n">
        <v>0.04166666666666666</v>
      </c>
      <c r="H11" s="201">
        <f>G11-F11</f>
        <v/>
      </c>
      <c r="I11" s="196">
        <f>IF(AND(C11&lt;0.333,C11&lt;&gt;""),8/24-C11,(IF(E11&gt;29/24,E11-29/24,)))</f>
        <v/>
      </c>
      <c r="J11" s="196">
        <f>IF(AND(C11&lt;0.5,C11&lt;&gt;""),E11-C11-H11,)</f>
        <v/>
      </c>
      <c r="K11" s="196">
        <f>IF(AND(C11&gt;0.5,C11&lt;22/24),22/24-C11,)</f>
        <v/>
      </c>
      <c r="L11" s="197">
        <f>IF(C11&gt;E11,E11+1-C11-H11,E11-C11-H11)</f>
        <v/>
      </c>
      <c r="M11" s="202">
        <f>+IF(L11&gt;$L$7,$L$7,L11)</f>
        <v/>
      </c>
      <c r="N11" s="197">
        <f>+IF(OR(L11&lt;=$L$7,L11=" ")," ",L11-$L$7)</f>
        <v/>
      </c>
      <c r="O11" s="197">
        <f>IF(AND($C11&lt;&gt;"",$C11&lt;$AA$2,$E11&gt;$Z$2),MIN($E11,$AA$2)-MAX($C11,$Z$2),0)</f>
        <v/>
      </c>
      <c r="P11" s="197">
        <f>IF(AND($F11&lt;&gt;"",$F11&lt;$AA$2,$G11&gt;$Z$2),MIN($G11,$AA$2)-MAX($F11,$Z$2),0)</f>
        <v/>
      </c>
      <c r="Q11" s="197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119" t="n"/>
    </row>
    <row r="12" ht="36.75" customHeight="1" s="35">
      <c r="A12" s="216">
        <f>A11+1</f>
        <v/>
      </c>
      <c r="B12" s="32">
        <f>TEXT(A12,"aaa")</f>
        <v/>
      </c>
      <c r="C12" s="200" t="n">
        <v>0.8652777777777778</v>
      </c>
      <c r="D12" s="215">
        <f t="array" ref="D12">_xlfn.IFS(C12&lt;0.5,"朝",AND(C12&lt;22/24),"22前",AND(C12&gt;=22/24),"22後")</f>
        <v/>
      </c>
      <c r="E12" s="146" t="n">
        <v>1.196527777777778</v>
      </c>
      <c r="F12" s="197" t="n">
        <v>0</v>
      </c>
      <c r="G12" s="198" t="n">
        <v>0.04166666666666666</v>
      </c>
      <c r="H12" s="201">
        <f>G12-F12</f>
        <v/>
      </c>
      <c r="I12" s="196">
        <f>IF(AND(C12&lt;0.333,C12&lt;&gt;""),8/24-C12,(IF(E12&gt;29/24,E12-29/24,)))</f>
        <v/>
      </c>
      <c r="J12" s="196">
        <f>IF(AND(C12&lt;0.5,C12&lt;&gt;""),E12-C12-H12,)</f>
        <v/>
      </c>
      <c r="K12" s="196">
        <f>IF(AND(C12&gt;0.5,C12&lt;22/24),22/24-C12,)</f>
        <v/>
      </c>
      <c r="L12" s="197">
        <f>IF(C12&gt;E12,E12+1-C12-H12,E12-C12-H12)</f>
        <v/>
      </c>
      <c r="M12" s="202">
        <f>+IF(L12&gt;$L$7,$L$7,L12)</f>
        <v/>
      </c>
      <c r="N12" s="197">
        <f>+IF(OR(L12&lt;=$L$7,L12=" ")," ",L12-$L$7)</f>
        <v/>
      </c>
      <c r="O12" s="197">
        <f>IF(AND($C12&lt;&gt;"",$C12&lt;$AA$2,$E12&gt;$Z$2),MIN($E12,$AA$2)-MAX($C12,$Z$2),0)</f>
        <v/>
      </c>
      <c r="P12" s="197">
        <f>IF(AND($F12&lt;&gt;"",$F12&lt;$AA$2,$G12&gt;$Z$2),MIN($G12,$AA$2)-MAX($F12,$Z$2),0)</f>
        <v/>
      </c>
      <c r="Q12" s="197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119" t="n"/>
    </row>
    <row r="13" ht="36.75" customHeight="1" s="35">
      <c r="A13" s="216">
        <f>A12+1</f>
        <v/>
      </c>
      <c r="B13" s="32">
        <f>TEXT(A13,"aaa")</f>
        <v/>
      </c>
      <c r="C13" s="200" t="n"/>
      <c r="D13" s="215">
        <f t="array" ref="D13">_xlfn.IFS(C13&lt;0.5,"朝",AND(C13&lt;22/24),"22前",AND(C13&gt;=22/24),"22後")</f>
        <v/>
      </c>
      <c r="E13" s="146" t="n"/>
      <c r="F13" s="197" t="n"/>
      <c r="G13" s="198" t="n"/>
      <c r="H13" s="201">
        <f>G13-F13</f>
        <v/>
      </c>
      <c r="I13" s="196">
        <f>IF(AND(C13&lt;0.333,C13&lt;&gt;""),8/24-C13,(IF(E13&gt;29/24,E13-29/24,)))</f>
        <v/>
      </c>
      <c r="J13" s="196">
        <f>IF(AND(C13&lt;0.5,C13&lt;&gt;""),E13-C13-H13,)</f>
        <v/>
      </c>
      <c r="K13" s="196">
        <f>IF(AND(C13&gt;0.5,C13&lt;22/24),22/24-C13,)</f>
        <v/>
      </c>
      <c r="L13" s="197">
        <f>IF(C13&gt;E13,E13+1-C13-H13,E13-C13-H13)</f>
        <v/>
      </c>
      <c r="M13" s="202">
        <f>+IF(L13&gt;$L$7,$L$7,L13)</f>
        <v/>
      </c>
      <c r="N13" s="197">
        <f>+IF(OR(L13&lt;=$L$7,L13=" ")," ",L13-$L$7)</f>
        <v/>
      </c>
      <c r="O13" s="197">
        <f>IF(AND($C13&lt;&gt;"",$C13&lt;$AA$2,$E13&gt;$Z$2),MIN($E13,$AA$2)-MAX($C13,$Z$2),0)</f>
        <v/>
      </c>
      <c r="P13" s="197">
        <f>IF(AND($F13&lt;&gt;"",$F13&lt;$AA$2,$G13&gt;$Z$2),MIN($G13,$AA$2)-MAX($F13,$Z$2),0)</f>
        <v/>
      </c>
      <c r="Q13" s="197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119" t="n"/>
    </row>
    <row r="14" ht="36.75" customHeight="1" s="35">
      <c r="A14" s="216">
        <f>A13+1</f>
        <v/>
      </c>
      <c r="B14" s="32">
        <f>TEXT(A14,"aaa")</f>
        <v/>
      </c>
      <c r="C14" s="200" t="n"/>
      <c r="D14" s="215">
        <f t="array" ref="D14">_xlfn.IFS(C14&lt;0.5,"朝",AND(C14&lt;22/24),"22前",AND(C14&gt;=22/24),"22後")</f>
        <v/>
      </c>
      <c r="E14" s="146" t="n"/>
      <c r="F14" s="197" t="n"/>
      <c r="G14" s="198" t="n"/>
      <c r="H14" s="201">
        <f>G14-F14</f>
        <v/>
      </c>
      <c r="I14" s="196">
        <f>IF(AND(C14&lt;0.333,C14&lt;&gt;""),8/24-C14,(IF(E14&gt;29/24,E14-29/24,)))</f>
        <v/>
      </c>
      <c r="J14" s="196">
        <f>IF(AND(C14&lt;0.5,C14&lt;&gt;""),E14-C14-H14,)</f>
        <v/>
      </c>
      <c r="K14" s="196">
        <f>IF(AND(C14&gt;0.5,C14&lt;22/24),22/24-C14,)</f>
        <v/>
      </c>
      <c r="L14" s="197">
        <f>IF(C14&gt;E14,E14+1-C14-H14,E14-C14-H14)</f>
        <v/>
      </c>
      <c r="M14" s="202">
        <f>+IF(L14&gt;$L$7,$L$7,L14)</f>
        <v/>
      </c>
      <c r="N14" s="197">
        <f>+IF(OR(L14&lt;=$L$7,L14=" ")," ",L14-$L$7)</f>
        <v/>
      </c>
      <c r="O14" s="197">
        <f>IF(AND($C14&lt;&gt;"",$C14&lt;$AA$2,$E14&gt;$Z$2),MIN($E14,$AA$2)-MAX($C14,$Z$2),0)</f>
        <v/>
      </c>
      <c r="P14" s="197">
        <f>IF(AND($F14&lt;&gt;"",$F14&lt;$AA$2,$G14&gt;$Z$2),MIN($G14,$AA$2)-MAX($F14,$Z$2),0)</f>
        <v/>
      </c>
      <c r="Q14" s="197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119" t="n"/>
    </row>
    <row r="15" ht="36.75" customHeight="1" s="35">
      <c r="A15" s="216">
        <f>A14+1</f>
        <v/>
      </c>
      <c r="B15" s="32">
        <f>TEXT(A15,"aaa")</f>
        <v/>
      </c>
      <c r="C15" s="200" t="n"/>
      <c r="D15" s="215">
        <f t="array" ref="D15">_xlfn.IFS(C15&lt;0.5,"朝",AND(C15&lt;22/24),"22前",AND(C15&gt;=22/24),"22後")</f>
        <v/>
      </c>
      <c r="E15" s="146" t="n"/>
      <c r="F15" s="197" t="n"/>
      <c r="G15" s="198" t="n"/>
      <c r="H15" s="201">
        <f>G15-F15</f>
        <v/>
      </c>
      <c r="I15" s="196">
        <f>IF(AND(C15&lt;0.333,C15&lt;&gt;""),8/24-C15,(IF(E15&gt;29/24,E15-29/24,)))</f>
        <v/>
      </c>
      <c r="J15" s="196">
        <f>IF(AND(C15&lt;0.5,C15&lt;&gt;""),E15-C15-H15,)</f>
        <v/>
      </c>
      <c r="K15" s="196">
        <f>IF(AND(C15&gt;0.5,C15&lt;22/24),22/24-C15,)</f>
        <v/>
      </c>
      <c r="L15" s="197">
        <f>IF(C15&gt;E15,E15+1-C15-H15,E15-C15-H15)</f>
        <v/>
      </c>
      <c r="M15" s="202">
        <f>+IF(L15&gt;$L$7,$L$7,L15)</f>
        <v/>
      </c>
      <c r="N15" s="197">
        <f>+IF(OR(L15&lt;=$L$7,L15=" ")," ",L15-$L$7)</f>
        <v/>
      </c>
      <c r="O15" s="197">
        <f>IF(AND($C15&lt;&gt;"",$C15&lt;$AA$2,$E15&gt;$Z$2),MIN($E15,$AA$2)-MAX($C15,$Z$2),0)</f>
        <v/>
      </c>
      <c r="P15" s="197">
        <f>IF(AND($F15&lt;&gt;"",$F15&lt;$AA$2,$G15&gt;$Z$2),MIN($G15,$AA$2)-MAX($F15,$Z$2),0)</f>
        <v/>
      </c>
      <c r="Q15" s="197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119" t="n"/>
    </row>
    <row r="16" ht="36.75" customHeight="1" s="35">
      <c r="A16" s="216">
        <f>A15+1</f>
        <v/>
      </c>
      <c r="B16" s="32">
        <f>TEXT(A16,"aaa")</f>
        <v/>
      </c>
      <c r="C16" s="200" t="n">
        <v>0.8652777777777778</v>
      </c>
      <c r="D16" s="215">
        <f t="array" ref="D16">_xlfn.IFS(C16&lt;0.5,"朝",AND(C16&lt;22/24),"22前",AND(C16&gt;=22/24),"22後")</f>
        <v/>
      </c>
      <c r="E16" s="146" t="n">
        <v>1.196527777777778</v>
      </c>
      <c r="F16" s="197" t="n">
        <v>0</v>
      </c>
      <c r="G16" s="198" t="n">
        <v>0.04166666666666666</v>
      </c>
      <c r="H16" s="201">
        <f>G16-F16</f>
        <v/>
      </c>
      <c r="I16" s="196">
        <f>IF(AND(C16&lt;0.333,C16&lt;&gt;""),8/24-C16,(IF(E16&gt;29/24,E16-29/24,)))</f>
        <v/>
      </c>
      <c r="J16" s="196">
        <f>IF(AND(C16&lt;0.5,C16&lt;&gt;""),E16-C16-H16,)</f>
        <v/>
      </c>
      <c r="K16" s="196">
        <f>IF(AND(C16&gt;0.5,C16&lt;22/24),22/24-C16,)</f>
        <v/>
      </c>
      <c r="L16" s="197">
        <f>IF(C16&gt;E16,E16+1-C16-H16,E16-C16-H16)</f>
        <v/>
      </c>
      <c r="M16" s="202">
        <f>+IF(L16&gt;$L$7,$L$7,L16)</f>
        <v/>
      </c>
      <c r="N16" s="197">
        <f>+IF(OR(L16&lt;=$L$7,L16=" ")," ",L16-$L$7)</f>
        <v/>
      </c>
      <c r="O16" s="197">
        <f>IF(AND($C16&lt;&gt;"",$C16&lt;$AA$2,$E16&gt;$Z$2),MIN($E16,$AA$2)-MAX($C16,$Z$2),0)</f>
        <v/>
      </c>
      <c r="P16" s="197">
        <f>IF(AND($F16&lt;&gt;"",$F16&lt;$AA$2,$G16&gt;$Z$2),MIN($G16,$AA$2)-MAX($F16,$Z$2),0)</f>
        <v/>
      </c>
      <c r="Q16" s="197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119" t="n"/>
    </row>
    <row r="17" ht="36.75" customHeight="1" s="35">
      <c r="A17" s="216">
        <f>A16+1</f>
        <v/>
      </c>
      <c r="B17" s="32">
        <f>TEXT(A17,"aaa")</f>
        <v/>
      </c>
      <c r="C17" s="200" t="n">
        <v>0.8652777777777778</v>
      </c>
      <c r="D17" s="215">
        <f t="array" ref="D17">_xlfn.IFS(C17&lt;0.5,"朝",AND(C17&lt;22/24),"22前",AND(C17&gt;=22/24),"22後")</f>
        <v/>
      </c>
      <c r="E17" s="146" t="n">
        <v>1.196527777777778</v>
      </c>
      <c r="F17" s="197" t="n">
        <v>0</v>
      </c>
      <c r="G17" s="198" t="n">
        <v>0.04166666666666666</v>
      </c>
      <c r="H17" s="201">
        <f>G17-F17</f>
        <v/>
      </c>
      <c r="I17" s="196">
        <f>IF(AND(C17&lt;0.333,C17&lt;&gt;""),8/24-C17,(IF(E17&gt;29/24,E17-29/24,)))</f>
        <v/>
      </c>
      <c r="J17" s="196">
        <f>IF(AND(C17&lt;0.5,C17&lt;&gt;""),E17-C17-H17,)</f>
        <v/>
      </c>
      <c r="K17" s="196">
        <f>IF(AND(C17&gt;0.5,C17&lt;22/24),22/24-C17,)</f>
        <v/>
      </c>
      <c r="L17" s="197">
        <f>IF(C17&gt;E17,E17+1-C17-H17,E17-C17-H17)</f>
        <v/>
      </c>
      <c r="M17" s="202">
        <f>+IF(L17&gt;$L$7,$L$7,L17)</f>
        <v/>
      </c>
      <c r="N17" s="197">
        <f>+IF(OR(L17&lt;=$L$7,L17=" ")," ",L17-$L$7)</f>
        <v/>
      </c>
      <c r="O17" s="197">
        <f>IF(AND($C17&lt;&gt;"",$C17&lt;$AA$2,$E17&gt;$Z$2),MIN($E17,$AA$2)-MAX($C17,$Z$2),0)</f>
        <v/>
      </c>
      <c r="P17" s="197">
        <f>IF(AND($F17&lt;&gt;"",$F17&lt;$AA$2,$G17&gt;$Z$2),MIN($G17,$AA$2)-MAX($F17,$Z$2),0)</f>
        <v/>
      </c>
      <c r="Q17" s="197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119" t="n"/>
    </row>
    <row r="18" ht="36.75" customHeight="1" s="35">
      <c r="A18" s="216">
        <f>A17+1</f>
        <v/>
      </c>
      <c r="B18" s="32">
        <f>TEXT(A18,"aaa")</f>
        <v/>
      </c>
      <c r="C18" s="200" t="n">
        <v>0.8652777777777778</v>
      </c>
      <c r="D18" s="215">
        <f t="array" ref="D18">_xlfn.IFS(C18&lt;0.5,"朝",AND(C18&lt;22/24),"22前",AND(C18&gt;=22/24),"22後")</f>
        <v/>
      </c>
      <c r="E18" s="146" t="n">
        <v>1.196527777777778</v>
      </c>
      <c r="F18" s="197" t="n">
        <v>0</v>
      </c>
      <c r="G18" s="198" t="n">
        <v>0.04166666666666666</v>
      </c>
      <c r="H18" s="201">
        <f>G18-F18</f>
        <v/>
      </c>
      <c r="I18" s="196">
        <f>IF(AND(C18&lt;0.333,C18&lt;&gt;""),8/24-C18,(IF(E18&gt;29/24,E18-29/24,)))</f>
        <v/>
      </c>
      <c r="J18" s="196">
        <f>IF(AND(C18&lt;0.5,C18&lt;&gt;""),E18-C18-H18,)</f>
        <v/>
      </c>
      <c r="K18" s="196">
        <f>IF(AND(C18&gt;0.5,C18&lt;22/24),22/24-C18,)</f>
        <v/>
      </c>
      <c r="L18" s="197">
        <f>IF(C18&gt;E18,E18+1-C18-H18,E18-C18-H18)</f>
        <v/>
      </c>
      <c r="M18" s="202">
        <f>+IF(L18&gt;$L$7,$L$7,L18)</f>
        <v/>
      </c>
      <c r="N18" s="197">
        <f>+IF(OR(L18&lt;=$L$7,L18=" ")," ",L18-$L$7)</f>
        <v/>
      </c>
      <c r="O18" s="197">
        <f>IF(AND($C18&lt;&gt;"",$C18&lt;$AA$2,$E18&gt;$Z$2),MIN($E18,$AA$2)-MAX($C18,$Z$2),0)</f>
        <v/>
      </c>
      <c r="P18" s="197">
        <f>IF(AND($F18&lt;&gt;"",$F18&lt;$AA$2,$G18&gt;$Z$2),MIN($G18,$AA$2)-MAX($F18,$Z$2),0)</f>
        <v/>
      </c>
      <c r="Q18" s="197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119" t="n"/>
    </row>
    <row r="19" ht="36.75" customHeight="1" s="35">
      <c r="A19" s="216">
        <f>A18+1</f>
        <v/>
      </c>
      <c r="B19" s="32">
        <f>TEXT(A19,"aaa")</f>
        <v/>
      </c>
      <c r="C19" s="200" t="n">
        <v>0.8652777777777778</v>
      </c>
      <c r="D19" s="215">
        <f t="array" ref="D19">_xlfn.IFS(C19&lt;0.5,"朝",AND(C19&lt;22/24),"22前",AND(C19&gt;=22/24),"22後")</f>
        <v/>
      </c>
      <c r="E19" s="146" t="n">
        <v>1.196527777777778</v>
      </c>
      <c r="F19" s="197" t="n">
        <v>0</v>
      </c>
      <c r="G19" s="198" t="n">
        <v>0.04166666666666666</v>
      </c>
      <c r="H19" s="201">
        <f>G19-F19</f>
        <v/>
      </c>
      <c r="I19" s="196">
        <f>IF(AND(C19&lt;0.333,C19&lt;&gt;""),8/24-C19,(IF(E19&gt;29/24,E19-29/24,)))</f>
        <v/>
      </c>
      <c r="J19" s="196">
        <f>IF(AND(C19&lt;0.5,C19&lt;&gt;""),E19-C19-H19,)</f>
        <v/>
      </c>
      <c r="K19" s="196">
        <f>IF(AND(C19&gt;0.5,C19&lt;22/24),22/24-C19,)</f>
        <v/>
      </c>
      <c r="L19" s="197">
        <f>IF(C19&gt;E19,E19+1-C19-H19,E19-C19-H19)</f>
        <v/>
      </c>
      <c r="M19" s="202">
        <f>+IF(L19&gt;$L$7,$L$7,L19)</f>
        <v/>
      </c>
      <c r="N19" s="197">
        <f>+IF(OR(L19&lt;=$L$7,L19=" ")," ",L19-$L$7)</f>
        <v/>
      </c>
      <c r="O19" s="197">
        <f>IF(AND($C19&lt;&gt;"",$C19&lt;$AA$2,$E19&gt;$Z$2),MIN($E19,$AA$2)-MAX($C19,$Z$2),0)</f>
        <v/>
      </c>
      <c r="P19" s="197">
        <f>IF(AND($F19&lt;&gt;"",$F19&lt;$AA$2,$G19&gt;$Z$2),MIN($G19,$AA$2)-MAX($F19,$Z$2),0)</f>
        <v/>
      </c>
      <c r="Q19" s="197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119" t="n"/>
    </row>
    <row r="20" ht="36.75" customHeight="1" s="35">
      <c r="A20" s="216">
        <f>A19+1</f>
        <v/>
      </c>
      <c r="B20" s="32">
        <f>TEXT(A20,"aaa")</f>
        <v/>
      </c>
      <c r="C20" s="200" t="n"/>
      <c r="D20" s="215">
        <f t="array" ref="D20">_xlfn.IFS(C20&lt;0.5,"朝",AND(C20&lt;22/24),"22前",AND(C20&gt;=22/24),"22後")</f>
        <v/>
      </c>
      <c r="E20" s="146" t="n"/>
      <c r="F20" s="197" t="n"/>
      <c r="G20" s="198" t="n"/>
      <c r="H20" s="201">
        <f>G20-F20</f>
        <v/>
      </c>
      <c r="I20" s="196">
        <f>IF(AND(C20&lt;0.333,C20&lt;&gt;""),8/24-C20,(IF(E20&gt;29/24,E20-29/24,)))</f>
        <v/>
      </c>
      <c r="J20" s="196">
        <f>IF(AND(C20&lt;0.5,C20&lt;&gt;""),E20-C20-H20,)</f>
        <v/>
      </c>
      <c r="K20" s="196">
        <f>IF(AND(C20&gt;0.5,C20&lt;22/24),22/24-C20,)</f>
        <v/>
      </c>
      <c r="L20" s="197">
        <f>IF(C20&gt;E20,E20+1-C20-H20,E20-C20-H20)</f>
        <v/>
      </c>
      <c r="M20" s="202">
        <f>+IF(L20&gt;$L$7,$L$7,L20)</f>
        <v/>
      </c>
      <c r="N20" s="197">
        <f>+IF(OR(L20&lt;=$L$7,L20=" ")," ",L20-$L$7)</f>
        <v/>
      </c>
      <c r="O20" s="197">
        <f>IF(AND($C20&lt;&gt;"",$C20&lt;$AA$2,$E20&gt;$Z$2),MIN($E20,$AA$2)-MAX($C20,$Z$2),0)</f>
        <v/>
      </c>
      <c r="P20" s="197">
        <f>IF(AND($F20&lt;&gt;"",$F20&lt;$AA$2,$G20&gt;$Z$2),MIN($G20,$AA$2)-MAX($F20,$Z$2),0)</f>
        <v/>
      </c>
      <c r="Q20" s="197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119" t="n"/>
    </row>
    <row r="21" ht="36.75" customHeight="1" s="35">
      <c r="A21" s="216">
        <f>A20+1</f>
        <v/>
      </c>
      <c r="B21" s="32">
        <f>TEXT(A21,"aaa")</f>
        <v/>
      </c>
      <c r="C21" s="200" t="n"/>
      <c r="D21" s="215">
        <f t="array" ref="D21">_xlfn.IFS(C21&lt;0.5,"朝",AND(C21&lt;22/24),"22前",AND(C21&gt;=22/24),"22後")</f>
        <v/>
      </c>
      <c r="E21" s="146" t="n"/>
      <c r="F21" s="197" t="n"/>
      <c r="G21" s="198" t="n"/>
      <c r="H21" s="201">
        <f>G21-F21</f>
        <v/>
      </c>
      <c r="I21" s="196">
        <f>IF(AND(C21&lt;0.333,C21&lt;&gt;""),8/24-C21,(IF(E21&gt;29/24,E21-29/24,)))</f>
        <v/>
      </c>
      <c r="J21" s="196">
        <f>IF(AND(C21&lt;0.5,C21&lt;&gt;""),E21-C21-H21,)</f>
        <v/>
      </c>
      <c r="K21" s="196">
        <f>IF(AND(C21&gt;0.5,C21&lt;22/24),22/24-C21,)</f>
        <v/>
      </c>
      <c r="L21" s="197">
        <f>IF(C21&gt;E21,E21+1-C21-H21,E21-C21-H21)</f>
        <v/>
      </c>
      <c r="M21" s="202">
        <f>+IF(L21&gt;$L$7,$L$7,L21)</f>
        <v/>
      </c>
      <c r="N21" s="197">
        <f>+IF(OR(L21&lt;=$L$7,L21=" ")," ",L21-$L$7)</f>
        <v/>
      </c>
      <c r="O21" s="197">
        <f>IF(AND($C21&lt;&gt;"",$C21&lt;$AA$2,$E21&gt;$Z$2),MIN($E21,$AA$2)-MAX($C21,$Z$2),0)</f>
        <v/>
      </c>
      <c r="P21" s="197">
        <f>IF(AND($F21&lt;&gt;"",$F21&lt;$AA$2,$G21&gt;$Z$2),MIN($G21,$AA$2)-MAX($F21,$Z$2),0)</f>
        <v/>
      </c>
      <c r="Q21" s="197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119" t="n"/>
    </row>
    <row r="22" ht="36.75" customHeight="1" s="35">
      <c r="A22" s="216">
        <f>A21+1</f>
        <v/>
      </c>
      <c r="B22" s="32">
        <f>TEXT(A22,"aaa")</f>
        <v/>
      </c>
      <c r="C22" s="200" t="n"/>
      <c r="D22" s="215">
        <f t="array" ref="D22">_xlfn.IFS(C22&lt;0.5,"朝",AND(C22&lt;22/24),"22前",AND(C22&gt;=22/24),"22後")</f>
        <v/>
      </c>
      <c r="E22" s="146" t="n"/>
      <c r="F22" s="197" t="n"/>
      <c r="G22" s="198" t="n"/>
      <c r="H22" s="201">
        <f>G22-F22</f>
        <v/>
      </c>
      <c r="I22" s="196">
        <f>IF(AND(C22&lt;0.333,C22&lt;&gt;""),8/24-C22,(IF(E22&gt;29/24,E22-29/24,)))</f>
        <v/>
      </c>
      <c r="J22" s="196">
        <f>IF(AND(C22&lt;0.5,C22&lt;&gt;""),E22-C22-H22,)</f>
        <v/>
      </c>
      <c r="K22" s="196">
        <f>IF(AND(C22&gt;0.5,C22&lt;22/24),22/24-C22,)</f>
        <v/>
      </c>
      <c r="L22" s="197">
        <f>IF(C22&gt;E22,E22+1-C22-H22,E22-C22-H22)</f>
        <v/>
      </c>
      <c r="M22" s="202">
        <f>+IF(L22&gt;$L$7,$L$7,L22)</f>
        <v/>
      </c>
      <c r="N22" s="197">
        <f>+IF(OR(L22&lt;=$L$7,L22=" ")," ",L22-$L$7)</f>
        <v/>
      </c>
      <c r="O22" s="197">
        <f>IF(AND($C22&lt;&gt;"",$C22&lt;$AA$2,$E22&gt;$Z$2),MIN($E22,$AA$2)-MAX($C22,$Z$2),0)</f>
        <v/>
      </c>
      <c r="P22" s="197">
        <f>IF(AND($F22&lt;&gt;"",$F22&lt;$AA$2,$G22&gt;$Z$2),MIN($G22,$AA$2)-MAX($F22,$Z$2),0)</f>
        <v/>
      </c>
      <c r="Q22" s="197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119" t="n"/>
    </row>
    <row r="23" ht="36.75" customHeight="1" s="35">
      <c r="A23" s="216">
        <f>A22+1</f>
        <v/>
      </c>
      <c r="B23" s="32">
        <f>TEXT(A23,"aaa")</f>
        <v/>
      </c>
      <c r="C23" s="200" t="n">
        <v>0.8652777777777778</v>
      </c>
      <c r="D23" s="215">
        <f t="array" ref="D23">_xlfn.IFS(C23&lt;0.5,"朝",AND(C23&lt;22/24),"22前",AND(C23&gt;=22/24),"22後")</f>
        <v/>
      </c>
      <c r="E23" s="146" t="n">
        <v>1.196527777777778</v>
      </c>
      <c r="F23" s="197" t="n">
        <v>0</v>
      </c>
      <c r="G23" s="198" t="n">
        <v>0.04166666666666666</v>
      </c>
      <c r="H23" s="201">
        <f>G23-F23</f>
        <v/>
      </c>
      <c r="I23" s="196">
        <f>IF(AND(C23&lt;0.333,C23&lt;&gt;""),8/24-C23,(IF(E23&gt;29/24,E23-29/24,)))</f>
        <v/>
      </c>
      <c r="J23" s="196">
        <f>IF(AND(C23&lt;0.5,C23&lt;&gt;""),E23-C23-H23,)</f>
        <v/>
      </c>
      <c r="K23" s="196">
        <f>IF(AND(C23&gt;0.5,C23&lt;22/24),22/24-C23,)</f>
        <v/>
      </c>
      <c r="L23" s="197">
        <f>IF(C23&gt;E23,E23+1-C23-H23,E23-C23-H23)</f>
        <v/>
      </c>
      <c r="M23" s="202">
        <f>+IF(L23&gt;$L$7,$L$7,L23)</f>
        <v/>
      </c>
      <c r="N23" s="197">
        <f>+IF(OR(L23&lt;=$L$7,L23=" ")," ",L23-$L$7)</f>
        <v/>
      </c>
      <c r="O23" s="197">
        <f>IF(AND($C23&lt;&gt;"",$C23&lt;$AA$2,$E23&gt;$Z$2),MIN($E23,$AA$2)-MAX($C23,$Z$2),0)</f>
        <v/>
      </c>
      <c r="P23" s="197">
        <f>IF(AND($F23&lt;&gt;"",$F23&lt;$AA$2,$G23&gt;$Z$2),MIN($G23,$AA$2)-MAX($F23,$Z$2),0)</f>
        <v/>
      </c>
      <c r="Q23" s="197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119" t="n"/>
    </row>
    <row r="24" ht="36.75" customHeight="1" s="35">
      <c r="A24" s="216">
        <f>A23+1</f>
        <v/>
      </c>
      <c r="B24" s="32">
        <f>TEXT(A24,"aaa")</f>
        <v/>
      </c>
      <c r="C24" s="200" t="n"/>
      <c r="D24" s="215">
        <f t="array" ref="D24">_xlfn.IFS(C24&lt;0.5,"朝",AND(C24&lt;22/24),"22前",AND(C24&gt;=22/24),"22後")</f>
        <v/>
      </c>
      <c r="E24" s="146" t="n"/>
      <c r="F24" s="197" t="n"/>
      <c r="G24" s="198" t="n"/>
      <c r="H24" s="201">
        <f>G24-F24</f>
        <v/>
      </c>
      <c r="I24" s="196">
        <f>IF(AND(C24&lt;0.333,C24&lt;&gt;""),8/24-C24,(IF(E24&gt;29/24,E24-29/24,)))</f>
        <v/>
      </c>
      <c r="J24" s="196">
        <f>IF(AND(C24&lt;0.5,C24&lt;&gt;""),E24-C24-H24,)</f>
        <v/>
      </c>
      <c r="K24" s="196">
        <f>IF(AND(C24&gt;0.5,C24&lt;22/24),22/24-C24,)</f>
        <v/>
      </c>
      <c r="L24" s="197">
        <f>IF(C24&gt;E24,E24+1-C24-H24,E24-C24-H24)</f>
        <v/>
      </c>
      <c r="M24" s="202">
        <f>+IF(L24&gt;$L$7,$L$7,L24)</f>
        <v/>
      </c>
      <c r="N24" s="197">
        <f>+IF(OR(L24&lt;=$L$7,L24=" ")," ",L24-$L$7)</f>
        <v/>
      </c>
      <c r="O24" s="197">
        <f>IF(AND($C24&lt;&gt;"",$C24&lt;$AA$2,$E24&gt;$Z$2),MIN($E24,$AA$2)-MAX($C24,$Z$2),0)</f>
        <v/>
      </c>
      <c r="P24" s="197">
        <f>IF(AND($F24&lt;&gt;"",$F24&lt;$AA$2,$G24&gt;$Z$2),MIN($G24,$AA$2)-MAX($F24,$Z$2),0)</f>
        <v/>
      </c>
      <c r="Q24" s="197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119" t="n"/>
    </row>
    <row r="25" ht="36.75" customHeight="1" s="35">
      <c r="A25" s="216">
        <f>A24+1</f>
        <v/>
      </c>
      <c r="B25" s="32">
        <f>TEXT(A25,"aaa")</f>
        <v/>
      </c>
      <c r="C25" s="200" t="n"/>
      <c r="D25" s="215">
        <f t="array" ref="D25">_xlfn.IFS(C25&lt;0.5,"朝",AND(C25&lt;22/24),"22前",AND(C25&gt;=22/24),"22後")</f>
        <v/>
      </c>
      <c r="E25" s="146" t="n"/>
      <c r="F25" s="197" t="n"/>
      <c r="G25" s="198" t="n"/>
      <c r="H25" s="201">
        <f>G25-F25</f>
        <v/>
      </c>
      <c r="I25" s="196">
        <f>IF(AND(C25&lt;0.333,C25&lt;&gt;""),8/24-C25,(IF(E25&gt;29/24,E25-29/24,)))</f>
        <v/>
      </c>
      <c r="J25" s="196">
        <f>IF(AND(C25&lt;0.5,C25&lt;&gt;""),E25-C25-H25,)</f>
        <v/>
      </c>
      <c r="K25" s="196">
        <f>IF(AND(C25&gt;0.5,C25&lt;22/24),22/24-C25,)</f>
        <v/>
      </c>
      <c r="L25" s="197">
        <f>IF(C25&gt;E25,E25+1-C25-H25,E25-C25-H25)</f>
        <v/>
      </c>
      <c r="M25" s="202">
        <f>+IF(L25&gt;$L$7,$L$7,L25)</f>
        <v/>
      </c>
      <c r="N25" s="197">
        <f>+IF(OR(L25&lt;=$L$7,L25=" ")," ",L25-$L$7)</f>
        <v/>
      </c>
      <c r="O25" s="197">
        <f>IF(AND($C25&lt;&gt;"",$C25&lt;$AA$2,$E25&gt;$Z$2),MIN($E25,$AA$2)-MAX($C25,$Z$2),0)</f>
        <v/>
      </c>
      <c r="P25" s="197">
        <f>IF(AND($F25&lt;&gt;"",$F25&lt;$AA$2,$G25&gt;$Z$2),MIN($G25,$AA$2)-MAX($F25,$Z$2),0)</f>
        <v/>
      </c>
      <c r="Q25" s="197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119" t="n"/>
    </row>
    <row r="26" ht="36.75" customHeight="1" s="35">
      <c r="A26" s="216">
        <f>A25+1</f>
        <v/>
      </c>
      <c r="B26" s="32">
        <f>TEXT(A26,"aaa")</f>
        <v/>
      </c>
      <c r="C26" s="200" t="n"/>
      <c r="D26" s="215">
        <f t="array" ref="D26">_xlfn.IFS(C26&lt;0.5,"朝",AND(C26&lt;22/24),"22前",AND(C26&gt;=22/24),"22後")</f>
        <v/>
      </c>
      <c r="E26" s="146" t="n"/>
      <c r="F26" s="197" t="n"/>
      <c r="G26" s="198" t="n"/>
      <c r="H26" s="201">
        <f>G26-F26</f>
        <v/>
      </c>
      <c r="I26" s="196">
        <f>IF(AND(C26&lt;0.333,C26&lt;&gt;""),8/24-C26,(IF(E26&gt;29/24,E26-29/24,)))</f>
        <v/>
      </c>
      <c r="J26" s="196">
        <f>IF(AND(C26&lt;0.5,C26&lt;&gt;""),E26-C26-H26,)</f>
        <v/>
      </c>
      <c r="K26" s="196">
        <f>IF(AND(C26&gt;0.5,C26&lt;22/24),22/24-C26,)</f>
        <v/>
      </c>
      <c r="L26" s="197">
        <f>IF(C26&gt;E26,E26+1-C26-H26,E26-C26-H26)</f>
        <v/>
      </c>
      <c r="M26" s="202">
        <f>+IF(L26&gt;$L$7,$L$7,L26)</f>
        <v/>
      </c>
      <c r="N26" s="197">
        <f>+IF(OR(L26&lt;=$L$7,L26=" ")," ",L26-$L$7)</f>
        <v/>
      </c>
      <c r="O26" s="197">
        <f>IF(AND($C26&lt;&gt;"",$C26&lt;$AA$2,$E26&gt;$Z$2),MIN($E26,$AA$2)-MAX($C26,$Z$2),0)</f>
        <v/>
      </c>
      <c r="P26" s="197">
        <f>IF(AND($F26&lt;&gt;"",$F26&lt;$AA$2,$G26&gt;$Z$2),MIN($G26,$AA$2)-MAX($F26,$Z$2),0)</f>
        <v/>
      </c>
      <c r="Q26" s="197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119" t="n"/>
    </row>
    <row r="27" ht="36.75" customHeight="1" s="35">
      <c r="A27" s="216">
        <f>A26+1</f>
        <v/>
      </c>
      <c r="B27" s="32">
        <f>TEXT(A27,"aaa")</f>
        <v/>
      </c>
      <c r="C27" s="200" t="n"/>
      <c r="D27" s="215">
        <f t="array" ref="D27">_xlfn.IFS(C27&lt;0.5,"朝",AND(C27&lt;22/24),"22前",AND(C27&gt;=22/24),"22後")</f>
        <v/>
      </c>
      <c r="E27" s="146" t="n"/>
      <c r="F27" s="197" t="n"/>
      <c r="G27" s="198" t="n"/>
      <c r="H27" s="201">
        <f>G27-F27</f>
        <v/>
      </c>
      <c r="I27" s="196">
        <f>IF(AND(C27&lt;0.333,C27&lt;&gt;""),8/24-C27,(IF(E27&gt;29/24,E27-29/24,)))</f>
        <v/>
      </c>
      <c r="J27" s="196">
        <f>IF(AND(C27&lt;0.5,C27&lt;&gt;""),E27-C27-H27,)</f>
        <v/>
      </c>
      <c r="K27" s="196">
        <f>IF(AND(C27&gt;0.5,C27&lt;22/24),22/24-C27,)</f>
        <v/>
      </c>
      <c r="L27" s="197">
        <f>IF(C27&gt;E27,E27+1-C27-H27,E27-C27-H27)</f>
        <v/>
      </c>
      <c r="M27" s="202">
        <f>+IF(L27&gt;$L$7,$L$7,L27)</f>
        <v/>
      </c>
      <c r="N27" s="197">
        <f>+IF(OR(L27&lt;=$L$7,L27=" ")," ",L27-$L$7)</f>
        <v/>
      </c>
      <c r="O27" s="197">
        <f>IF(AND($C27&lt;&gt;"",$C27&lt;$AA$2,$E27&gt;$Z$2),MIN($E27,$AA$2)-MAX($C27,$Z$2),0)</f>
        <v/>
      </c>
      <c r="P27" s="197">
        <f>IF(AND($F27&lt;&gt;"",$F27&lt;$AA$2,$G27&gt;$Z$2),MIN($G27,$AA$2)-MAX($F27,$Z$2),0)</f>
        <v/>
      </c>
      <c r="Q27" s="197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119" t="n"/>
    </row>
    <row r="28" ht="36.75" customHeight="1" s="35">
      <c r="A28" s="216">
        <f>A27+1</f>
        <v/>
      </c>
      <c r="B28" s="32">
        <f>TEXT(A28,"aaa")</f>
        <v/>
      </c>
      <c r="C28" s="200" t="n"/>
      <c r="D28" s="215">
        <f t="array" ref="D28">_xlfn.IFS(C28&lt;0.5,"朝",AND(C28&lt;22/24),"22前",AND(C28&gt;=22/24),"22後")</f>
        <v/>
      </c>
      <c r="E28" s="146" t="n"/>
      <c r="F28" s="197" t="n"/>
      <c r="G28" s="198" t="n"/>
      <c r="H28" s="201">
        <f>G28-F28</f>
        <v/>
      </c>
      <c r="I28" s="196">
        <f>IF(AND(C28&lt;0.333,C28&lt;&gt;""),8/24-C28,(IF(E28&gt;29/24,E28-29/24,)))</f>
        <v/>
      </c>
      <c r="J28" s="196">
        <f>IF(AND(C28&lt;0.5,C28&lt;&gt;""),E28-C28-H28,)</f>
        <v/>
      </c>
      <c r="K28" s="196">
        <f>IF(AND(C28&gt;0.5,C28&lt;22/24),22/24-C28,)</f>
        <v/>
      </c>
      <c r="L28" s="197">
        <f>IF(C28&gt;E28,E28+1-C28-H28,E28-C28-H28)</f>
        <v/>
      </c>
      <c r="M28" s="202">
        <f>+IF(L28&gt;$L$7,$L$7,L28)</f>
        <v/>
      </c>
      <c r="N28" s="197">
        <f>+IF(OR(L28&lt;=$L$7,L28=" ")," ",L28-$L$7)</f>
        <v/>
      </c>
      <c r="O28" s="197">
        <f>IF(AND($C28&lt;&gt;"",$C28&lt;$AA$2,$E28&gt;$Z$2),MIN($E28,$AA$2)-MAX($C28,$Z$2),0)</f>
        <v/>
      </c>
      <c r="P28" s="197">
        <f>IF(AND($F28&lt;&gt;"",$F28&lt;$AA$2,$G28&gt;$Z$2),MIN($G28,$AA$2)-MAX($F28,$Z$2),0)</f>
        <v/>
      </c>
      <c r="Q28" s="197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119" t="n"/>
    </row>
    <row r="29" ht="36.75" customHeight="1" s="35">
      <c r="A29" s="216">
        <f>A28+1</f>
        <v/>
      </c>
      <c r="B29" s="32">
        <f>TEXT(A29,"aaa")</f>
        <v/>
      </c>
      <c r="C29" s="200" t="n"/>
      <c r="D29" s="215">
        <f t="array" ref="D29">_xlfn.IFS(C29&lt;0.5,"朝",AND(C29&lt;22/24),"22前",AND(C29&gt;=22/24),"22後")</f>
        <v/>
      </c>
      <c r="E29" s="146" t="n"/>
      <c r="F29" s="197" t="n"/>
      <c r="G29" s="198" t="n"/>
      <c r="H29" s="201">
        <f>G29-F29</f>
        <v/>
      </c>
      <c r="I29" s="196">
        <f>IF(AND(C29&lt;0.333,C29&lt;&gt;""),8/24-C29,(IF(E29&gt;29/24,E29-29/24,)))</f>
        <v/>
      </c>
      <c r="J29" s="196">
        <f>IF(AND(C29&lt;0.5,C29&lt;&gt;""),E29-C29-H29,)</f>
        <v/>
      </c>
      <c r="K29" s="196">
        <f>IF(AND(C29&gt;0.5,C29&lt;22/24),22/24-C29,)</f>
        <v/>
      </c>
      <c r="L29" s="197">
        <f>IF(C29&gt;E29,E29+1-C29-H29,E29-C29-H29)</f>
        <v/>
      </c>
      <c r="M29" s="202">
        <f>+IF(L29&gt;$L$7,$L$7,L29)</f>
        <v/>
      </c>
      <c r="N29" s="197">
        <f>+IF(OR(L29&lt;=$L$7,L29=" ")," ",L29-$L$7)</f>
        <v/>
      </c>
      <c r="O29" s="197">
        <f>IF(AND($C29&lt;&gt;"",$C29&lt;$AA$2,$E29&gt;$Z$2),MIN($E29,$AA$2)-MAX($C29,$Z$2),0)</f>
        <v/>
      </c>
      <c r="P29" s="197">
        <f>IF(AND($F29&lt;&gt;"",$F29&lt;$AA$2,$G29&gt;$Z$2),MIN($G29,$AA$2)-MAX($F29,$Z$2),0)</f>
        <v/>
      </c>
      <c r="Q29" s="197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119" t="n"/>
    </row>
    <row r="30" ht="36.75" customHeight="1" s="35">
      <c r="A30" s="216">
        <f>A29+1</f>
        <v/>
      </c>
      <c r="B30" s="32">
        <f>TEXT(A30,"aaa")</f>
        <v/>
      </c>
      <c r="C30" s="200" t="n"/>
      <c r="D30" s="215">
        <f t="array" ref="D30">_xlfn.IFS(C30&lt;0.5,"朝",AND(C30&lt;22/24),"22前",AND(C30&gt;=22/24),"22後")</f>
        <v/>
      </c>
      <c r="E30" s="146" t="n"/>
      <c r="F30" s="197" t="n"/>
      <c r="G30" s="198" t="n"/>
      <c r="H30" s="201">
        <f>G30-F30</f>
        <v/>
      </c>
      <c r="I30" s="196">
        <f>IF(AND(C30&lt;0.333,C30&lt;&gt;""),8/24-C30,(IF(E30&gt;29/24,E30-29/24,)))</f>
        <v/>
      </c>
      <c r="J30" s="196">
        <f>IF(AND(C30&lt;0.5,C30&lt;&gt;""),E30-C30-H30,)</f>
        <v/>
      </c>
      <c r="K30" s="196">
        <f>IF(AND(C30&gt;0.5,C30&lt;22/24),22/24-C30,)</f>
        <v/>
      </c>
      <c r="L30" s="197">
        <f>IF(C30&gt;E30,E30+1-C30-H30,E30-C30-H30)</f>
        <v/>
      </c>
      <c r="M30" s="202">
        <f>+IF(L30&gt;$L$7,$L$7,L30)</f>
        <v/>
      </c>
      <c r="N30" s="197">
        <f>+IF(OR(L30&lt;=$L$7,L30=" ")," ",L30-$L$7)</f>
        <v/>
      </c>
      <c r="O30" s="197">
        <f>IF(AND($C30&lt;&gt;"",$C30&lt;$AA$2,$E30&gt;$Z$2),MIN($E30,$AA$2)-MAX($C30,$Z$2),0)</f>
        <v/>
      </c>
      <c r="P30" s="197">
        <f>IF(AND($F30&lt;&gt;"",$F30&lt;$AA$2,$G30&gt;$Z$2),MIN($G30,$AA$2)-MAX($F30,$Z$2),0)</f>
        <v/>
      </c>
      <c r="Q30" s="197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119" t="n"/>
    </row>
    <row r="31" ht="36.75" customHeight="1" s="35">
      <c r="A31" s="216">
        <f>A30+1</f>
        <v/>
      </c>
      <c r="B31" s="32">
        <f>TEXT(A31,"aaa")</f>
        <v/>
      </c>
      <c r="C31" s="200" t="n"/>
      <c r="D31" s="215">
        <f t="array" ref="D31">_xlfn.IFS(C31&lt;0.5,"朝",AND(C31&lt;22/24),"22前",AND(C31&gt;=22/24),"22後")</f>
        <v/>
      </c>
      <c r="E31" s="146" t="n"/>
      <c r="F31" s="197" t="n"/>
      <c r="G31" s="198" t="n"/>
      <c r="H31" s="201">
        <f>G31-F31</f>
        <v/>
      </c>
      <c r="I31" s="196">
        <f>IF(AND(C31&lt;0.333,C31&lt;&gt;""),8/24-C31,(IF(E31&gt;29/24,E31-29/24,)))</f>
        <v/>
      </c>
      <c r="J31" s="196">
        <f>IF(AND(C31&lt;0.5,C31&lt;&gt;""),E31-C31-H31,)</f>
        <v/>
      </c>
      <c r="K31" s="196">
        <f>IF(AND(C31&gt;0.5,C31&lt;22/24),22/24-C31,)</f>
        <v/>
      </c>
      <c r="L31" s="197">
        <f>IF(C31&gt;E31,E31+1-C31-H31,E31-C31-H31)</f>
        <v/>
      </c>
      <c r="M31" s="202">
        <f>+IF(L31&gt;$L$7,$L$7,L31)</f>
        <v/>
      </c>
      <c r="N31" s="197">
        <f>+IF(OR(L31&lt;=$L$7,L31=" ")," ",L31-$L$7)</f>
        <v/>
      </c>
      <c r="O31" s="197">
        <f>IF(AND($C31&lt;&gt;"",$C31&lt;$AA$2,$E31&gt;$Z$2),MIN($E31,$AA$2)-MAX($C31,$Z$2),0)</f>
        <v/>
      </c>
      <c r="P31" s="197">
        <f>IF(AND($F31&lt;&gt;"",$F31&lt;$AA$2,$G31&gt;$Z$2),MIN($G31,$AA$2)-MAX($F31,$Z$2),0)</f>
        <v/>
      </c>
      <c r="Q31" s="197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119" t="n"/>
    </row>
    <row r="32" ht="36.75" customHeight="1" s="35">
      <c r="A32" s="216">
        <f>A31+1</f>
        <v/>
      </c>
      <c r="B32" s="32">
        <f>TEXT(A32,"aaa")</f>
        <v/>
      </c>
      <c r="C32" s="200" t="n"/>
      <c r="D32" s="215">
        <f t="array" ref="D32">_xlfn.IFS(C32&lt;0.5,"朝",AND(C32&lt;22/24),"22前",AND(C32&gt;=22/24),"22後")</f>
        <v/>
      </c>
      <c r="E32" s="146" t="n"/>
      <c r="F32" s="197" t="n"/>
      <c r="G32" s="198" t="n"/>
      <c r="H32" s="201">
        <f>G32-F32</f>
        <v/>
      </c>
      <c r="I32" s="196">
        <f>IF(AND(C32&lt;0.333,C32&lt;&gt;""),8/24-C32,(IF(E32&gt;29/24,E32-29/24,)))</f>
        <v/>
      </c>
      <c r="J32" s="196">
        <f>IF(AND(C32&lt;0.5,C32&lt;&gt;""),E32-C32-H32,)</f>
        <v/>
      </c>
      <c r="K32" s="196">
        <f>IF(AND(C32&gt;0.5,C32&lt;22/24),22/24-C32,)</f>
        <v/>
      </c>
      <c r="L32" s="197">
        <f>IF(C32&gt;E32,E32+1-C32-H32,E32-C32-H32)</f>
        <v/>
      </c>
      <c r="M32" s="202">
        <f>+IF(L32&gt;$L$7,$L$7,L32)</f>
        <v/>
      </c>
      <c r="N32" s="197">
        <f>+IF(OR(L32&lt;=$L$7,L32=" ")," ",L32-$L$7)</f>
        <v/>
      </c>
      <c r="O32" s="197">
        <f>IF(AND($C32&lt;&gt;"",$C32&lt;$AA$2,$E32&gt;$Z$2),MIN($E32,$AA$2)-MAX($C32,$Z$2),0)</f>
        <v/>
      </c>
      <c r="P32" s="197">
        <f>IF(AND($F32&lt;&gt;"",$F32&lt;$AA$2,$G32&gt;$Z$2),MIN($G32,$AA$2)-MAX($F32,$Z$2),0)</f>
        <v/>
      </c>
      <c r="Q32" s="197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119" t="n"/>
    </row>
    <row r="33" ht="36.75" customHeight="1" s="35">
      <c r="A33" s="216">
        <f>A32+1</f>
        <v/>
      </c>
      <c r="B33" s="32">
        <f>TEXT(A33,"aaa")</f>
        <v/>
      </c>
      <c r="C33" s="200" t="n"/>
      <c r="D33" s="215">
        <f t="array" ref="D33">_xlfn.IFS(C33&lt;0.5,"朝",AND(C33&lt;22/24),"22前",AND(C33&gt;=22/24),"22後")</f>
        <v/>
      </c>
      <c r="E33" s="146" t="n"/>
      <c r="F33" s="197" t="n"/>
      <c r="G33" s="198" t="n"/>
      <c r="H33" s="201">
        <f>G33-F33</f>
        <v/>
      </c>
      <c r="I33" s="196">
        <f>IF(AND(C33&lt;0.333,C33&lt;&gt;""),8/24-C33,(IF(E33&gt;29/24,E33-29/24,)))</f>
        <v/>
      </c>
      <c r="J33" s="196">
        <f>IF(AND(C33&lt;0.5,C33&lt;&gt;""),E33-C33-H33,)</f>
        <v/>
      </c>
      <c r="K33" s="196">
        <f>IF(AND(C33&gt;0.5,C33&lt;22/24),22/24-C33,)</f>
        <v/>
      </c>
      <c r="L33" s="197">
        <f>IF(C33&gt;E33,E33+1-C33-H33,E33-C33-H33)</f>
        <v/>
      </c>
      <c r="M33" s="202">
        <f>+IF(L33&gt;$L$7,$L$7,L33)</f>
        <v/>
      </c>
      <c r="N33" s="197">
        <f>+IF(OR(L33&lt;=$L$7,L33=" ")," ",L33-$L$7)</f>
        <v/>
      </c>
      <c r="O33" s="197">
        <f>IF(AND($C33&lt;&gt;"",$C33&lt;$AA$2,$E33&gt;$Z$2),MIN($E33,$AA$2)-MAX($C33,$Z$2),0)</f>
        <v/>
      </c>
      <c r="P33" s="197">
        <f>IF(AND($F33&lt;&gt;"",$F33&lt;$AA$2,$G33&gt;$Z$2),MIN($G33,$AA$2)-MAX($F33,$Z$2),0)</f>
        <v/>
      </c>
      <c r="Q33" s="197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119" t="n"/>
    </row>
    <row r="34" ht="36.75" customHeight="1" s="35">
      <c r="A34" s="216">
        <f>A33+1</f>
        <v/>
      </c>
      <c r="B34" s="32">
        <f>TEXT(A34,"aaa")</f>
        <v/>
      </c>
      <c r="C34" s="200" t="n"/>
      <c r="D34" s="215">
        <f t="array" ref="D34">_xlfn.IFS(C34&lt;0.5,"朝",AND(C34&lt;22/24),"22前",AND(C34&gt;=22/24),"22後")</f>
        <v/>
      </c>
      <c r="E34" s="146" t="n"/>
      <c r="F34" s="197" t="n"/>
      <c r="G34" s="198" t="n"/>
      <c r="H34" s="201">
        <f>G34-F34</f>
        <v/>
      </c>
      <c r="I34" s="196">
        <f>IF(AND(C34&lt;0.333,C34&lt;&gt;""),8/24-C34,(IF(E34&gt;29/24,E34-29/24,)))</f>
        <v/>
      </c>
      <c r="J34" s="196">
        <f>IF(AND(C34&lt;0.5,C34&lt;&gt;""),E34-C34-H34,)</f>
        <v/>
      </c>
      <c r="K34" s="196">
        <f>IF(AND(C34&gt;0.5,C34&lt;22/24),22/24-C34,)</f>
        <v/>
      </c>
      <c r="L34" s="197">
        <f>IF(C34&gt;E34,E34+1-C34-H34,E34-C34-H34)</f>
        <v/>
      </c>
      <c r="M34" s="202">
        <f>+IF(L34&gt;$L$7,$L$7,L34)</f>
        <v/>
      </c>
      <c r="N34" s="197">
        <f>+IF(OR(L34&lt;=$L$7,L34=" ")," ",L34-$L$7)</f>
        <v/>
      </c>
      <c r="O34" s="197">
        <f>IF(AND($C34&lt;&gt;"",$C34&lt;$AA$2,$E34&gt;$Z$2),MIN($E34,$AA$2)-MAX($C34,$Z$2),0)</f>
        <v/>
      </c>
      <c r="P34" s="197">
        <f>IF(AND($F34&lt;&gt;"",$F34&lt;$AA$2,$G34&gt;$Z$2),MIN($G34,$AA$2)-MAX($F34,$Z$2),0)</f>
        <v/>
      </c>
      <c r="Q34" s="197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119" t="n"/>
    </row>
    <row r="35" ht="36.75" customHeight="1" s="35">
      <c r="A35" s="216">
        <f>A34+1</f>
        <v/>
      </c>
      <c r="B35" s="32">
        <f>TEXT(A35,"aaa")</f>
        <v/>
      </c>
      <c r="C35" s="200" t="n"/>
      <c r="D35" s="215">
        <f t="array" ref="D35">_xlfn.IFS(C35&lt;0.5,"朝",AND(C35&lt;22/24),"22前",AND(C35&gt;=22/24),"22後")</f>
        <v/>
      </c>
      <c r="E35" s="146" t="n"/>
      <c r="F35" s="197" t="n"/>
      <c r="G35" s="198" t="n"/>
      <c r="H35" s="201">
        <f>G35-F35</f>
        <v/>
      </c>
      <c r="I35" s="196">
        <f>IF(AND(C35&lt;0.333,C35&lt;&gt;""),8/24-C35,(IF(E35&gt;29/24,E35-29/24,)))</f>
        <v/>
      </c>
      <c r="J35" s="196">
        <f>IF(AND(C35&lt;0.5,C35&lt;&gt;""),E35-C35-H35,)</f>
        <v/>
      </c>
      <c r="K35" s="196">
        <f>IF(AND(C35&gt;0.5,C35&lt;22/24),22/24-C35,)</f>
        <v/>
      </c>
      <c r="L35" s="197">
        <f>IF(C35&gt;E35,E35+1-C35-H35,E35-C35-H35)</f>
        <v/>
      </c>
      <c r="M35" s="202">
        <f>+IF(L35&gt;$L$7,$L$7,L35)</f>
        <v/>
      </c>
      <c r="N35" s="197">
        <f>+IF(OR(L35&lt;=$L$7,L35=" ")," ",L35-$L$7)</f>
        <v/>
      </c>
      <c r="O35" s="197">
        <f>IF(AND($C35&lt;&gt;"",$C35&lt;$AA$2,$E35&gt;$Z$2),MIN($E35,$AA$2)-MAX($C35,$Z$2),0)</f>
        <v/>
      </c>
      <c r="P35" s="197">
        <f>IF(AND($F35&lt;&gt;"",$F35&lt;$AA$2,$G35&gt;$Z$2),MIN($G35,$AA$2)-MAX($F35,$Z$2),0)</f>
        <v/>
      </c>
      <c r="Q35" s="197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119" t="n"/>
    </row>
    <row r="36" ht="36.75" customHeight="1" s="35">
      <c r="A36" s="216">
        <f>A35+1</f>
        <v/>
      </c>
      <c r="B36" s="32">
        <f>TEXT(A36,"aaa")</f>
        <v/>
      </c>
      <c r="C36" s="200" t="n"/>
      <c r="D36" s="215">
        <f t="array" ref="D36">_xlfn.IFS(C36&lt;0.5,"朝",AND(C36&lt;22/24),"22前",AND(C36&gt;=22/24),"22後")</f>
        <v/>
      </c>
      <c r="E36" s="146" t="n"/>
      <c r="F36" s="197" t="n"/>
      <c r="G36" s="198" t="n"/>
      <c r="H36" s="201">
        <f>G36-F36</f>
        <v/>
      </c>
      <c r="I36" s="196">
        <f>IF(AND(C36&lt;0.333,C36&lt;&gt;""),8/24-C36,(IF(E36&gt;29/24,E36-29/24,)))</f>
        <v/>
      </c>
      <c r="J36" s="196">
        <f>IF(AND(C36&lt;0.5,C36&lt;&gt;""),E36-C36-H36,)</f>
        <v/>
      </c>
      <c r="K36" s="196">
        <f>IF(AND(C36&gt;0.5,C36&lt;22/24),22/24-C36,)</f>
        <v/>
      </c>
      <c r="L36" s="197">
        <f>IF(C36&gt;E36,E36+1-C36-H36,E36-C36-H36)</f>
        <v/>
      </c>
      <c r="M36" s="202">
        <f>+IF(L36&gt;$L$7,$L$7,L36)</f>
        <v/>
      </c>
      <c r="N36" s="197">
        <f>+IF(OR(L36&lt;=$L$7,L36=" ")," ",L36-$L$7)</f>
        <v/>
      </c>
      <c r="O36" s="197">
        <f>IF(AND($C36&lt;&gt;"",$C36&lt;$AA$2,$E36&gt;$Z$2),MIN($E36,$AA$2)-MAX($C36,$Z$2),0)</f>
        <v/>
      </c>
      <c r="P36" s="197">
        <f>IF(AND($F36&lt;&gt;"",$F36&lt;$AA$2,$G36&gt;$Z$2),MIN($G36,$AA$2)-MAX($F36,$Z$2),0)</f>
        <v/>
      </c>
      <c r="Q36" s="197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119" t="n"/>
    </row>
    <row r="37" ht="36.75" customHeight="1" s="35">
      <c r="A37" s="216">
        <f>A36+1</f>
        <v/>
      </c>
      <c r="B37" s="32">
        <f>TEXT(A37,"aaa")</f>
        <v/>
      </c>
      <c r="C37" s="200" t="n"/>
      <c r="D37" s="215">
        <f t="array" ref="D37">_xlfn.IFS(C37&lt;0.5,"朝",AND(C37&lt;22/24),"22前",AND(C37&gt;=22/24),"22後")</f>
        <v/>
      </c>
      <c r="E37" s="146" t="n"/>
      <c r="F37" s="197" t="n"/>
      <c r="G37" s="198" t="n"/>
      <c r="H37" s="201">
        <f>G37-F37</f>
        <v/>
      </c>
      <c r="I37" s="196">
        <f>IF(AND(C37&lt;0.333,C37&lt;&gt;""),8/24-C37,(IF(E37&gt;29/24,E37-29/24,)))</f>
        <v/>
      </c>
      <c r="J37" s="196">
        <f>IF(AND(C37&lt;0.5,C37&lt;&gt;""),E37-C37-H37,)</f>
        <v/>
      </c>
      <c r="K37" s="196">
        <f>IF(AND(C37&gt;0.5,C37&lt;22/24),22/24-C37,)</f>
        <v/>
      </c>
      <c r="L37" s="197">
        <f>IF(C37&gt;E37,E37+1-C37-H37,E37-C37-H37)</f>
        <v/>
      </c>
      <c r="M37" s="202">
        <f>+IF(L37&gt;$L$7,$L$7,L37)</f>
        <v/>
      </c>
      <c r="N37" s="197">
        <f>+IF(OR(L37&lt;=$L$7,L37=" ")," ",L37-$L$7)</f>
        <v/>
      </c>
      <c r="O37" s="197">
        <f>IF(AND($C37&lt;&gt;"",$C37&lt;$AA$2,$E37&gt;$Z$2),MIN($E37,$AA$2)-MAX($C37,$Z$2),0)</f>
        <v/>
      </c>
      <c r="P37" s="197">
        <f>IF(AND($F37&lt;&gt;"",$F37&lt;$AA$2,$G37&gt;$Z$2),MIN($G37,$AA$2)-MAX($F37,$Z$2),0)</f>
        <v/>
      </c>
      <c r="Q37" s="197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119" t="n"/>
    </row>
    <row r="38" ht="36.75" customHeight="1" s="35">
      <c r="A38" s="216">
        <f>A37+1</f>
        <v/>
      </c>
      <c r="B38" s="32">
        <f>TEXT(A38,"aaa")</f>
        <v/>
      </c>
      <c r="C38" s="200" t="n"/>
      <c r="D38" s="217">
        <f t="array" ref="D38">_xlfn.IFS(C38&lt;0.5,"朝",AND(C38&lt;22/24),"22前",AND(C38&gt;=22/24),"22後")</f>
        <v/>
      </c>
      <c r="E38" s="146" t="n"/>
      <c r="F38" s="197" t="n"/>
      <c r="G38" s="198" t="n"/>
      <c r="H38" s="201">
        <f>G38-F38</f>
        <v/>
      </c>
      <c r="I38" s="196">
        <f>IF(AND(C38&lt;0.333,C38&lt;&gt;""),8/24-C38,(IF(E38&gt;29/24,E38-29/24,)))</f>
        <v/>
      </c>
      <c r="J38" s="197">
        <f>IF(AND(C38&lt;0.5,C38&lt;&gt;""),E38-C38-H38,)</f>
        <v/>
      </c>
      <c r="K38" s="197">
        <f>IF(AND(C38&gt;0.5,C38&lt;22/24),22/24-C38,)</f>
        <v/>
      </c>
      <c r="L38" s="197">
        <f>IF(C38&gt;E38,E38+1-C38-H38,E38-C38-H38)</f>
        <v/>
      </c>
      <c r="M38" s="202">
        <f>+IF(L38&gt;$L$7,$L$7,L38)</f>
        <v/>
      </c>
      <c r="N38" s="197">
        <f>+IF(OR(L38&lt;=$L$7,L38=" ")," ",L38-$L$7)</f>
        <v/>
      </c>
      <c r="O38" s="197" t="n"/>
      <c r="P38" s="197" t="n"/>
      <c r="Q38" s="197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119" t="n"/>
    </row>
    <row r="39" ht="36.75" customHeight="1" s="35" thickBot="1">
      <c r="A39" s="218">
        <f>A38+1</f>
        <v/>
      </c>
      <c r="B39" s="26">
        <f>TEXT(A39,"aaa")</f>
        <v/>
      </c>
      <c r="C39" s="219" t="n"/>
      <c r="D39" s="220">
        <f t="array" ref="D39">_xlfn.IFS(C39&lt;0.5,"朝",AND(C39&lt;22/24),"22前",AND(C39&gt;=22/24),"22後")</f>
        <v/>
      </c>
      <c r="E39" s="147" t="n"/>
      <c r="F39" s="221" t="n"/>
      <c r="G39" s="222" t="n"/>
      <c r="H39" s="207" t="n">
        <v>0</v>
      </c>
      <c r="I39" s="208">
        <f>IF(AND(C39&lt;0.333,C39&lt;&gt;""),8/24-C39,(IF(E39&gt;29/24,E39-29/24,)))</f>
        <v/>
      </c>
      <c r="J39" s="208">
        <f>IF(AND(C39&lt;0.5,C39&lt;&gt;""),E39-C39-H39,)</f>
        <v/>
      </c>
      <c r="K39" s="223">
        <f>IF(AND(C39&gt;0.5,C39&lt;22/24),22/24-C39,)</f>
        <v/>
      </c>
      <c r="L39" s="208">
        <f>IF(C39&gt;E39,E39+1-C39-H39,E39-C39-H39)</f>
        <v/>
      </c>
      <c r="M39" s="209" t="n">
        <v>0</v>
      </c>
      <c r="N39" s="208" t="n"/>
      <c r="O39" s="208" t="n"/>
      <c r="P39" s="208" t="n"/>
      <c r="Q39" s="208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121" t="n"/>
    </row>
    <row r="40" ht="36.75" customHeight="1" s="35" thickTop="1">
      <c r="A40" s="117" t="inlineStr">
        <is>
          <t>合計</t>
        </is>
      </c>
      <c r="B40" s="117" t="n"/>
      <c r="C40" s="196" t="n"/>
      <c r="D40" s="215">
        <f t="array" ref="D40">_xlfn.IFS(C40&lt;0.5,"朝",AND(C40&lt;22/24),"22前",AND(C40&gt;=22/24),"22後")</f>
        <v/>
      </c>
      <c r="E40" s="224" t="n"/>
      <c r="F40" s="225" t="n"/>
      <c r="G40" s="226" t="n"/>
      <c r="H40" s="195" t="inlineStr">
        <is>
          <t>休憩計計</t>
        </is>
      </c>
      <c r="I40" s="196" t="inlineStr">
        <is>
          <t>早朝計</t>
        </is>
      </c>
      <c r="J40" s="196" t="inlineStr">
        <is>
          <t>基本計</t>
        </is>
      </c>
      <c r="K40" s="196" t="inlineStr">
        <is>
          <t>夜時間</t>
        </is>
      </c>
      <c r="L40" s="196" t="inlineStr">
        <is>
          <t>実働時間</t>
        </is>
      </c>
      <c r="M40" s="122" t="inlineStr">
        <is>
          <t>契約時間</t>
        </is>
      </c>
      <c r="N40" s="123" t="inlineStr">
        <is>
          <t>残業時間</t>
        </is>
      </c>
      <c r="O40" s="124" t="inlineStr">
        <is>
          <t>深夜時間</t>
        </is>
      </c>
      <c r="P40" s="124" t="inlineStr">
        <is>
          <t>深夜時間</t>
        </is>
      </c>
      <c r="Q40" s="124" t="inlineStr">
        <is>
          <t>深夜時間</t>
        </is>
      </c>
      <c r="R40" s="125" t="inlineStr">
        <is>
          <t>食事合計</t>
        </is>
      </c>
    </row>
    <row r="41" ht="36.75" customHeight="1" s="35" thickBot="1">
      <c r="A41" s="119" t="n"/>
      <c r="B41" s="119" t="n"/>
      <c r="C41" s="119" t="n"/>
      <c r="D41" s="119" t="n"/>
      <c r="E41" s="140" t="n"/>
      <c r="F41" s="4" t="inlineStr">
        <is>
          <t>出勤日数</t>
        </is>
      </c>
      <c r="G41" s="144">
        <f>COUNTA(C9:C39)</f>
        <v/>
      </c>
      <c r="H41" s="227">
        <f>+SUM(H9:H39)</f>
        <v/>
      </c>
      <c r="I41" s="228">
        <f>SUM(I9:I39)</f>
        <v/>
      </c>
      <c r="J41" s="229">
        <f>SUM(J9:J39)</f>
        <v/>
      </c>
      <c r="K41" s="229">
        <f>SUM(K9:K39)</f>
        <v/>
      </c>
      <c r="L41" s="197">
        <f>+SUM(L9:L39)</f>
        <v/>
      </c>
      <c r="M41" s="197">
        <f>+SUM(M9:M39)</f>
        <v/>
      </c>
      <c r="N41" s="197">
        <f>+SUM(N9:N39)</f>
        <v/>
      </c>
      <c r="O41" s="197">
        <f>+SUM(O9:O38)</f>
        <v/>
      </c>
      <c r="P41" s="197">
        <f>+SUM(P9:P38)</f>
        <v/>
      </c>
      <c r="Q41" s="197">
        <f>+SUM(Q9:Q39)</f>
        <v/>
      </c>
      <c r="R41" s="119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15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I36" sqref="I36"/>
    </sheetView>
  </sheetViews>
  <sheetFormatPr baseColWidth="8" defaultRowHeight="13.2"/>
  <cols>
    <col width="7.21875" bestFit="1" customWidth="1" style="35" min="1" max="1"/>
    <col width="5.77734375" bestFit="1" customWidth="1" style="35" min="2" max="2"/>
    <col hidden="1" width="2.88671875" customWidth="1" style="35" min="4" max="4"/>
    <col width="10.109375" customWidth="1" style="35" min="8" max="11"/>
    <col width="10" customWidth="1" style="35" min="12" max="13"/>
    <col width="10.88671875" customWidth="1" style="35" min="14" max="14"/>
    <col hidden="1" width="9" customWidth="1" style="35" min="15" max="15"/>
    <col hidden="1" width="8.21875" customWidth="1" style="35" min="16" max="16"/>
  </cols>
  <sheetData>
    <row r="2" ht="22.5" customHeight="1" s="35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67" t="inlineStr">
        <is>
          <t>ダイエットクック</t>
        </is>
      </c>
      <c r="E2" s="166" t="n"/>
      <c r="F2" s="166" t="n"/>
      <c r="G2" s="166" t="n"/>
      <c r="L2" s="0" t="n"/>
      <c r="M2" s="0" t="n"/>
      <c r="Z2" s="22" t="n">
        <v>0.9166666666666666</v>
      </c>
      <c r="AA2" s="23" t="n">
        <v>1.208333333333333</v>
      </c>
    </row>
    <row r="3" ht="22.5" customHeight="1" s="35">
      <c r="A3" s="190">
        <f>'[1]0SHEET'!D1</f>
        <v/>
      </c>
      <c r="B3" s="2" t="inlineStr">
        <is>
          <t>月</t>
        </is>
      </c>
      <c r="L3" s="0" t="n"/>
      <c r="M3" s="0" t="n"/>
    </row>
    <row r="4" ht="22.5" customHeight="1" s="35">
      <c r="C4" s="1" t="inlineStr">
        <is>
          <t>氏名</t>
        </is>
      </c>
      <c r="D4" s="168" t="inlineStr">
        <is>
          <t>Ｒラマ　ラジナ</t>
        </is>
      </c>
      <c r="E4" s="166" t="n"/>
      <c r="F4" s="166" t="n"/>
      <c r="G4" s="166" t="n"/>
      <c r="H4" s="0" t="inlineStr">
        <is>
          <t>NP番号：</t>
        </is>
      </c>
      <c r="I4" s="107" t="n">
        <v>5561</v>
      </c>
      <c r="J4" s="0" t="n"/>
      <c r="K4" s="0" t="n"/>
      <c r="M4" s="0" t="n"/>
    </row>
    <row r="6">
      <c r="L6" s="20" t="inlineStr">
        <is>
          <t>法定時間</t>
        </is>
      </c>
      <c r="M6" s="20" t="n"/>
    </row>
    <row r="7" ht="14.25" customHeight="1" s="35" thickBot="1">
      <c r="L7" s="21" t="n">
        <v>0.3333333333333333</v>
      </c>
      <c r="M7" s="21" t="n"/>
      <c r="O7" s="3" t="n"/>
      <c r="P7" s="3" t="n"/>
      <c r="Q7" s="3" t="n"/>
    </row>
    <row r="8" ht="22.5" customHeight="1" s="35" thickBot="1">
      <c r="A8" s="110" t="inlineStr">
        <is>
          <t>日</t>
        </is>
      </c>
      <c r="B8" s="132" t="inlineStr">
        <is>
          <t>曜日</t>
        </is>
      </c>
      <c r="C8" s="7" t="inlineStr">
        <is>
          <t>出勤</t>
        </is>
      </c>
      <c r="D8" s="8" t="n"/>
      <c r="E8" s="8" t="inlineStr">
        <is>
          <t>退勤</t>
        </is>
      </c>
      <c r="F8" s="8" t="inlineStr">
        <is>
          <t>休憩開始</t>
        </is>
      </c>
      <c r="G8" s="9" t="inlineStr">
        <is>
          <t>休憩終了</t>
        </is>
      </c>
      <c r="H8" s="134" t="inlineStr">
        <is>
          <t>休憩計</t>
        </is>
      </c>
      <c r="I8" s="110" t="inlineStr">
        <is>
          <t>早朝</t>
        </is>
      </c>
      <c r="J8" s="110" t="inlineStr">
        <is>
          <t>基本</t>
        </is>
      </c>
      <c r="K8" s="110" t="inlineStr">
        <is>
          <t>夜</t>
        </is>
      </c>
      <c r="L8" s="111" t="inlineStr">
        <is>
          <t>実働</t>
        </is>
      </c>
      <c r="M8" s="111" t="inlineStr">
        <is>
          <t>契約時間</t>
        </is>
      </c>
      <c r="N8" s="112" t="inlineStr">
        <is>
          <t>残業</t>
        </is>
      </c>
      <c r="O8" s="113" t="inlineStr">
        <is>
          <t>深夜時間</t>
        </is>
      </c>
      <c r="P8" s="113" t="inlineStr">
        <is>
          <t>深夜休憩</t>
        </is>
      </c>
      <c r="Q8" s="113" t="inlineStr">
        <is>
          <t>深夜</t>
        </is>
      </c>
      <c r="R8" s="114" t="inlineStr">
        <is>
          <t>食事</t>
        </is>
      </c>
    </row>
    <row r="9" ht="36.75" customHeight="1" s="35" thickTop="1">
      <c r="A9" s="214">
        <f>A3</f>
        <v/>
      </c>
      <c r="B9" s="133">
        <f>TEXT(A9,"aaa")</f>
        <v/>
      </c>
      <c r="C9" s="192" t="n">
        <v>0.8659722222222223</v>
      </c>
      <c r="D9" s="215">
        <f t="array" ref="D9">_xlfn.IFS(C9&lt;0.5,"朝",AND(C9&lt;22/24),"22前",AND(C9&gt;=22/24),"22後")</f>
        <v/>
      </c>
      <c r="E9" s="145" t="n">
        <v>1.197222222222222</v>
      </c>
      <c r="F9" s="196" t="n">
        <v>0</v>
      </c>
      <c r="G9" s="194" t="n">
        <v>0.04166666666666666</v>
      </c>
      <c r="H9" s="195">
        <f>G9-F9</f>
        <v/>
      </c>
      <c r="I9" s="196">
        <f>IF(AND(C9&lt;0.333,C9&lt;&gt;""),8/24-C9,(IF(E9&gt;29/24,E9-29/24,)))</f>
        <v/>
      </c>
      <c r="J9" s="196">
        <f>IF(AND(C9&lt;0.5,C9&lt;&gt;""),E9-C9-H9,)</f>
        <v/>
      </c>
      <c r="K9" s="196">
        <f>IF(AND(C9&gt;0.5,C9&lt;22/24),22/24-C9,)</f>
        <v/>
      </c>
      <c r="L9" s="197">
        <f>IF(C9&gt;E9,E9+1-C9-H9,E9-C9-H9)</f>
        <v/>
      </c>
      <c r="M9" s="196">
        <f>+IF(L9&gt;$L$7,$L$7,L9)</f>
        <v/>
      </c>
      <c r="N9" s="196">
        <f>+IF(OR(L9&lt;=$L$7,L9=" ")," ",L9-$L$7)</f>
        <v/>
      </c>
      <c r="O9" s="196">
        <f>IF(AND($C9&lt;&gt;"",$C9&lt;$AA$2,$E9&gt;$Z$2),MIN($E9,$AA$2)-MAX($C9,$Z$2),0)</f>
        <v/>
      </c>
      <c r="P9" s="196">
        <f>IF(AND($F9&lt;&gt;"",$F9&lt;$AA$2,$G9&gt;$Z$2),MIN($G9,$AA$2)-MAX($F9,$Z$2),0)</f>
        <v/>
      </c>
      <c r="Q9" s="197">
        <f t="array" ref="Q9">_xlfn.IFS(D9="朝",,AND(D9="22前",E9&gt;5/24),5/24+1-H9-22/24,AND(D9="22前",E9&lt;5/24),E9+1-H9-22/24,AND(D9="22後",E9&gt;5/24),5/24+1-H9-C9,AND(D9="22後",E9&lt;5/24),E9+1-H9-C9)</f>
        <v/>
      </c>
      <c r="R9" s="117" t="n"/>
    </row>
    <row r="10" ht="36.75" customHeight="1" s="35">
      <c r="A10" s="216">
        <f>A9+1</f>
        <v/>
      </c>
      <c r="B10" s="32">
        <f>TEXT(A10,"aaa")</f>
        <v/>
      </c>
      <c r="C10" s="200" t="n">
        <v>0.8659722222222223</v>
      </c>
      <c r="D10" s="215">
        <f t="array" ref="D10">_xlfn.IFS(C10&lt;0.5,"朝",AND(C10&lt;22/24),"22前",AND(C10&gt;=22/24),"22後")</f>
        <v/>
      </c>
      <c r="E10" s="146" t="n">
        <v>1.196527777777778</v>
      </c>
      <c r="F10" s="197" t="n">
        <v>0</v>
      </c>
      <c r="G10" s="198" t="n">
        <v>0.04166666666666666</v>
      </c>
      <c r="H10" s="201">
        <f>G10-F10</f>
        <v/>
      </c>
      <c r="I10" s="196">
        <f>IF(AND(C10&lt;0.333,C10&lt;&gt;""),8/24-C10,(IF(E10&gt;29/24,E10-29/24,)))</f>
        <v/>
      </c>
      <c r="J10" s="196">
        <f>IF(AND(C10&lt;0.5,C10&lt;&gt;""),E10-C10-H10,)</f>
        <v/>
      </c>
      <c r="K10" s="196">
        <f>IF(AND(C10&gt;0.5,C10&lt;22/24),22/24-C10,)</f>
        <v/>
      </c>
      <c r="L10" s="197">
        <f>IF(C10&gt;E10,E10+1-C10-H10,E10-C10-H10)</f>
        <v/>
      </c>
      <c r="M10" s="202">
        <f>+IF(L10&gt;$L$7,$L$7,L10)</f>
        <v/>
      </c>
      <c r="N10" s="197">
        <f>+IF(OR(L10&lt;=$L$7,L10=" ")," ",L10-$L$7)</f>
        <v/>
      </c>
      <c r="O10" s="197">
        <f>IF(AND($C10&lt;&gt;"",$C10&lt;$AA$2,$E10&gt;$Z$2),MIN($E10,$AA$2)-MAX($C10,$Z$2),0)</f>
        <v/>
      </c>
      <c r="P10" s="197">
        <f>IF(AND($F10&lt;&gt;"",$F10&lt;$AA$2,$G10&gt;$Z$2),MIN($G10,$AA$2)-MAX($F10,$Z$2),0)</f>
        <v/>
      </c>
      <c r="Q10" s="197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119" t="n"/>
    </row>
    <row r="11" ht="36.75" customHeight="1" s="35">
      <c r="A11" s="216">
        <f>A10+1</f>
        <v/>
      </c>
      <c r="B11" s="32">
        <f>TEXT(A11,"aaa")</f>
        <v/>
      </c>
      <c r="C11" s="200" t="n">
        <v>0.8652777777777778</v>
      </c>
      <c r="D11" s="215">
        <f t="array" ref="D11">_xlfn.IFS(C11&lt;0.5,"朝",AND(C11&lt;22/24),"22前",AND(C11&gt;=22/24),"22後")</f>
        <v/>
      </c>
      <c r="E11" s="146" t="n">
        <v>1.196527777777778</v>
      </c>
      <c r="F11" s="197" t="n">
        <v>0</v>
      </c>
      <c r="G11" s="198" t="n">
        <v>0.04166666666666666</v>
      </c>
      <c r="H11" s="201">
        <f>G11-F11</f>
        <v/>
      </c>
      <c r="I11" s="196">
        <f>IF(AND(C11&lt;0.333,C11&lt;&gt;""),8/24-C11,(IF(E11&gt;29/24,E11-29/24,)))</f>
        <v/>
      </c>
      <c r="J11" s="196">
        <f>IF(AND(C11&lt;0.5,C11&lt;&gt;""),E11-C11-H11,)</f>
        <v/>
      </c>
      <c r="K11" s="196">
        <f>IF(AND(C11&gt;0.5,C11&lt;22/24),22/24-C11,)</f>
        <v/>
      </c>
      <c r="L11" s="197">
        <f>IF(C11&gt;E11,E11+1-C11-H11,E11-C11-H11)</f>
        <v/>
      </c>
      <c r="M11" s="202">
        <f>+IF(L11&gt;$L$7,$L$7,L11)</f>
        <v/>
      </c>
      <c r="N11" s="197">
        <f>+IF(OR(L11&lt;=$L$7,L11=" ")," ",L11-$L$7)</f>
        <v/>
      </c>
      <c r="O11" s="197">
        <f>IF(AND($C11&lt;&gt;"",$C11&lt;$AA$2,$E11&gt;$Z$2),MIN($E11,$AA$2)-MAX($C11,$Z$2),0)</f>
        <v/>
      </c>
      <c r="P11" s="197">
        <f>IF(AND($F11&lt;&gt;"",$F11&lt;$AA$2,$G11&gt;$Z$2),MIN($G11,$AA$2)-MAX($F11,$Z$2),0)</f>
        <v/>
      </c>
      <c r="Q11" s="197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119" t="n"/>
    </row>
    <row r="12" ht="36.75" customHeight="1" s="35">
      <c r="A12" s="216">
        <f>A11+1</f>
        <v/>
      </c>
      <c r="B12" s="32">
        <f>TEXT(A12,"aaa")</f>
        <v/>
      </c>
      <c r="C12" s="200" t="n">
        <v>0.8652777777777778</v>
      </c>
      <c r="D12" s="215">
        <f t="array" ref="D12">_xlfn.IFS(C12&lt;0.5,"朝",AND(C12&lt;22/24),"22前",AND(C12&gt;=22/24),"22後")</f>
        <v/>
      </c>
      <c r="E12" s="146" t="n">
        <v>1.196527777777778</v>
      </c>
      <c r="F12" s="197" t="n">
        <v>0</v>
      </c>
      <c r="G12" s="198" t="n">
        <v>0.04166666666666666</v>
      </c>
      <c r="H12" s="201">
        <f>G12-F12</f>
        <v/>
      </c>
      <c r="I12" s="196">
        <f>IF(AND(C12&lt;0.333,C12&lt;&gt;""),8/24-C12,(IF(E12&gt;29/24,E12-29/24,)))</f>
        <v/>
      </c>
      <c r="J12" s="196">
        <f>IF(AND(C12&lt;0.5,C12&lt;&gt;""),E12-C12-H12,)</f>
        <v/>
      </c>
      <c r="K12" s="196">
        <f>IF(AND(C12&gt;0.5,C12&lt;22/24),22/24-C12,)</f>
        <v/>
      </c>
      <c r="L12" s="197">
        <f>IF(C12&gt;E12,E12+1-C12-H12,E12-C12-H12)</f>
        <v/>
      </c>
      <c r="M12" s="202">
        <f>+IF(L12&gt;$L$7,$L$7,L12)</f>
        <v/>
      </c>
      <c r="N12" s="197">
        <f>+IF(OR(L12&lt;=$L$7,L12=" ")," ",L12-$L$7)</f>
        <v/>
      </c>
      <c r="O12" s="197">
        <f>IF(AND($C12&lt;&gt;"",$C12&lt;$AA$2,$E12&gt;$Z$2),MIN($E12,$AA$2)-MAX($C12,$Z$2),0)</f>
        <v/>
      </c>
      <c r="P12" s="197">
        <f>IF(AND($F12&lt;&gt;"",$F12&lt;$AA$2,$G12&gt;$Z$2),MIN($G12,$AA$2)-MAX($F12,$Z$2),0)</f>
        <v/>
      </c>
      <c r="Q12" s="197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119" t="n"/>
    </row>
    <row r="13" ht="36.75" customHeight="1" s="35">
      <c r="A13" s="216">
        <f>A12+1</f>
        <v/>
      </c>
      <c r="B13" s="32">
        <f>TEXT(A13,"aaa")</f>
        <v/>
      </c>
      <c r="C13" s="200" t="n"/>
      <c r="D13" s="215">
        <f t="array" ref="D13">_xlfn.IFS(C13&lt;0.5,"朝",AND(C13&lt;22/24),"22前",AND(C13&gt;=22/24),"22後")</f>
        <v/>
      </c>
      <c r="E13" s="146" t="n"/>
      <c r="F13" s="197" t="n"/>
      <c r="G13" s="198" t="n"/>
      <c r="H13" s="201">
        <f>G13-F13</f>
        <v/>
      </c>
      <c r="I13" s="196">
        <f>IF(AND(C13&lt;0.333,C13&lt;&gt;""),8/24-C13,(IF(E13&gt;29/24,E13-29/24,)))</f>
        <v/>
      </c>
      <c r="J13" s="196">
        <f>IF(AND(C13&lt;0.5,C13&lt;&gt;""),E13-C13-H13,)</f>
        <v/>
      </c>
      <c r="K13" s="196">
        <f>IF(AND(C13&gt;0.5,C13&lt;22/24),22/24-C13,)</f>
        <v/>
      </c>
      <c r="L13" s="197">
        <f>IF(C13&gt;E13,E13+1-C13-H13,E13-C13-H13)</f>
        <v/>
      </c>
      <c r="M13" s="202">
        <f>+IF(L13&gt;$L$7,$L$7,L13)</f>
        <v/>
      </c>
      <c r="N13" s="197">
        <f>+IF(OR(L13&lt;=$L$7,L13=" ")," ",L13-$L$7)</f>
        <v/>
      </c>
      <c r="O13" s="197">
        <f>IF(AND($C13&lt;&gt;"",$C13&lt;$AA$2,$E13&gt;$Z$2),MIN($E13,$AA$2)-MAX($C13,$Z$2),0)</f>
        <v/>
      </c>
      <c r="P13" s="197">
        <f>IF(AND($F13&lt;&gt;"",$F13&lt;$AA$2,$G13&gt;$Z$2),MIN($G13,$AA$2)-MAX($F13,$Z$2),0)</f>
        <v/>
      </c>
      <c r="Q13" s="197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119" t="n"/>
    </row>
    <row r="14" ht="36.75" customHeight="1" s="35">
      <c r="A14" s="216">
        <f>A13+1</f>
        <v/>
      </c>
      <c r="B14" s="32">
        <f>TEXT(A14,"aaa")</f>
        <v/>
      </c>
      <c r="C14" s="200" t="n"/>
      <c r="D14" s="215">
        <f t="array" ref="D14">_xlfn.IFS(C14&lt;0.5,"朝",AND(C14&lt;22/24),"22前",AND(C14&gt;=22/24),"22後")</f>
        <v/>
      </c>
      <c r="E14" s="146" t="n"/>
      <c r="F14" s="197" t="n"/>
      <c r="G14" s="198" t="n"/>
      <c r="H14" s="201">
        <f>G14-F14</f>
        <v/>
      </c>
      <c r="I14" s="196">
        <f>IF(AND(C14&lt;0.333,C14&lt;&gt;""),8/24-C14,(IF(E14&gt;29/24,E14-29/24,)))</f>
        <v/>
      </c>
      <c r="J14" s="196">
        <f>IF(AND(C14&lt;0.5,C14&lt;&gt;""),E14-C14-H14,)</f>
        <v/>
      </c>
      <c r="K14" s="196">
        <f>IF(AND(C14&gt;0.5,C14&lt;22/24),22/24-C14,)</f>
        <v/>
      </c>
      <c r="L14" s="197">
        <f>IF(C14&gt;E14,E14+1-C14-H14,E14-C14-H14)</f>
        <v/>
      </c>
      <c r="M14" s="202">
        <f>+IF(L14&gt;$L$7,$L$7,L14)</f>
        <v/>
      </c>
      <c r="N14" s="197">
        <f>+IF(OR(L14&lt;=$L$7,L14=" ")," ",L14-$L$7)</f>
        <v/>
      </c>
      <c r="O14" s="197">
        <f>IF(AND($C14&lt;&gt;"",$C14&lt;$AA$2,$E14&gt;$Z$2),MIN($E14,$AA$2)-MAX($C14,$Z$2),0)</f>
        <v/>
      </c>
      <c r="P14" s="197">
        <f>IF(AND($F14&lt;&gt;"",$F14&lt;$AA$2,$G14&gt;$Z$2),MIN($G14,$AA$2)-MAX($F14,$Z$2),0)</f>
        <v/>
      </c>
      <c r="Q14" s="197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119" t="n"/>
    </row>
    <row r="15" ht="36.75" customHeight="1" s="35">
      <c r="A15" s="216">
        <f>A14+1</f>
        <v/>
      </c>
      <c r="B15" s="32">
        <f>TEXT(A15,"aaa")</f>
        <v/>
      </c>
      <c r="C15" s="200" t="n"/>
      <c r="D15" s="215">
        <f t="array" ref="D15">_xlfn.IFS(C15&lt;0.5,"朝",AND(C15&lt;22/24),"22前",AND(C15&gt;=22/24),"22後")</f>
        <v/>
      </c>
      <c r="E15" s="146" t="n"/>
      <c r="F15" s="197" t="n"/>
      <c r="G15" s="198" t="n"/>
      <c r="H15" s="201">
        <f>G15-F15</f>
        <v/>
      </c>
      <c r="I15" s="196">
        <f>IF(AND(C15&lt;0.333,C15&lt;&gt;""),8/24-C15,(IF(E15&gt;29/24,E15-29/24,)))</f>
        <v/>
      </c>
      <c r="J15" s="196">
        <f>IF(AND(C15&lt;0.5,C15&lt;&gt;""),E15-C15-H15,)</f>
        <v/>
      </c>
      <c r="K15" s="196">
        <f>IF(AND(C15&gt;0.5,C15&lt;22/24),22/24-C15,)</f>
        <v/>
      </c>
      <c r="L15" s="197">
        <f>IF(C15&gt;E15,E15+1-C15-H15,E15-C15-H15)</f>
        <v/>
      </c>
      <c r="M15" s="202">
        <f>+IF(L15&gt;$L$7,$L$7,L15)</f>
        <v/>
      </c>
      <c r="N15" s="197">
        <f>+IF(OR(L15&lt;=$L$7,L15=" ")," ",L15-$L$7)</f>
        <v/>
      </c>
      <c r="O15" s="197">
        <f>IF(AND($C15&lt;&gt;"",$C15&lt;$AA$2,$E15&gt;$Z$2),MIN($E15,$AA$2)-MAX($C15,$Z$2),0)</f>
        <v/>
      </c>
      <c r="P15" s="197">
        <f>IF(AND($F15&lt;&gt;"",$F15&lt;$AA$2,$G15&gt;$Z$2),MIN($G15,$AA$2)-MAX($F15,$Z$2),0)</f>
        <v/>
      </c>
      <c r="Q15" s="197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119" t="n"/>
    </row>
    <row r="16" ht="36.75" customHeight="1" s="35">
      <c r="A16" s="216">
        <f>A15+1</f>
        <v/>
      </c>
      <c r="B16" s="32">
        <f>TEXT(A16,"aaa")</f>
        <v/>
      </c>
      <c r="C16" s="200" t="n">
        <v>0.8652777777777778</v>
      </c>
      <c r="D16" s="215">
        <f t="array" ref="D16">_xlfn.IFS(C16&lt;0.5,"朝",AND(C16&lt;22/24),"22前",AND(C16&gt;=22/24),"22後")</f>
        <v/>
      </c>
      <c r="E16" s="146" t="n">
        <v>1.196527777777778</v>
      </c>
      <c r="F16" s="197" t="n">
        <v>0</v>
      </c>
      <c r="G16" s="198" t="n">
        <v>0.04166666666666666</v>
      </c>
      <c r="H16" s="201">
        <f>G16-F16</f>
        <v/>
      </c>
      <c r="I16" s="196">
        <f>IF(AND(C16&lt;0.333,C16&lt;&gt;""),8/24-C16,(IF(E16&gt;29/24,E16-29/24,)))</f>
        <v/>
      </c>
      <c r="J16" s="196">
        <f>IF(AND(C16&lt;0.5,C16&lt;&gt;""),E16-C16-H16,)</f>
        <v/>
      </c>
      <c r="K16" s="196">
        <f>IF(AND(C16&gt;0.5,C16&lt;22/24),22/24-C16,)</f>
        <v/>
      </c>
      <c r="L16" s="197">
        <f>IF(C16&gt;E16,E16+1-C16-H16,E16-C16-H16)</f>
        <v/>
      </c>
      <c r="M16" s="202">
        <f>+IF(L16&gt;$L$7,$L$7,L16)</f>
        <v/>
      </c>
      <c r="N16" s="197">
        <f>+IF(OR(L16&lt;=$L$7,L16=" ")," ",L16-$L$7)</f>
        <v/>
      </c>
      <c r="O16" s="197">
        <f>IF(AND($C16&lt;&gt;"",$C16&lt;$AA$2,$E16&gt;$Z$2),MIN($E16,$AA$2)-MAX($C16,$Z$2),0)</f>
        <v/>
      </c>
      <c r="P16" s="197">
        <f>IF(AND($F16&lt;&gt;"",$F16&lt;$AA$2,$G16&gt;$Z$2),MIN($G16,$AA$2)-MAX($F16,$Z$2),0)</f>
        <v/>
      </c>
      <c r="Q16" s="197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119" t="n"/>
    </row>
    <row r="17" ht="36.75" customHeight="1" s="35">
      <c r="A17" s="216">
        <f>A16+1</f>
        <v/>
      </c>
      <c r="B17" s="32">
        <f>TEXT(A17,"aaa")</f>
        <v/>
      </c>
      <c r="C17" s="200" t="n">
        <v>0.8659722222222223</v>
      </c>
      <c r="D17" s="215">
        <f t="array" ref="D17">_xlfn.IFS(C17&lt;0.5,"朝",AND(C17&lt;22/24),"22前",AND(C17&gt;=22/24),"22後")</f>
        <v/>
      </c>
      <c r="E17" s="146" t="n">
        <v>1.196527777777778</v>
      </c>
      <c r="F17" s="197" t="n">
        <v>0</v>
      </c>
      <c r="G17" s="198" t="n">
        <v>0.04166666666666666</v>
      </c>
      <c r="H17" s="201">
        <f>G17-F17</f>
        <v/>
      </c>
      <c r="I17" s="196">
        <f>IF(AND(C17&lt;0.333,C17&lt;&gt;""),8/24-C17,(IF(E17&gt;29/24,E17-29/24,)))</f>
        <v/>
      </c>
      <c r="J17" s="196">
        <f>IF(AND(C17&lt;0.5,C17&lt;&gt;""),E17-C17-H17,)</f>
        <v/>
      </c>
      <c r="K17" s="196">
        <f>IF(AND(C17&gt;0.5,C17&lt;22/24),22/24-C17,)</f>
        <v/>
      </c>
      <c r="L17" s="197">
        <f>IF(C17&gt;E17,E17+1-C17-H17,E17-C17-H17)</f>
        <v/>
      </c>
      <c r="M17" s="202">
        <f>+IF(L17&gt;$L$7,$L$7,L17)</f>
        <v/>
      </c>
      <c r="N17" s="197">
        <f>+IF(OR(L17&lt;=$L$7,L17=" ")," ",L17-$L$7)</f>
        <v/>
      </c>
      <c r="O17" s="197">
        <f>IF(AND($C17&lt;&gt;"",$C17&lt;$AA$2,$E17&gt;$Z$2),MIN($E17,$AA$2)-MAX($C17,$Z$2),0)</f>
        <v/>
      </c>
      <c r="P17" s="197">
        <f>IF(AND($F17&lt;&gt;"",$F17&lt;$AA$2,$G17&gt;$Z$2),MIN($G17,$AA$2)-MAX($F17,$Z$2),0)</f>
        <v/>
      </c>
      <c r="Q17" s="197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119" t="n"/>
    </row>
    <row r="18" ht="36.75" customHeight="1" s="35">
      <c r="A18" s="216">
        <f>A17+1</f>
        <v/>
      </c>
      <c r="B18" s="32">
        <f>TEXT(A18,"aaa")</f>
        <v/>
      </c>
      <c r="C18" s="200" t="n">
        <v>0.8652777777777778</v>
      </c>
      <c r="D18" s="215">
        <f t="array" ref="D18">_xlfn.IFS(C18&lt;0.5,"朝",AND(C18&lt;22/24),"22前",AND(C18&gt;=22/24),"22後")</f>
        <v/>
      </c>
      <c r="E18" s="146" t="n">
        <v>1.196527777777778</v>
      </c>
      <c r="F18" s="197" t="n">
        <v>0</v>
      </c>
      <c r="G18" s="198" t="n">
        <v>0.04166666666666666</v>
      </c>
      <c r="H18" s="201">
        <f>G18-F18</f>
        <v/>
      </c>
      <c r="I18" s="196">
        <f>IF(AND(C18&lt;0.333,C18&lt;&gt;""),8/24-C18,(IF(E18&gt;29/24,E18-29/24,)))</f>
        <v/>
      </c>
      <c r="J18" s="196">
        <f>IF(AND(C18&lt;0.5,C18&lt;&gt;""),E18-C18-H18,)</f>
        <v/>
      </c>
      <c r="K18" s="196">
        <f>IF(AND(C18&gt;0.5,C18&lt;22/24),22/24-C18,)</f>
        <v/>
      </c>
      <c r="L18" s="197">
        <f>IF(C18&gt;E18,E18+1-C18-H18,E18-C18-H18)</f>
        <v/>
      </c>
      <c r="M18" s="202">
        <f>+IF(L18&gt;$L$7,$L$7,L18)</f>
        <v/>
      </c>
      <c r="N18" s="197">
        <f>+IF(OR(L18&lt;=$L$7,L18=" ")," ",L18-$L$7)</f>
        <v/>
      </c>
      <c r="O18" s="197">
        <f>IF(AND($C18&lt;&gt;"",$C18&lt;$AA$2,$E18&gt;$Z$2),MIN($E18,$AA$2)-MAX($C18,$Z$2),0)</f>
        <v/>
      </c>
      <c r="P18" s="197">
        <f>IF(AND($F18&lt;&gt;"",$F18&lt;$AA$2,$G18&gt;$Z$2),MIN($G18,$AA$2)-MAX($F18,$Z$2),0)</f>
        <v/>
      </c>
      <c r="Q18" s="197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119" t="n"/>
    </row>
    <row r="19" ht="36.75" customHeight="1" s="35">
      <c r="A19" s="216">
        <f>A18+1</f>
        <v/>
      </c>
      <c r="B19" s="32">
        <f>TEXT(A19,"aaa")</f>
        <v/>
      </c>
      <c r="C19" s="200" t="n">
        <v>0.8652777777777778</v>
      </c>
      <c r="D19" s="215">
        <f t="array" ref="D19">_xlfn.IFS(C19&lt;0.5,"朝",AND(C19&lt;22/24),"22前",AND(C19&gt;=22/24),"22後")</f>
        <v/>
      </c>
      <c r="E19" s="146" t="n">
        <v>1.196527777777778</v>
      </c>
      <c r="F19" s="197" t="n">
        <v>0</v>
      </c>
      <c r="G19" s="198" t="n">
        <v>0.04166666666666666</v>
      </c>
      <c r="H19" s="201">
        <f>G19-F19</f>
        <v/>
      </c>
      <c r="I19" s="196">
        <f>IF(AND(C19&lt;0.333,C19&lt;&gt;""),8/24-C19,(IF(E19&gt;29/24,E19-29/24,)))</f>
        <v/>
      </c>
      <c r="J19" s="196">
        <f>IF(AND(C19&lt;0.5,C19&lt;&gt;""),E19-C19-H19,)</f>
        <v/>
      </c>
      <c r="K19" s="196">
        <f>IF(AND(C19&gt;0.5,C19&lt;22/24),22/24-C19,)</f>
        <v/>
      </c>
      <c r="L19" s="197">
        <f>IF(C19&gt;E19,E19+1-C19-H19,E19-C19-H19)</f>
        <v/>
      </c>
      <c r="M19" s="202">
        <f>+IF(L19&gt;$L$7,$L$7,L19)</f>
        <v/>
      </c>
      <c r="N19" s="197">
        <f>+IF(OR(L19&lt;=$L$7,L19=" ")," ",L19-$L$7)</f>
        <v/>
      </c>
      <c r="O19" s="197">
        <f>IF(AND($C19&lt;&gt;"",$C19&lt;$AA$2,$E19&gt;$Z$2),MIN($E19,$AA$2)-MAX($C19,$Z$2),0)</f>
        <v/>
      </c>
      <c r="P19" s="197">
        <f>IF(AND($F19&lt;&gt;"",$F19&lt;$AA$2,$G19&gt;$Z$2),MIN($G19,$AA$2)-MAX($F19,$Z$2),0)</f>
        <v/>
      </c>
      <c r="Q19" s="197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119" t="n"/>
    </row>
    <row r="20" ht="36.75" customHeight="1" s="35">
      <c r="A20" s="216">
        <f>A19+1</f>
        <v/>
      </c>
      <c r="B20" s="32">
        <f>TEXT(A20,"aaa")</f>
        <v/>
      </c>
      <c r="C20" s="200" t="n"/>
      <c r="D20" s="215">
        <f t="array" ref="D20">_xlfn.IFS(C20&lt;0.5,"朝",AND(C20&lt;22/24),"22前",AND(C20&gt;=22/24),"22後")</f>
        <v/>
      </c>
      <c r="E20" s="146" t="n"/>
      <c r="F20" s="197" t="n"/>
      <c r="G20" s="198" t="n"/>
      <c r="H20" s="201">
        <f>G20-F20</f>
        <v/>
      </c>
      <c r="I20" s="196">
        <f>IF(AND(C20&lt;0.333,C20&lt;&gt;""),8/24-C20,(IF(E20&gt;29/24,E20-29/24,)))</f>
        <v/>
      </c>
      <c r="J20" s="196">
        <f>IF(AND(C20&lt;0.5,C20&lt;&gt;""),E20-C20-H20,)</f>
        <v/>
      </c>
      <c r="K20" s="196">
        <f>IF(AND(C20&gt;0.5,C20&lt;22/24),22/24-C20,)</f>
        <v/>
      </c>
      <c r="L20" s="197">
        <f>IF(C20&gt;E20,E20+1-C20-H20,E20-C20-H20)</f>
        <v/>
      </c>
      <c r="M20" s="202">
        <f>+IF(L20&gt;$L$7,$L$7,L20)</f>
        <v/>
      </c>
      <c r="N20" s="197">
        <f>+IF(OR(L20&lt;=$L$7,L20=" ")," ",L20-$L$7)</f>
        <v/>
      </c>
      <c r="O20" s="197">
        <f>IF(AND($C20&lt;&gt;"",$C20&lt;$AA$2,$E20&gt;$Z$2),MIN($E20,$AA$2)-MAX($C20,$Z$2),0)</f>
        <v/>
      </c>
      <c r="P20" s="197">
        <f>IF(AND($F20&lt;&gt;"",$F20&lt;$AA$2,$G20&gt;$Z$2),MIN($G20,$AA$2)-MAX($F20,$Z$2),0)</f>
        <v/>
      </c>
      <c r="Q20" s="197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119" t="n"/>
    </row>
    <row r="21" ht="36.75" customHeight="1" s="35">
      <c r="A21" s="216">
        <f>A20+1</f>
        <v/>
      </c>
      <c r="B21" s="32">
        <f>TEXT(A21,"aaa")</f>
        <v/>
      </c>
      <c r="C21" s="200" t="n"/>
      <c r="D21" s="215">
        <f t="array" ref="D21">_xlfn.IFS(C21&lt;0.5,"朝",AND(C21&lt;22/24),"22前",AND(C21&gt;=22/24),"22後")</f>
        <v/>
      </c>
      <c r="E21" s="146" t="n"/>
      <c r="F21" s="197" t="n"/>
      <c r="G21" s="198" t="n"/>
      <c r="H21" s="201">
        <f>G21-F21</f>
        <v/>
      </c>
      <c r="I21" s="196">
        <f>IF(AND(C21&lt;0.333,C21&lt;&gt;""),8/24-C21,(IF(E21&gt;29/24,E21-29/24,)))</f>
        <v/>
      </c>
      <c r="J21" s="196">
        <f>IF(AND(C21&lt;0.5,C21&lt;&gt;""),E21-C21-H21,)</f>
        <v/>
      </c>
      <c r="K21" s="196">
        <f>IF(AND(C21&gt;0.5,C21&lt;22/24),22/24-C21,)</f>
        <v/>
      </c>
      <c r="L21" s="197">
        <f>IF(C21&gt;E21,E21+1-C21-H21,E21-C21-H21)</f>
        <v/>
      </c>
      <c r="M21" s="202">
        <f>+IF(L21&gt;$L$7,$L$7,L21)</f>
        <v/>
      </c>
      <c r="N21" s="197">
        <f>+IF(OR(L21&lt;=$L$7,L21=" ")," ",L21-$L$7)</f>
        <v/>
      </c>
      <c r="O21" s="197">
        <f>IF(AND($C21&lt;&gt;"",$C21&lt;$AA$2,$E21&gt;$Z$2),MIN($E21,$AA$2)-MAX($C21,$Z$2),0)</f>
        <v/>
      </c>
      <c r="P21" s="197">
        <f>IF(AND($F21&lt;&gt;"",$F21&lt;$AA$2,$G21&gt;$Z$2),MIN($G21,$AA$2)-MAX($F21,$Z$2),0)</f>
        <v/>
      </c>
      <c r="Q21" s="197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119" t="n"/>
    </row>
    <row r="22" ht="36.75" customHeight="1" s="35">
      <c r="A22" s="216">
        <f>A21+1</f>
        <v/>
      </c>
      <c r="B22" s="32">
        <f>TEXT(A22,"aaa")</f>
        <v/>
      </c>
      <c r="C22" s="200" t="n"/>
      <c r="D22" s="215">
        <f t="array" ref="D22">_xlfn.IFS(C22&lt;0.5,"朝",AND(C22&lt;22/24),"22前",AND(C22&gt;=22/24),"22後")</f>
        <v/>
      </c>
      <c r="E22" s="146" t="n"/>
      <c r="F22" s="197" t="n"/>
      <c r="G22" s="198" t="n"/>
      <c r="H22" s="201">
        <f>G22-F22</f>
        <v/>
      </c>
      <c r="I22" s="196">
        <f>IF(AND(C22&lt;0.333,C22&lt;&gt;""),8/24-C22,(IF(E22&gt;29/24,E22-29/24,)))</f>
        <v/>
      </c>
      <c r="J22" s="196">
        <f>IF(AND(C22&lt;0.5,C22&lt;&gt;""),E22-C22-H22,)</f>
        <v/>
      </c>
      <c r="K22" s="196">
        <f>IF(AND(C22&gt;0.5,C22&lt;22/24),22/24-C22,)</f>
        <v/>
      </c>
      <c r="L22" s="197">
        <f>IF(C22&gt;E22,E22+1-C22-H22,E22-C22-H22)</f>
        <v/>
      </c>
      <c r="M22" s="202">
        <f>+IF(L22&gt;$L$7,$L$7,L22)</f>
        <v/>
      </c>
      <c r="N22" s="197">
        <f>+IF(OR(L22&lt;=$L$7,L22=" ")," ",L22-$L$7)</f>
        <v/>
      </c>
      <c r="O22" s="197">
        <f>IF(AND($C22&lt;&gt;"",$C22&lt;$AA$2,$E22&gt;$Z$2),MIN($E22,$AA$2)-MAX($C22,$Z$2),0)</f>
        <v/>
      </c>
      <c r="P22" s="197">
        <f>IF(AND($F22&lt;&gt;"",$F22&lt;$AA$2,$G22&gt;$Z$2),MIN($G22,$AA$2)-MAX($F22,$Z$2),0)</f>
        <v/>
      </c>
      <c r="Q22" s="197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119" t="n"/>
    </row>
    <row r="23" ht="36.75" customHeight="1" s="35">
      <c r="A23" s="216">
        <f>A22+1</f>
        <v/>
      </c>
      <c r="B23" s="32">
        <f>TEXT(A23,"aaa")</f>
        <v/>
      </c>
      <c r="C23" s="200" t="n">
        <v>0.8652777777777778</v>
      </c>
      <c r="D23" s="215">
        <f t="array" ref="D23">_xlfn.IFS(C23&lt;0.5,"朝",AND(C23&lt;22/24),"22前",AND(C23&gt;=22/24),"22後")</f>
        <v/>
      </c>
      <c r="E23" s="146" t="n">
        <v>1.197222222222222</v>
      </c>
      <c r="F23" s="197" t="n">
        <v>0</v>
      </c>
      <c r="G23" s="198" t="n">
        <v>0.04166666666666666</v>
      </c>
      <c r="H23" s="201">
        <f>G23-F23</f>
        <v/>
      </c>
      <c r="I23" s="196">
        <f>IF(AND(C23&lt;0.333,C23&lt;&gt;""),8/24-C23,(IF(E23&gt;29/24,E23-29/24,)))</f>
        <v/>
      </c>
      <c r="J23" s="196">
        <f>IF(AND(C23&lt;0.5,C23&lt;&gt;""),E23-C23-H23,)</f>
        <v/>
      </c>
      <c r="K23" s="196">
        <f>IF(AND(C23&gt;0.5,C23&lt;22/24),22/24-C23,)</f>
        <v/>
      </c>
      <c r="L23" s="197">
        <f>IF(C23&gt;E23,E23+1-C23-H23,E23-C23-H23)</f>
        <v/>
      </c>
      <c r="M23" s="202">
        <f>+IF(L23&gt;$L$7,$L$7,L23)</f>
        <v/>
      </c>
      <c r="N23" s="197">
        <f>+IF(OR(L23&lt;=$L$7,L23=" ")," ",L23-$L$7)</f>
        <v/>
      </c>
      <c r="O23" s="197">
        <f>IF(AND($C23&lt;&gt;"",$C23&lt;$AA$2,$E23&gt;$Z$2),MIN($E23,$AA$2)-MAX($C23,$Z$2),0)</f>
        <v/>
      </c>
      <c r="P23" s="197">
        <f>IF(AND($F23&lt;&gt;"",$F23&lt;$AA$2,$G23&gt;$Z$2),MIN($G23,$AA$2)-MAX($F23,$Z$2),0)</f>
        <v/>
      </c>
      <c r="Q23" s="197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119" t="n"/>
    </row>
    <row r="24" ht="36.75" customHeight="1" s="35">
      <c r="A24" s="216">
        <f>A23+1</f>
        <v/>
      </c>
      <c r="B24" s="32">
        <f>TEXT(A24,"aaa")</f>
        <v/>
      </c>
      <c r="C24" s="200" t="n"/>
      <c r="D24" s="215">
        <f t="array" ref="D24">_xlfn.IFS(C24&lt;0.5,"朝",AND(C24&lt;22/24),"22前",AND(C24&gt;=22/24),"22後")</f>
        <v/>
      </c>
      <c r="E24" s="146" t="n"/>
      <c r="F24" s="197" t="n"/>
      <c r="G24" s="198" t="n"/>
      <c r="H24" s="201">
        <f>G24-F24</f>
        <v/>
      </c>
      <c r="I24" s="196">
        <f>IF(AND(C24&lt;0.333,C24&lt;&gt;""),8/24-C24,(IF(E24&gt;29/24,E24-29/24,)))</f>
        <v/>
      </c>
      <c r="J24" s="196">
        <f>IF(AND(C24&lt;0.5,C24&lt;&gt;""),E24-C24-H24,)</f>
        <v/>
      </c>
      <c r="K24" s="196">
        <f>IF(AND(C24&gt;0.5,C24&lt;22/24),22/24-C24,)</f>
        <v/>
      </c>
      <c r="L24" s="197">
        <f>IF(C24&gt;E24,E24+1-C24-H24,E24-C24-H24)</f>
        <v/>
      </c>
      <c r="M24" s="202">
        <f>+IF(L24&gt;$L$7,$L$7,L24)</f>
        <v/>
      </c>
      <c r="N24" s="197">
        <f>+IF(OR(L24&lt;=$L$7,L24=" ")," ",L24-$L$7)</f>
        <v/>
      </c>
      <c r="O24" s="197">
        <f>IF(AND($C24&lt;&gt;"",$C24&lt;$AA$2,$E24&gt;$Z$2),MIN($E24,$AA$2)-MAX($C24,$Z$2),0)</f>
        <v/>
      </c>
      <c r="P24" s="197">
        <f>IF(AND($F24&lt;&gt;"",$F24&lt;$AA$2,$G24&gt;$Z$2),MIN($G24,$AA$2)-MAX($F24,$Z$2),0)</f>
        <v/>
      </c>
      <c r="Q24" s="197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119" t="n"/>
    </row>
    <row r="25" ht="36.75" customHeight="1" s="35">
      <c r="A25" s="216">
        <f>A24+1</f>
        <v/>
      </c>
      <c r="B25" s="32">
        <f>TEXT(A25,"aaa")</f>
        <v/>
      </c>
      <c r="C25" s="200" t="n"/>
      <c r="D25" s="215">
        <f t="array" ref="D25">_xlfn.IFS(C25&lt;0.5,"朝",AND(C25&lt;22/24),"22前",AND(C25&gt;=22/24),"22後")</f>
        <v/>
      </c>
      <c r="E25" s="146" t="n"/>
      <c r="F25" s="197" t="n"/>
      <c r="G25" s="198" t="n"/>
      <c r="H25" s="201">
        <f>G25-F25</f>
        <v/>
      </c>
      <c r="I25" s="196">
        <f>IF(AND(C25&lt;0.333,C25&lt;&gt;""),8/24-C25,(IF(E25&gt;29/24,E25-29/24,)))</f>
        <v/>
      </c>
      <c r="J25" s="196">
        <f>IF(AND(C25&lt;0.5,C25&lt;&gt;""),E25-C25-H25,)</f>
        <v/>
      </c>
      <c r="K25" s="196">
        <f>IF(AND(C25&gt;0.5,C25&lt;22/24),22/24-C25,)</f>
        <v/>
      </c>
      <c r="L25" s="197">
        <f>IF(C25&gt;E25,E25+1-C25-H25,E25-C25-H25)</f>
        <v/>
      </c>
      <c r="M25" s="202">
        <f>+IF(L25&gt;$L$7,$L$7,L25)</f>
        <v/>
      </c>
      <c r="N25" s="197">
        <f>+IF(OR(L25&lt;=$L$7,L25=" ")," ",L25-$L$7)</f>
        <v/>
      </c>
      <c r="O25" s="197">
        <f>IF(AND($C25&lt;&gt;"",$C25&lt;$AA$2,$E25&gt;$Z$2),MIN($E25,$AA$2)-MAX($C25,$Z$2),0)</f>
        <v/>
      </c>
      <c r="P25" s="197">
        <f>IF(AND($F25&lt;&gt;"",$F25&lt;$AA$2,$G25&gt;$Z$2),MIN($G25,$AA$2)-MAX($F25,$Z$2),0)</f>
        <v/>
      </c>
      <c r="Q25" s="197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119" t="n"/>
    </row>
    <row r="26" ht="36.75" customHeight="1" s="35">
      <c r="A26" s="216">
        <f>A25+1</f>
        <v/>
      </c>
      <c r="B26" s="32">
        <f>TEXT(A26,"aaa")</f>
        <v/>
      </c>
      <c r="C26" s="200" t="n"/>
      <c r="D26" s="215">
        <f t="array" ref="D26">_xlfn.IFS(C26&lt;0.5,"朝",AND(C26&lt;22/24),"22前",AND(C26&gt;=22/24),"22後")</f>
        <v/>
      </c>
      <c r="E26" s="146" t="n"/>
      <c r="F26" s="197" t="n"/>
      <c r="G26" s="198" t="n"/>
      <c r="H26" s="201">
        <f>G26-F26</f>
        <v/>
      </c>
      <c r="I26" s="196">
        <f>IF(AND(C26&lt;0.333,C26&lt;&gt;""),8/24-C26,(IF(E26&gt;29/24,E26-29/24,)))</f>
        <v/>
      </c>
      <c r="J26" s="196">
        <f>IF(AND(C26&lt;0.5,C26&lt;&gt;""),E26-C26-H26,)</f>
        <v/>
      </c>
      <c r="K26" s="196">
        <f>IF(AND(C26&gt;0.5,C26&lt;22/24),22/24-C26,)</f>
        <v/>
      </c>
      <c r="L26" s="197">
        <f>IF(C26&gt;E26,E26+1-C26-H26,E26-C26-H26)</f>
        <v/>
      </c>
      <c r="M26" s="202">
        <f>+IF(L26&gt;$L$7,$L$7,L26)</f>
        <v/>
      </c>
      <c r="N26" s="197">
        <f>+IF(OR(L26&lt;=$L$7,L26=" ")," ",L26-$L$7)</f>
        <v/>
      </c>
      <c r="O26" s="197">
        <f>IF(AND($C26&lt;&gt;"",$C26&lt;$AA$2,$E26&gt;$Z$2),MIN($E26,$AA$2)-MAX($C26,$Z$2),0)</f>
        <v/>
      </c>
      <c r="P26" s="197">
        <f>IF(AND($F26&lt;&gt;"",$F26&lt;$AA$2,$G26&gt;$Z$2),MIN($G26,$AA$2)-MAX($F26,$Z$2),0)</f>
        <v/>
      </c>
      <c r="Q26" s="197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119" t="n"/>
    </row>
    <row r="27" ht="36.75" customHeight="1" s="35">
      <c r="A27" s="216">
        <f>A26+1</f>
        <v/>
      </c>
      <c r="B27" s="32">
        <f>TEXT(A27,"aaa")</f>
        <v/>
      </c>
      <c r="C27" s="200" t="n"/>
      <c r="D27" s="215">
        <f t="array" ref="D27">_xlfn.IFS(C27&lt;0.5,"朝",AND(C27&lt;22/24),"22前",AND(C27&gt;=22/24),"22後")</f>
        <v/>
      </c>
      <c r="E27" s="146" t="n"/>
      <c r="F27" s="197" t="n"/>
      <c r="G27" s="198" t="n"/>
      <c r="H27" s="201">
        <f>G27-F27</f>
        <v/>
      </c>
      <c r="I27" s="196">
        <f>IF(AND(C27&lt;0.333,C27&lt;&gt;""),8/24-C27,(IF(E27&gt;29/24,E27-29/24,)))</f>
        <v/>
      </c>
      <c r="J27" s="196">
        <f>IF(AND(C27&lt;0.5,C27&lt;&gt;""),E27-C27-H27,)</f>
        <v/>
      </c>
      <c r="K27" s="196">
        <f>IF(AND(C27&gt;0.5,C27&lt;22/24),22/24-C27,)</f>
        <v/>
      </c>
      <c r="L27" s="197">
        <f>IF(C27&gt;E27,E27+1-C27-H27,E27-C27-H27)</f>
        <v/>
      </c>
      <c r="M27" s="202">
        <f>+IF(L27&gt;$L$7,$L$7,L27)</f>
        <v/>
      </c>
      <c r="N27" s="197">
        <f>+IF(OR(L27&lt;=$L$7,L27=" ")," ",L27-$L$7)</f>
        <v/>
      </c>
      <c r="O27" s="197">
        <f>IF(AND($C27&lt;&gt;"",$C27&lt;$AA$2,$E27&gt;$Z$2),MIN($E27,$AA$2)-MAX($C27,$Z$2),0)</f>
        <v/>
      </c>
      <c r="P27" s="197">
        <f>IF(AND($F27&lt;&gt;"",$F27&lt;$AA$2,$G27&gt;$Z$2),MIN($G27,$AA$2)-MAX($F27,$Z$2),0)</f>
        <v/>
      </c>
      <c r="Q27" s="197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119" t="n"/>
    </row>
    <row r="28" ht="36.75" customHeight="1" s="35">
      <c r="A28" s="216">
        <f>A27+1</f>
        <v/>
      </c>
      <c r="B28" s="32">
        <f>TEXT(A28,"aaa")</f>
        <v/>
      </c>
      <c r="C28" s="200" t="n"/>
      <c r="D28" s="215">
        <f t="array" ref="D28">_xlfn.IFS(C28&lt;0.5,"朝",AND(C28&lt;22/24),"22前",AND(C28&gt;=22/24),"22後")</f>
        <v/>
      </c>
      <c r="E28" s="146" t="n"/>
      <c r="F28" s="197" t="n"/>
      <c r="G28" s="198" t="n"/>
      <c r="H28" s="201">
        <f>G28-F28</f>
        <v/>
      </c>
      <c r="I28" s="196">
        <f>IF(AND(C28&lt;0.333,C28&lt;&gt;""),8/24-C28,(IF(E28&gt;29/24,E28-29/24,)))</f>
        <v/>
      </c>
      <c r="J28" s="196">
        <f>IF(AND(C28&lt;0.5,C28&lt;&gt;""),E28-C28-H28,)</f>
        <v/>
      </c>
      <c r="K28" s="196">
        <f>IF(AND(C28&gt;0.5,C28&lt;22/24),22/24-C28,)</f>
        <v/>
      </c>
      <c r="L28" s="197">
        <f>IF(C28&gt;E28,E28+1-C28-H28,E28-C28-H28)</f>
        <v/>
      </c>
      <c r="M28" s="202">
        <f>+IF(L28&gt;$L$7,$L$7,L28)</f>
        <v/>
      </c>
      <c r="N28" s="197">
        <f>+IF(OR(L28&lt;=$L$7,L28=" ")," ",L28-$L$7)</f>
        <v/>
      </c>
      <c r="O28" s="197">
        <f>IF(AND($C28&lt;&gt;"",$C28&lt;$AA$2,$E28&gt;$Z$2),MIN($E28,$AA$2)-MAX($C28,$Z$2),0)</f>
        <v/>
      </c>
      <c r="P28" s="197">
        <f>IF(AND($F28&lt;&gt;"",$F28&lt;$AA$2,$G28&gt;$Z$2),MIN($G28,$AA$2)-MAX($F28,$Z$2),0)</f>
        <v/>
      </c>
      <c r="Q28" s="197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119" t="n"/>
    </row>
    <row r="29" ht="36.75" customHeight="1" s="35">
      <c r="A29" s="216">
        <f>A28+1</f>
        <v/>
      </c>
      <c r="B29" s="32">
        <f>TEXT(A29,"aaa")</f>
        <v/>
      </c>
      <c r="C29" s="200" t="n"/>
      <c r="D29" s="215">
        <f t="array" ref="D29">_xlfn.IFS(C29&lt;0.5,"朝",AND(C29&lt;22/24),"22前",AND(C29&gt;=22/24),"22後")</f>
        <v/>
      </c>
      <c r="E29" s="146" t="n"/>
      <c r="F29" s="197" t="n"/>
      <c r="G29" s="198" t="n"/>
      <c r="H29" s="201">
        <f>G29-F29</f>
        <v/>
      </c>
      <c r="I29" s="196">
        <f>IF(AND(C29&lt;0.333,C29&lt;&gt;""),8/24-C29,(IF(E29&gt;29/24,E29-29/24,)))</f>
        <v/>
      </c>
      <c r="J29" s="196">
        <f>IF(AND(C29&lt;0.5,C29&lt;&gt;""),E29-C29-H29,)</f>
        <v/>
      </c>
      <c r="K29" s="196">
        <f>IF(AND(C29&gt;0.5,C29&lt;22/24),22/24-C29,)</f>
        <v/>
      </c>
      <c r="L29" s="197">
        <f>IF(C29&gt;E29,E29+1-C29-H29,E29-C29-H29)</f>
        <v/>
      </c>
      <c r="M29" s="202">
        <f>+IF(L29&gt;$L$7,$L$7,L29)</f>
        <v/>
      </c>
      <c r="N29" s="197">
        <f>+IF(OR(L29&lt;=$L$7,L29=" ")," ",L29-$L$7)</f>
        <v/>
      </c>
      <c r="O29" s="197">
        <f>IF(AND($C29&lt;&gt;"",$C29&lt;$AA$2,$E29&gt;$Z$2),MIN($E29,$AA$2)-MAX($C29,$Z$2),0)</f>
        <v/>
      </c>
      <c r="P29" s="197">
        <f>IF(AND($F29&lt;&gt;"",$F29&lt;$AA$2,$G29&gt;$Z$2),MIN($G29,$AA$2)-MAX($F29,$Z$2),0)</f>
        <v/>
      </c>
      <c r="Q29" s="197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119" t="n"/>
    </row>
    <row r="30" ht="36.75" customHeight="1" s="35">
      <c r="A30" s="216">
        <f>A29+1</f>
        <v/>
      </c>
      <c r="B30" s="32">
        <f>TEXT(A30,"aaa")</f>
        <v/>
      </c>
      <c r="C30" s="200" t="n"/>
      <c r="D30" s="215">
        <f t="array" ref="D30">_xlfn.IFS(C30&lt;0.5,"朝",AND(C30&lt;22/24),"22前",AND(C30&gt;=22/24),"22後")</f>
        <v/>
      </c>
      <c r="E30" s="146" t="n"/>
      <c r="F30" s="197" t="n"/>
      <c r="G30" s="198" t="n"/>
      <c r="H30" s="201">
        <f>G30-F30</f>
        <v/>
      </c>
      <c r="I30" s="196">
        <f>IF(AND(C30&lt;0.333,C30&lt;&gt;""),8/24-C30,(IF(E30&gt;29/24,E30-29/24,)))</f>
        <v/>
      </c>
      <c r="J30" s="196">
        <f>IF(AND(C30&lt;0.5,C30&lt;&gt;""),E30-C30-H30,)</f>
        <v/>
      </c>
      <c r="K30" s="196">
        <f>IF(AND(C30&gt;0.5,C30&lt;22/24),22/24-C30,)</f>
        <v/>
      </c>
      <c r="L30" s="197">
        <f>IF(C30&gt;E30,E30+1-C30-H30,E30-C30-H30)</f>
        <v/>
      </c>
      <c r="M30" s="202">
        <f>+IF(L30&gt;$L$7,$L$7,L30)</f>
        <v/>
      </c>
      <c r="N30" s="197">
        <f>+IF(OR(L30&lt;=$L$7,L30=" ")," ",L30-$L$7)</f>
        <v/>
      </c>
      <c r="O30" s="197">
        <f>IF(AND($C30&lt;&gt;"",$C30&lt;$AA$2,$E30&gt;$Z$2),MIN($E30,$AA$2)-MAX($C30,$Z$2),0)</f>
        <v/>
      </c>
      <c r="P30" s="197">
        <f>IF(AND($F30&lt;&gt;"",$F30&lt;$AA$2,$G30&gt;$Z$2),MIN($G30,$AA$2)-MAX($F30,$Z$2),0)</f>
        <v/>
      </c>
      <c r="Q30" s="197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119" t="n"/>
    </row>
    <row r="31" ht="36.75" customHeight="1" s="35">
      <c r="A31" s="216">
        <f>A30+1</f>
        <v/>
      </c>
      <c r="B31" s="32">
        <f>TEXT(A31,"aaa")</f>
        <v/>
      </c>
      <c r="C31" s="200" t="n"/>
      <c r="D31" s="215">
        <f t="array" ref="D31">_xlfn.IFS(C31&lt;0.5,"朝",AND(C31&lt;22/24),"22前",AND(C31&gt;=22/24),"22後")</f>
        <v/>
      </c>
      <c r="E31" s="146" t="n"/>
      <c r="F31" s="197" t="n"/>
      <c r="G31" s="198" t="n"/>
      <c r="H31" s="201">
        <f>G31-F31</f>
        <v/>
      </c>
      <c r="I31" s="196">
        <f>IF(AND(C31&lt;0.333,C31&lt;&gt;""),8/24-C31,(IF(E31&gt;29/24,E31-29/24,)))</f>
        <v/>
      </c>
      <c r="J31" s="196">
        <f>IF(AND(C31&lt;0.5,C31&lt;&gt;""),E31-C31-H31,)</f>
        <v/>
      </c>
      <c r="K31" s="196">
        <f>IF(AND(C31&gt;0.5,C31&lt;22/24),22/24-C31,)</f>
        <v/>
      </c>
      <c r="L31" s="197">
        <f>IF(C31&gt;E31,E31+1-C31-H31,E31-C31-H31)</f>
        <v/>
      </c>
      <c r="M31" s="202">
        <f>+IF(L31&gt;$L$7,$L$7,L31)</f>
        <v/>
      </c>
      <c r="N31" s="197">
        <f>+IF(OR(L31&lt;=$L$7,L31=" ")," ",L31-$L$7)</f>
        <v/>
      </c>
      <c r="O31" s="197">
        <f>IF(AND($C31&lt;&gt;"",$C31&lt;$AA$2,$E31&gt;$Z$2),MIN($E31,$AA$2)-MAX($C31,$Z$2),0)</f>
        <v/>
      </c>
      <c r="P31" s="197">
        <f>IF(AND($F31&lt;&gt;"",$F31&lt;$AA$2,$G31&gt;$Z$2),MIN($G31,$AA$2)-MAX($F31,$Z$2),0)</f>
        <v/>
      </c>
      <c r="Q31" s="197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119" t="n"/>
    </row>
    <row r="32" ht="36.75" customHeight="1" s="35">
      <c r="A32" s="216">
        <f>A31+1</f>
        <v/>
      </c>
      <c r="B32" s="32">
        <f>TEXT(A32,"aaa")</f>
        <v/>
      </c>
      <c r="C32" s="200" t="n"/>
      <c r="D32" s="215">
        <f t="array" ref="D32">_xlfn.IFS(C32&lt;0.5,"朝",AND(C32&lt;22/24),"22前",AND(C32&gt;=22/24),"22後")</f>
        <v/>
      </c>
      <c r="E32" s="146" t="n"/>
      <c r="F32" s="197" t="n"/>
      <c r="G32" s="198" t="n"/>
      <c r="H32" s="201">
        <f>G32-F32</f>
        <v/>
      </c>
      <c r="I32" s="196">
        <f>IF(AND(C32&lt;0.333,C32&lt;&gt;""),8/24-C32,(IF(E32&gt;29/24,E32-29/24,)))</f>
        <v/>
      </c>
      <c r="J32" s="196">
        <f>IF(AND(C32&lt;0.5,C32&lt;&gt;""),E32-C32-H32,)</f>
        <v/>
      </c>
      <c r="K32" s="196">
        <f>IF(AND(C32&gt;0.5,C32&lt;22/24),22/24-C32,)</f>
        <v/>
      </c>
      <c r="L32" s="197">
        <f>IF(C32&gt;E32,E32+1-C32-H32,E32-C32-H32)</f>
        <v/>
      </c>
      <c r="M32" s="202">
        <f>+IF(L32&gt;$L$7,$L$7,L32)</f>
        <v/>
      </c>
      <c r="N32" s="197">
        <f>+IF(OR(L32&lt;=$L$7,L32=" ")," ",L32-$L$7)</f>
        <v/>
      </c>
      <c r="O32" s="197">
        <f>IF(AND($C32&lt;&gt;"",$C32&lt;$AA$2,$E32&gt;$Z$2),MIN($E32,$AA$2)-MAX($C32,$Z$2),0)</f>
        <v/>
      </c>
      <c r="P32" s="197">
        <f>IF(AND($F32&lt;&gt;"",$F32&lt;$AA$2,$G32&gt;$Z$2),MIN($G32,$AA$2)-MAX($F32,$Z$2),0)</f>
        <v/>
      </c>
      <c r="Q32" s="197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119" t="n"/>
    </row>
    <row r="33" ht="36.75" customHeight="1" s="35">
      <c r="A33" s="216">
        <f>A32+1</f>
        <v/>
      </c>
      <c r="B33" s="32">
        <f>TEXT(A33,"aaa")</f>
        <v/>
      </c>
      <c r="C33" s="200" t="n"/>
      <c r="D33" s="215">
        <f t="array" ref="D33">_xlfn.IFS(C33&lt;0.5,"朝",AND(C33&lt;22/24),"22前",AND(C33&gt;=22/24),"22後")</f>
        <v/>
      </c>
      <c r="E33" s="146" t="n"/>
      <c r="F33" s="197" t="n"/>
      <c r="G33" s="198" t="n"/>
      <c r="H33" s="201">
        <f>G33-F33</f>
        <v/>
      </c>
      <c r="I33" s="196">
        <f>IF(AND(C33&lt;0.333,C33&lt;&gt;""),8/24-C33,(IF(E33&gt;29/24,E33-29/24,)))</f>
        <v/>
      </c>
      <c r="J33" s="196">
        <f>IF(AND(C33&lt;0.5,C33&lt;&gt;""),E33-C33-H33,)</f>
        <v/>
      </c>
      <c r="K33" s="196">
        <f>IF(AND(C33&gt;0.5,C33&lt;22/24),22/24-C33,)</f>
        <v/>
      </c>
      <c r="L33" s="197">
        <f>IF(C33&gt;E33,E33+1-C33-H33,E33-C33-H33)</f>
        <v/>
      </c>
      <c r="M33" s="202">
        <f>+IF(L33&gt;$L$7,$L$7,L33)</f>
        <v/>
      </c>
      <c r="N33" s="197">
        <f>+IF(OR(L33&lt;=$L$7,L33=" ")," ",L33-$L$7)</f>
        <v/>
      </c>
      <c r="O33" s="197">
        <f>IF(AND($C33&lt;&gt;"",$C33&lt;$AA$2,$E33&gt;$Z$2),MIN($E33,$AA$2)-MAX($C33,$Z$2),0)</f>
        <v/>
      </c>
      <c r="P33" s="197">
        <f>IF(AND($F33&lt;&gt;"",$F33&lt;$AA$2,$G33&gt;$Z$2),MIN($G33,$AA$2)-MAX($F33,$Z$2),0)</f>
        <v/>
      </c>
      <c r="Q33" s="197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119" t="n"/>
    </row>
    <row r="34" ht="36.75" customHeight="1" s="35">
      <c r="A34" s="216">
        <f>A33+1</f>
        <v/>
      </c>
      <c r="B34" s="32">
        <f>TEXT(A34,"aaa")</f>
        <v/>
      </c>
      <c r="C34" s="200" t="n"/>
      <c r="D34" s="215">
        <f t="array" ref="D34">_xlfn.IFS(C34&lt;0.5,"朝",AND(C34&lt;22/24),"22前",AND(C34&gt;=22/24),"22後")</f>
        <v/>
      </c>
      <c r="E34" s="146" t="n"/>
      <c r="F34" s="197" t="n"/>
      <c r="G34" s="198" t="n"/>
      <c r="H34" s="201">
        <f>G34-F34</f>
        <v/>
      </c>
      <c r="I34" s="196">
        <f>IF(AND(C34&lt;0.333,C34&lt;&gt;""),8/24-C34,(IF(E34&gt;29/24,E34-29/24,)))</f>
        <v/>
      </c>
      <c r="J34" s="196">
        <f>IF(AND(C34&lt;0.5,C34&lt;&gt;""),E34-C34-H34,)</f>
        <v/>
      </c>
      <c r="K34" s="196">
        <f>IF(AND(C34&gt;0.5,C34&lt;22/24),22/24-C34,)</f>
        <v/>
      </c>
      <c r="L34" s="197">
        <f>IF(C34&gt;E34,E34+1-C34-H34,E34-C34-H34)</f>
        <v/>
      </c>
      <c r="M34" s="202">
        <f>+IF(L34&gt;$L$7,$L$7,L34)</f>
        <v/>
      </c>
      <c r="N34" s="197">
        <f>+IF(OR(L34&lt;=$L$7,L34=" ")," ",L34-$L$7)</f>
        <v/>
      </c>
      <c r="O34" s="197">
        <f>IF(AND($C34&lt;&gt;"",$C34&lt;$AA$2,$E34&gt;$Z$2),MIN($E34,$AA$2)-MAX($C34,$Z$2),0)</f>
        <v/>
      </c>
      <c r="P34" s="197">
        <f>IF(AND($F34&lt;&gt;"",$F34&lt;$AA$2,$G34&gt;$Z$2),MIN($G34,$AA$2)-MAX($F34,$Z$2),0)</f>
        <v/>
      </c>
      <c r="Q34" s="197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119" t="n"/>
    </row>
    <row r="35" ht="36.75" customHeight="1" s="35">
      <c r="A35" s="216">
        <f>A34+1</f>
        <v/>
      </c>
      <c r="B35" s="32">
        <f>TEXT(A35,"aaa")</f>
        <v/>
      </c>
      <c r="C35" s="200" t="n"/>
      <c r="D35" s="215">
        <f t="array" ref="D35">_xlfn.IFS(C35&lt;0.5,"朝",AND(C35&lt;22/24),"22前",AND(C35&gt;=22/24),"22後")</f>
        <v/>
      </c>
      <c r="E35" s="146" t="n"/>
      <c r="F35" s="197" t="n"/>
      <c r="G35" s="198" t="n"/>
      <c r="H35" s="201">
        <f>G35-F35</f>
        <v/>
      </c>
      <c r="I35" s="196">
        <f>IF(AND(C35&lt;0.333,C35&lt;&gt;""),8/24-C35,(IF(E35&gt;29/24,E35-29/24,)))</f>
        <v/>
      </c>
      <c r="J35" s="196">
        <f>IF(AND(C35&lt;0.5,C35&lt;&gt;""),E35-C35-H35,)</f>
        <v/>
      </c>
      <c r="K35" s="196">
        <f>IF(AND(C35&gt;0.5,C35&lt;22/24),22/24-C35,)</f>
        <v/>
      </c>
      <c r="L35" s="197">
        <f>IF(C35&gt;E35,E35+1-C35-H35,E35-C35-H35)</f>
        <v/>
      </c>
      <c r="M35" s="202">
        <f>+IF(L35&gt;$L$7,$L$7,L35)</f>
        <v/>
      </c>
      <c r="N35" s="197">
        <f>+IF(OR(L35&lt;=$L$7,L35=" ")," ",L35-$L$7)</f>
        <v/>
      </c>
      <c r="O35" s="197">
        <f>IF(AND($C35&lt;&gt;"",$C35&lt;$AA$2,$E35&gt;$Z$2),MIN($E35,$AA$2)-MAX($C35,$Z$2),0)</f>
        <v/>
      </c>
      <c r="P35" s="197">
        <f>IF(AND($F35&lt;&gt;"",$F35&lt;$AA$2,$G35&gt;$Z$2),MIN($G35,$AA$2)-MAX($F35,$Z$2),0)</f>
        <v/>
      </c>
      <c r="Q35" s="197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119" t="n"/>
    </row>
    <row r="36" ht="36.75" customHeight="1" s="35">
      <c r="A36" s="216">
        <f>A35+1</f>
        <v/>
      </c>
      <c r="B36" s="32">
        <f>TEXT(A36,"aaa")</f>
        <v/>
      </c>
      <c r="C36" s="200" t="n"/>
      <c r="D36" s="215">
        <f t="array" ref="D36">_xlfn.IFS(C36&lt;0.5,"朝",AND(C36&lt;22/24),"22前",AND(C36&gt;=22/24),"22後")</f>
        <v/>
      </c>
      <c r="E36" s="146" t="n"/>
      <c r="F36" s="197" t="n"/>
      <c r="G36" s="198" t="n"/>
      <c r="H36" s="201">
        <f>G36-F36</f>
        <v/>
      </c>
      <c r="I36" s="196">
        <f>IF(AND(C36&lt;0.333,C36&lt;&gt;""),8/24-C36,(IF(E36&gt;29/24,E36-29/24,)))</f>
        <v/>
      </c>
      <c r="J36" s="196">
        <f>IF(AND(C36&lt;0.5,C36&lt;&gt;""),E36-C36-H36,)</f>
        <v/>
      </c>
      <c r="K36" s="196">
        <f>IF(AND(C36&gt;0.5,C36&lt;22/24),22/24-C36,)</f>
        <v/>
      </c>
      <c r="L36" s="197">
        <f>IF(C36&gt;E36,E36+1-C36-H36,E36-C36-H36)</f>
        <v/>
      </c>
      <c r="M36" s="202">
        <f>+IF(L36&gt;$L$7,$L$7,L36)</f>
        <v/>
      </c>
      <c r="N36" s="197">
        <f>+IF(OR(L36&lt;=$L$7,L36=" ")," ",L36-$L$7)</f>
        <v/>
      </c>
      <c r="O36" s="197">
        <f>IF(AND($C36&lt;&gt;"",$C36&lt;$AA$2,$E36&gt;$Z$2),MIN($E36,$AA$2)-MAX($C36,$Z$2),0)</f>
        <v/>
      </c>
      <c r="P36" s="197">
        <f>IF(AND($F36&lt;&gt;"",$F36&lt;$AA$2,$G36&gt;$Z$2),MIN($G36,$AA$2)-MAX($F36,$Z$2),0)</f>
        <v/>
      </c>
      <c r="Q36" s="197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119" t="n"/>
    </row>
    <row r="37" ht="36.75" customHeight="1" s="35">
      <c r="A37" s="216">
        <f>A36+1</f>
        <v/>
      </c>
      <c r="B37" s="32">
        <f>TEXT(A37,"aaa")</f>
        <v/>
      </c>
      <c r="C37" s="200" t="n"/>
      <c r="D37" s="215">
        <f t="array" ref="D37">_xlfn.IFS(C37&lt;0.5,"朝",AND(C37&lt;22/24),"22前",AND(C37&gt;=22/24),"22後")</f>
        <v/>
      </c>
      <c r="E37" s="146" t="n"/>
      <c r="F37" s="197" t="n"/>
      <c r="G37" s="198" t="n"/>
      <c r="H37" s="201">
        <f>G37-F37</f>
        <v/>
      </c>
      <c r="I37" s="196">
        <f>IF(AND(C37&lt;0.333,C37&lt;&gt;""),8/24-C37,(IF(E37&gt;29/24,E37-29/24,)))</f>
        <v/>
      </c>
      <c r="J37" s="196">
        <f>IF(AND(C37&lt;0.5,C37&lt;&gt;""),E37-C37-H37,)</f>
        <v/>
      </c>
      <c r="K37" s="196">
        <f>IF(AND(C37&gt;0.5,C37&lt;22/24),22/24-C37,)</f>
        <v/>
      </c>
      <c r="L37" s="197">
        <f>IF(C37&gt;E37,E37+1-C37-H37,E37-C37-H37)</f>
        <v/>
      </c>
      <c r="M37" s="202">
        <f>+IF(L37&gt;$L$7,$L$7,L37)</f>
        <v/>
      </c>
      <c r="N37" s="197">
        <f>+IF(OR(L37&lt;=$L$7,L37=" ")," ",L37-$L$7)</f>
        <v/>
      </c>
      <c r="O37" s="197">
        <f>IF(AND($C37&lt;&gt;"",$C37&lt;$AA$2,$E37&gt;$Z$2),MIN($E37,$AA$2)-MAX($C37,$Z$2),0)</f>
        <v/>
      </c>
      <c r="P37" s="197">
        <f>IF(AND($F37&lt;&gt;"",$F37&lt;$AA$2,$G37&gt;$Z$2),MIN($G37,$AA$2)-MAX($F37,$Z$2),0)</f>
        <v/>
      </c>
      <c r="Q37" s="197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119" t="n"/>
    </row>
    <row r="38" ht="36.75" customHeight="1" s="35">
      <c r="A38" s="216">
        <f>A37+1</f>
        <v/>
      </c>
      <c r="B38" s="32">
        <f>TEXT(A38,"aaa")</f>
        <v/>
      </c>
      <c r="C38" s="200" t="n"/>
      <c r="D38" s="217">
        <f t="array" ref="D38">_xlfn.IFS(C38&lt;0.5,"朝",AND(C38&lt;22/24),"22前",AND(C38&gt;=22/24),"22後")</f>
        <v/>
      </c>
      <c r="E38" s="146" t="n"/>
      <c r="F38" s="197" t="n"/>
      <c r="G38" s="198" t="n"/>
      <c r="H38" s="201">
        <f>G38-F38</f>
        <v/>
      </c>
      <c r="I38" s="196">
        <f>IF(AND(C38&lt;0.333,C38&lt;&gt;""),8/24-C38,(IF(E38&gt;29/24,E38-29/24,)))</f>
        <v/>
      </c>
      <c r="J38" s="197">
        <f>IF(AND(C38&lt;0.5,C38&lt;&gt;""),E38-C38-H38,)</f>
        <v/>
      </c>
      <c r="K38" s="197">
        <f>IF(AND(C38&gt;0.5,C38&lt;22/24),22/24-C38,)</f>
        <v/>
      </c>
      <c r="L38" s="197">
        <f>IF(C38&gt;E38,E38+1-C38-H38,E38-C38-H38)</f>
        <v/>
      </c>
      <c r="M38" s="202">
        <f>+IF(L38&gt;$L$7,$L$7,L38)</f>
        <v/>
      </c>
      <c r="N38" s="197">
        <f>+IF(OR(L38&lt;=$L$7,L38=" ")," ",L38-$L$7)</f>
        <v/>
      </c>
      <c r="O38" s="197" t="n"/>
      <c r="P38" s="197" t="n"/>
      <c r="Q38" s="197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119" t="n"/>
    </row>
    <row r="39" ht="36.75" customHeight="1" s="35" thickBot="1">
      <c r="A39" s="218">
        <f>A38+1</f>
        <v/>
      </c>
      <c r="B39" s="26">
        <f>TEXT(A39,"aaa")</f>
        <v/>
      </c>
      <c r="C39" s="219" t="n"/>
      <c r="D39" s="220">
        <f t="array" ref="D39">_xlfn.IFS(C39&lt;0.5,"朝",AND(C39&lt;22/24),"22前",AND(C39&gt;=22/24),"22後")</f>
        <v/>
      </c>
      <c r="E39" s="147" t="n"/>
      <c r="F39" s="221" t="n"/>
      <c r="G39" s="222" t="n"/>
      <c r="H39" s="207" t="n">
        <v>0</v>
      </c>
      <c r="I39" s="208">
        <f>IF(AND(C39&lt;0.333,C39&lt;&gt;""),8/24-C39,(IF(E39&gt;29/24,E39-29/24,)))</f>
        <v/>
      </c>
      <c r="J39" s="208">
        <f>IF(AND(C39&lt;0.5,C39&lt;&gt;""),E39-C39-H39,)</f>
        <v/>
      </c>
      <c r="K39" s="223">
        <f>IF(AND(C39&gt;0.5,C39&lt;22/24),22/24-C39,)</f>
        <v/>
      </c>
      <c r="L39" s="208">
        <f>IF(C39&gt;E39,E39+1-C39-H39,E39-C39-H39)</f>
        <v/>
      </c>
      <c r="M39" s="209" t="n">
        <v>0</v>
      </c>
      <c r="N39" s="208" t="n"/>
      <c r="O39" s="208" t="n"/>
      <c r="P39" s="208" t="n"/>
      <c r="Q39" s="208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121" t="n"/>
    </row>
    <row r="40" ht="36.75" customHeight="1" s="35" thickTop="1">
      <c r="A40" s="117" t="inlineStr">
        <is>
          <t>合計</t>
        </is>
      </c>
      <c r="B40" s="117" t="n"/>
      <c r="C40" s="196" t="n"/>
      <c r="D40" s="215">
        <f t="array" ref="D40">_xlfn.IFS(C40&lt;0.5,"朝",AND(C40&lt;22/24),"22前",AND(C40&gt;=22/24),"22後")</f>
        <v/>
      </c>
      <c r="E40" s="224" t="n"/>
      <c r="F40" s="225" t="n"/>
      <c r="G40" s="226" t="n"/>
      <c r="H40" s="195" t="inlineStr">
        <is>
          <t>休憩計計</t>
        </is>
      </c>
      <c r="I40" s="196" t="inlineStr">
        <is>
          <t>早朝計</t>
        </is>
      </c>
      <c r="J40" s="196" t="inlineStr">
        <is>
          <t>基本計</t>
        </is>
      </c>
      <c r="K40" s="196" t="inlineStr">
        <is>
          <t>夜時間</t>
        </is>
      </c>
      <c r="L40" s="196" t="inlineStr">
        <is>
          <t>実働時間</t>
        </is>
      </c>
      <c r="M40" s="122" t="inlineStr">
        <is>
          <t>契約時間</t>
        </is>
      </c>
      <c r="N40" s="123" t="inlineStr">
        <is>
          <t>残業時間</t>
        </is>
      </c>
      <c r="O40" s="124" t="inlineStr">
        <is>
          <t>深夜時間</t>
        </is>
      </c>
      <c r="P40" s="124" t="inlineStr">
        <is>
          <t>深夜時間</t>
        </is>
      </c>
      <c r="Q40" s="124" t="inlineStr">
        <is>
          <t>深夜時間</t>
        </is>
      </c>
      <c r="R40" s="125" t="inlineStr">
        <is>
          <t>食事合計</t>
        </is>
      </c>
    </row>
    <row r="41" ht="36.75" customHeight="1" s="35" thickBot="1">
      <c r="A41" s="119" t="n"/>
      <c r="B41" s="119" t="n"/>
      <c r="C41" s="119" t="n"/>
      <c r="D41" s="119" t="n"/>
      <c r="E41" s="140" t="n"/>
      <c r="F41" s="4" t="inlineStr">
        <is>
          <t>出勤日数</t>
        </is>
      </c>
      <c r="G41" s="144">
        <f>COUNTA(C9:C39)</f>
        <v/>
      </c>
      <c r="H41" s="227">
        <f>+SUM(H9:H39)</f>
        <v/>
      </c>
      <c r="I41" s="228">
        <f>SUM(I9:I39)</f>
        <v/>
      </c>
      <c r="J41" s="229">
        <f>SUM(J9:J39)</f>
        <v/>
      </c>
      <c r="K41" s="229">
        <f>SUM(K9:K39)</f>
        <v/>
      </c>
      <c r="L41" s="197">
        <f>+SUM(L9:L39)</f>
        <v/>
      </c>
      <c r="M41" s="197">
        <f>+SUM(M9:M39)</f>
        <v/>
      </c>
      <c r="N41" s="197">
        <f>+SUM(N9:N39)</f>
        <v/>
      </c>
      <c r="O41" s="197">
        <f>+SUM(O9:O38)</f>
        <v/>
      </c>
      <c r="P41" s="197">
        <f>+SUM(P9:P38)</f>
        <v/>
      </c>
      <c r="Q41" s="197">
        <f>+SUM(Q9:Q39)</f>
        <v/>
      </c>
      <c r="R41" s="119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16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I36" sqref="I36"/>
    </sheetView>
  </sheetViews>
  <sheetFormatPr baseColWidth="8" defaultRowHeight="13.2"/>
  <cols>
    <col width="7.21875" bestFit="1" customWidth="1" style="35" min="1" max="1"/>
    <col width="5.77734375" bestFit="1" customWidth="1" style="35" min="2" max="2"/>
    <col hidden="1" width="2.88671875" customWidth="1" style="35" min="4" max="4"/>
    <col width="10.109375" customWidth="1" style="35" min="8" max="11"/>
    <col width="10" customWidth="1" style="35" min="12" max="13"/>
    <col width="10.88671875" customWidth="1" style="35" min="14" max="14"/>
    <col hidden="1" width="9" customWidth="1" style="35" min="15" max="15"/>
    <col hidden="1" width="8.21875" customWidth="1" style="35" min="16" max="16"/>
  </cols>
  <sheetData>
    <row r="2" ht="22.5" customHeight="1" s="35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67" t="inlineStr">
        <is>
          <t>ダイエットクック</t>
        </is>
      </c>
      <c r="E2" s="166" t="n"/>
      <c r="F2" s="166" t="n"/>
      <c r="G2" s="166" t="n"/>
      <c r="L2" s="0" t="n"/>
      <c r="M2" s="0" t="n"/>
      <c r="Z2" s="22" t="n">
        <v>0.9166666666666666</v>
      </c>
      <c r="AA2" s="23" t="n">
        <v>1.208333333333333</v>
      </c>
    </row>
    <row r="3" ht="22.5" customHeight="1" s="35">
      <c r="A3" s="190">
        <f>'[1]0SHEET'!D1</f>
        <v/>
      </c>
      <c r="B3" s="2" t="inlineStr">
        <is>
          <t>月</t>
        </is>
      </c>
      <c r="L3" s="0" t="n"/>
      <c r="M3" s="0" t="n"/>
    </row>
    <row r="4" ht="22.5" customHeight="1" s="35">
      <c r="C4" s="1" t="inlineStr">
        <is>
          <t>氏名</t>
        </is>
      </c>
      <c r="D4" s="168" t="inlineStr">
        <is>
          <t>Ｒカドカ　シーマ</t>
        </is>
      </c>
      <c r="E4" s="166" t="n"/>
      <c r="F4" s="166" t="n"/>
      <c r="G4" s="166" t="n"/>
      <c r="H4" s="0" t="inlineStr">
        <is>
          <t>NP番号：</t>
        </is>
      </c>
      <c r="I4" s="107" t="n">
        <v>5563</v>
      </c>
      <c r="J4" s="0" t="n"/>
      <c r="K4" s="0" t="n"/>
      <c r="M4" s="0" t="n"/>
    </row>
    <row r="6">
      <c r="L6" s="20" t="inlineStr">
        <is>
          <t>法定時間</t>
        </is>
      </c>
      <c r="M6" s="20" t="n"/>
    </row>
    <row r="7" ht="14.25" customHeight="1" s="35" thickBot="1">
      <c r="L7" s="21" t="n">
        <v>0.3333333333333333</v>
      </c>
      <c r="M7" s="21" t="n"/>
      <c r="O7" s="3" t="n"/>
      <c r="P7" s="3" t="n"/>
      <c r="Q7" s="3" t="n"/>
    </row>
    <row r="8" ht="22.5" customHeight="1" s="35" thickBot="1">
      <c r="A8" s="110" t="inlineStr">
        <is>
          <t>日</t>
        </is>
      </c>
      <c r="B8" s="132" t="inlineStr">
        <is>
          <t>曜日</t>
        </is>
      </c>
      <c r="C8" s="7" t="inlineStr">
        <is>
          <t>出勤</t>
        </is>
      </c>
      <c r="D8" s="8" t="n"/>
      <c r="E8" s="8" t="inlineStr">
        <is>
          <t>退勤</t>
        </is>
      </c>
      <c r="F8" s="8" t="inlineStr">
        <is>
          <t>休憩開始</t>
        </is>
      </c>
      <c r="G8" s="9" t="inlineStr">
        <is>
          <t>休憩終了</t>
        </is>
      </c>
      <c r="H8" s="134" t="inlineStr">
        <is>
          <t>休憩計</t>
        </is>
      </c>
      <c r="I8" s="110" t="inlineStr">
        <is>
          <t>早朝</t>
        </is>
      </c>
      <c r="J8" s="110" t="inlineStr">
        <is>
          <t>基本</t>
        </is>
      </c>
      <c r="K8" s="110" t="inlineStr">
        <is>
          <t>夜</t>
        </is>
      </c>
      <c r="L8" s="111" t="inlineStr">
        <is>
          <t>実働</t>
        </is>
      </c>
      <c r="M8" s="111" t="inlineStr">
        <is>
          <t>契約時間</t>
        </is>
      </c>
      <c r="N8" s="112" t="inlineStr">
        <is>
          <t>残業</t>
        </is>
      </c>
      <c r="O8" s="113" t="inlineStr">
        <is>
          <t>深夜時間</t>
        </is>
      </c>
      <c r="P8" s="113" t="inlineStr">
        <is>
          <t>深夜休憩</t>
        </is>
      </c>
      <c r="Q8" s="113" t="inlineStr">
        <is>
          <t>深夜</t>
        </is>
      </c>
      <c r="R8" s="114" t="inlineStr">
        <is>
          <t>食事</t>
        </is>
      </c>
    </row>
    <row r="9" ht="36.75" customHeight="1" s="35" thickTop="1">
      <c r="A9" s="214">
        <f>A3</f>
        <v/>
      </c>
      <c r="B9" s="133">
        <f>TEXT(A9,"aaa")</f>
        <v/>
      </c>
      <c r="C9" s="192" t="n">
        <v>0.8659722222222223</v>
      </c>
      <c r="D9" s="215">
        <f t="array" ref="D9">_xlfn.IFS(C9&lt;0.5,"朝",AND(C9&lt;22/24),"22前",AND(C9&gt;=22/24),"22後")</f>
        <v/>
      </c>
      <c r="E9" s="145" t="n">
        <v>1.197222222222222</v>
      </c>
      <c r="F9" s="196" t="n">
        <v>0</v>
      </c>
      <c r="G9" s="194" t="n">
        <v>0.04166666666666666</v>
      </c>
      <c r="H9" s="195">
        <f>G9-F9</f>
        <v/>
      </c>
      <c r="I9" s="196">
        <f>IF(AND(C9&lt;0.333,C9&lt;&gt;""),8/24-C9,(IF(E9&gt;29/24,E9-29/24,)))</f>
        <v/>
      </c>
      <c r="J9" s="196">
        <f>IF(AND(C9&lt;0.5,C9&lt;&gt;""),E9-C9-H9,)</f>
        <v/>
      </c>
      <c r="K9" s="196">
        <f>IF(AND(C9&gt;0.5,C9&lt;22/24),22/24-C9,)</f>
        <v/>
      </c>
      <c r="L9" s="197">
        <f>IF(C9&gt;E9,E9+1-C9-H9,E9-C9-H9)</f>
        <v/>
      </c>
      <c r="M9" s="196">
        <f>+IF(L9&gt;$L$7,$L$7,L9)</f>
        <v/>
      </c>
      <c r="N9" s="196">
        <f>+IF(OR(L9&lt;=$L$7,L9=" ")," ",L9-$L$7)</f>
        <v/>
      </c>
      <c r="O9" s="196">
        <f>IF(AND($C9&lt;&gt;"",$C9&lt;$AA$2,$E9&gt;$Z$2),MIN($E9,$AA$2)-MAX($C9,$Z$2),0)</f>
        <v/>
      </c>
      <c r="P9" s="196">
        <f>IF(AND($F9&lt;&gt;"",$F9&lt;$AA$2,$G9&gt;$Z$2),MIN($G9,$AA$2)-MAX($F9,$Z$2),0)</f>
        <v/>
      </c>
      <c r="Q9" s="197">
        <f t="array" ref="Q9">_xlfn.IFS(D9="朝",,AND(D9="22前",E9&gt;5/24),5/24+1-H9-22/24,AND(D9="22前",E9&lt;5/24),E9+1-H9-22/24,AND(D9="22後",E9&gt;5/24),5/24+1-H9-C9,AND(D9="22後",E9&lt;5/24),E9+1-H9-C9)</f>
        <v/>
      </c>
      <c r="R9" s="117" t="n"/>
    </row>
    <row r="10" ht="36.75" customHeight="1" s="35">
      <c r="A10" s="216">
        <f>A9+1</f>
        <v/>
      </c>
      <c r="B10" s="32">
        <f>TEXT(A10,"aaa")</f>
        <v/>
      </c>
      <c r="C10" s="200" t="n">
        <v>0.8659722222222223</v>
      </c>
      <c r="D10" s="215">
        <f t="array" ref="D10">_xlfn.IFS(C10&lt;0.5,"朝",AND(C10&lt;22/24),"22前",AND(C10&gt;=22/24),"22後")</f>
        <v/>
      </c>
      <c r="E10" s="146" t="n">
        <v>1.196527777777778</v>
      </c>
      <c r="F10" s="197" t="n">
        <v>0</v>
      </c>
      <c r="G10" s="198" t="n">
        <v>0.04166666666666666</v>
      </c>
      <c r="H10" s="201">
        <f>G10-F10</f>
        <v/>
      </c>
      <c r="I10" s="196">
        <f>IF(AND(C10&lt;0.333,C10&lt;&gt;""),8/24-C10,(IF(E10&gt;29/24,E10-29/24,)))</f>
        <v/>
      </c>
      <c r="J10" s="196">
        <f>IF(AND(C10&lt;0.5,C10&lt;&gt;""),E10-C10-H10,)</f>
        <v/>
      </c>
      <c r="K10" s="196">
        <f>IF(AND(C10&gt;0.5,C10&lt;22/24),22/24-C10,)</f>
        <v/>
      </c>
      <c r="L10" s="197">
        <f>IF(C10&gt;E10,E10+1-C10-H10,E10-C10-H10)</f>
        <v/>
      </c>
      <c r="M10" s="202">
        <f>+IF(L10&gt;$L$7,$L$7,L10)</f>
        <v/>
      </c>
      <c r="N10" s="197">
        <f>+IF(OR(L10&lt;=$L$7,L10=" ")," ",L10-$L$7)</f>
        <v/>
      </c>
      <c r="O10" s="197">
        <f>IF(AND($C10&lt;&gt;"",$C10&lt;$AA$2,$E10&gt;$Z$2),MIN($E10,$AA$2)-MAX($C10,$Z$2),0)</f>
        <v/>
      </c>
      <c r="P10" s="197">
        <f>IF(AND($F10&lt;&gt;"",$F10&lt;$AA$2,$G10&gt;$Z$2),MIN($G10,$AA$2)-MAX($F10,$Z$2),0)</f>
        <v/>
      </c>
      <c r="Q10" s="197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119" t="n"/>
    </row>
    <row r="11" ht="36.75" customHeight="1" s="35">
      <c r="A11" s="216">
        <f>A10+1</f>
        <v/>
      </c>
      <c r="B11" s="32">
        <f>TEXT(A11,"aaa")</f>
        <v/>
      </c>
      <c r="C11" s="200" t="n">
        <v>0.8652777777777778</v>
      </c>
      <c r="D11" s="215">
        <f t="array" ref="D11">_xlfn.IFS(C11&lt;0.5,"朝",AND(C11&lt;22/24),"22前",AND(C11&gt;=22/24),"22後")</f>
        <v/>
      </c>
      <c r="E11" s="146" t="n">
        <v>1.196527777777778</v>
      </c>
      <c r="F11" s="197" t="n">
        <v>0</v>
      </c>
      <c r="G11" s="198" t="n">
        <v>0.04166666666666666</v>
      </c>
      <c r="H11" s="201">
        <f>G11-F11</f>
        <v/>
      </c>
      <c r="I11" s="196">
        <f>IF(AND(C11&lt;0.333,C11&lt;&gt;""),8/24-C11,(IF(E11&gt;29/24,E11-29/24,)))</f>
        <v/>
      </c>
      <c r="J11" s="196">
        <f>IF(AND(C11&lt;0.5,C11&lt;&gt;""),E11-C11-H11,)</f>
        <v/>
      </c>
      <c r="K11" s="196">
        <f>IF(AND(C11&gt;0.5,C11&lt;22/24),22/24-C11,)</f>
        <v/>
      </c>
      <c r="L11" s="197">
        <f>IF(C11&gt;E11,E11+1-C11-H11,E11-C11-H11)</f>
        <v/>
      </c>
      <c r="M11" s="202">
        <f>+IF(L11&gt;$L$7,$L$7,L11)</f>
        <v/>
      </c>
      <c r="N11" s="197">
        <f>+IF(OR(L11&lt;=$L$7,L11=" ")," ",L11-$L$7)</f>
        <v/>
      </c>
      <c r="O11" s="197">
        <f>IF(AND($C11&lt;&gt;"",$C11&lt;$AA$2,$E11&gt;$Z$2),MIN($E11,$AA$2)-MAX($C11,$Z$2),0)</f>
        <v/>
      </c>
      <c r="P11" s="197">
        <f>IF(AND($F11&lt;&gt;"",$F11&lt;$AA$2,$G11&gt;$Z$2),MIN($G11,$AA$2)-MAX($F11,$Z$2),0)</f>
        <v/>
      </c>
      <c r="Q11" s="197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119" t="n"/>
    </row>
    <row r="12" ht="36.75" customHeight="1" s="35">
      <c r="A12" s="216">
        <f>A11+1</f>
        <v/>
      </c>
      <c r="B12" s="32">
        <f>TEXT(A12,"aaa")</f>
        <v/>
      </c>
      <c r="C12" s="200" t="n">
        <v>0.8659722222222223</v>
      </c>
      <c r="D12" s="215">
        <f t="array" ref="D12">_xlfn.IFS(C12&lt;0.5,"朝",AND(C12&lt;22/24),"22前",AND(C12&gt;=22/24),"22後")</f>
        <v/>
      </c>
      <c r="E12" s="146" t="n">
        <v>1.197222222222222</v>
      </c>
      <c r="F12" s="197" t="n">
        <v>0</v>
      </c>
      <c r="G12" s="198" t="n">
        <v>0.04166666666666666</v>
      </c>
      <c r="H12" s="201">
        <f>G12-F12</f>
        <v/>
      </c>
      <c r="I12" s="196">
        <f>IF(AND(C12&lt;0.333,C12&lt;&gt;""),8/24-C12,(IF(E12&gt;29/24,E12-29/24,)))</f>
        <v/>
      </c>
      <c r="J12" s="196">
        <f>IF(AND(C12&lt;0.5,C12&lt;&gt;""),E12-C12-H12,)</f>
        <v/>
      </c>
      <c r="K12" s="196">
        <f>IF(AND(C12&gt;0.5,C12&lt;22/24),22/24-C12,)</f>
        <v/>
      </c>
      <c r="L12" s="197">
        <f>IF(C12&gt;E12,E12+1-C12-H12,E12-C12-H12)</f>
        <v/>
      </c>
      <c r="M12" s="202">
        <f>+IF(L12&gt;$L$7,$L$7,L12)</f>
        <v/>
      </c>
      <c r="N12" s="197">
        <f>+IF(OR(L12&lt;=$L$7,L12=" ")," ",L12-$L$7)</f>
        <v/>
      </c>
      <c r="O12" s="197">
        <f>IF(AND($C12&lt;&gt;"",$C12&lt;$AA$2,$E12&gt;$Z$2),MIN($E12,$AA$2)-MAX($C12,$Z$2),0)</f>
        <v/>
      </c>
      <c r="P12" s="197">
        <f>IF(AND($F12&lt;&gt;"",$F12&lt;$AA$2,$G12&gt;$Z$2),MIN($G12,$AA$2)-MAX($F12,$Z$2),0)</f>
        <v/>
      </c>
      <c r="Q12" s="197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119" t="n"/>
    </row>
    <row r="13" ht="36.75" customHeight="1" s="35">
      <c r="A13" s="216">
        <f>A12+1</f>
        <v/>
      </c>
      <c r="B13" s="32">
        <f>TEXT(A13,"aaa")</f>
        <v/>
      </c>
      <c r="C13" s="200" t="n"/>
      <c r="D13" s="215">
        <f t="array" ref="D13">_xlfn.IFS(C13&lt;0.5,"朝",AND(C13&lt;22/24),"22前",AND(C13&gt;=22/24),"22後")</f>
        <v/>
      </c>
      <c r="E13" s="146" t="n"/>
      <c r="F13" s="197" t="n"/>
      <c r="G13" s="198" t="n"/>
      <c r="H13" s="201">
        <f>G13-F13</f>
        <v/>
      </c>
      <c r="I13" s="196">
        <f>IF(AND(C13&lt;0.333,C13&lt;&gt;""),8/24-C13,(IF(E13&gt;29/24,E13-29/24,)))</f>
        <v/>
      </c>
      <c r="J13" s="196">
        <f>IF(AND(C13&lt;0.5,C13&lt;&gt;""),E13-C13-H13,)</f>
        <v/>
      </c>
      <c r="K13" s="196">
        <f>IF(AND(C13&gt;0.5,C13&lt;22/24),22/24-C13,)</f>
        <v/>
      </c>
      <c r="L13" s="197">
        <f>IF(C13&gt;E13,E13+1-C13-H13,E13-C13-H13)</f>
        <v/>
      </c>
      <c r="M13" s="202">
        <f>+IF(L13&gt;$L$7,$L$7,L13)</f>
        <v/>
      </c>
      <c r="N13" s="197">
        <f>+IF(OR(L13&lt;=$L$7,L13=" ")," ",L13-$L$7)</f>
        <v/>
      </c>
      <c r="O13" s="197">
        <f>IF(AND($C13&lt;&gt;"",$C13&lt;$AA$2,$E13&gt;$Z$2),MIN($E13,$AA$2)-MAX($C13,$Z$2),0)</f>
        <v/>
      </c>
      <c r="P13" s="197">
        <f>IF(AND($F13&lt;&gt;"",$F13&lt;$AA$2,$G13&gt;$Z$2),MIN($G13,$AA$2)-MAX($F13,$Z$2),0)</f>
        <v/>
      </c>
      <c r="Q13" s="197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119" t="n"/>
    </row>
    <row r="14" ht="36.75" customHeight="1" s="35">
      <c r="A14" s="216">
        <f>A13+1</f>
        <v/>
      </c>
      <c r="B14" s="32">
        <f>TEXT(A14,"aaa")</f>
        <v/>
      </c>
      <c r="C14" s="200" t="n"/>
      <c r="D14" s="215">
        <f t="array" ref="D14">_xlfn.IFS(C14&lt;0.5,"朝",AND(C14&lt;22/24),"22前",AND(C14&gt;=22/24),"22後")</f>
        <v/>
      </c>
      <c r="E14" s="146" t="n"/>
      <c r="F14" s="197" t="n"/>
      <c r="G14" s="198" t="n"/>
      <c r="H14" s="201">
        <f>G14-F14</f>
        <v/>
      </c>
      <c r="I14" s="196">
        <f>IF(AND(C14&lt;0.333,C14&lt;&gt;""),8/24-C14,(IF(E14&gt;29/24,E14-29/24,)))</f>
        <v/>
      </c>
      <c r="J14" s="196">
        <f>IF(AND(C14&lt;0.5,C14&lt;&gt;""),E14-C14-H14,)</f>
        <v/>
      </c>
      <c r="K14" s="196">
        <f>IF(AND(C14&gt;0.5,C14&lt;22/24),22/24-C14,)</f>
        <v/>
      </c>
      <c r="L14" s="197">
        <f>IF(C14&gt;E14,E14+1-C14-H14,E14-C14-H14)</f>
        <v/>
      </c>
      <c r="M14" s="202">
        <f>+IF(L14&gt;$L$7,$L$7,L14)</f>
        <v/>
      </c>
      <c r="N14" s="197">
        <f>+IF(OR(L14&lt;=$L$7,L14=" ")," ",L14-$L$7)</f>
        <v/>
      </c>
      <c r="O14" s="197">
        <f>IF(AND($C14&lt;&gt;"",$C14&lt;$AA$2,$E14&gt;$Z$2),MIN($E14,$AA$2)-MAX($C14,$Z$2),0)</f>
        <v/>
      </c>
      <c r="P14" s="197">
        <f>IF(AND($F14&lt;&gt;"",$F14&lt;$AA$2,$G14&gt;$Z$2),MIN($G14,$AA$2)-MAX($F14,$Z$2),0)</f>
        <v/>
      </c>
      <c r="Q14" s="197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119" t="n"/>
    </row>
    <row r="15" ht="36.75" customHeight="1" s="35">
      <c r="A15" s="216">
        <f>A14+1</f>
        <v/>
      </c>
      <c r="B15" s="32">
        <f>TEXT(A15,"aaa")</f>
        <v/>
      </c>
      <c r="C15" s="200" t="n"/>
      <c r="D15" s="215">
        <f t="array" ref="D15">_xlfn.IFS(C15&lt;0.5,"朝",AND(C15&lt;22/24),"22前",AND(C15&gt;=22/24),"22後")</f>
        <v/>
      </c>
      <c r="E15" s="146" t="n"/>
      <c r="F15" s="197" t="n"/>
      <c r="G15" s="198" t="n"/>
      <c r="H15" s="201">
        <f>G15-F15</f>
        <v/>
      </c>
      <c r="I15" s="196">
        <f>IF(AND(C15&lt;0.333,C15&lt;&gt;""),8/24-C15,(IF(E15&gt;29/24,E15-29/24,)))</f>
        <v/>
      </c>
      <c r="J15" s="196">
        <f>IF(AND(C15&lt;0.5,C15&lt;&gt;""),E15-C15-H15,)</f>
        <v/>
      </c>
      <c r="K15" s="196">
        <f>IF(AND(C15&gt;0.5,C15&lt;22/24),22/24-C15,)</f>
        <v/>
      </c>
      <c r="L15" s="197">
        <f>IF(C15&gt;E15,E15+1-C15-H15,E15-C15-H15)</f>
        <v/>
      </c>
      <c r="M15" s="202">
        <f>+IF(L15&gt;$L$7,$L$7,L15)</f>
        <v/>
      </c>
      <c r="N15" s="197">
        <f>+IF(OR(L15&lt;=$L$7,L15=" ")," ",L15-$L$7)</f>
        <v/>
      </c>
      <c r="O15" s="197">
        <f>IF(AND($C15&lt;&gt;"",$C15&lt;$AA$2,$E15&gt;$Z$2),MIN($E15,$AA$2)-MAX($C15,$Z$2),0)</f>
        <v/>
      </c>
      <c r="P15" s="197">
        <f>IF(AND($F15&lt;&gt;"",$F15&lt;$AA$2,$G15&gt;$Z$2),MIN($G15,$AA$2)-MAX($F15,$Z$2),0)</f>
        <v/>
      </c>
      <c r="Q15" s="197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119" t="n"/>
    </row>
    <row r="16" ht="36.75" customHeight="1" s="35">
      <c r="A16" s="216">
        <f>A15+1</f>
        <v/>
      </c>
      <c r="B16" s="32">
        <f>TEXT(A16,"aaa")</f>
        <v/>
      </c>
      <c r="C16" s="200" t="n">
        <v>0.8652777777777778</v>
      </c>
      <c r="D16" s="215">
        <f t="array" ref="D16">_xlfn.IFS(C16&lt;0.5,"朝",AND(C16&lt;22/24),"22前",AND(C16&gt;=22/24),"22後")</f>
        <v/>
      </c>
      <c r="E16" s="146" t="n">
        <v>1.198611111111111</v>
      </c>
      <c r="F16" s="197" t="n">
        <v>0</v>
      </c>
      <c r="G16" s="198" t="n">
        <v>0.04166666666666666</v>
      </c>
      <c r="H16" s="201">
        <f>G16-F16</f>
        <v/>
      </c>
      <c r="I16" s="196">
        <f>IF(AND(C16&lt;0.333,C16&lt;&gt;""),8/24-C16,(IF(E16&gt;29/24,E16-29/24,)))</f>
        <v/>
      </c>
      <c r="J16" s="196">
        <f>IF(AND(C16&lt;0.5,C16&lt;&gt;""),E16-C16-H16,)</f>
        <v/>
      </c>
      <c r="K16" s="196">
        <f>IF(AND(C16&gt;0.5,C16&lt;22/24),22/24-C16,)</f>
        <v/>
      </c>
      <c r="L16" s="197">
        <f>IF(C16&gt;E16,E16+1-C16-H16,E16-C16-H16)</f>
        <v/>
      </c>
      <c r="M16" s="202">
        <f>+IF(L16&gt;$L$7,$L$7,L16)</f>
        <v/>
      </c>
      <c r="N16" s="197">
        <f>+IF(OR(L16&lt;=$L$7,L16=" ")," ",L16-$L$7)</f>
        <v/>
      </c>
      <c r="O16" s="197">
        <f>IF(AND($C16&lt;&gt;"",$C16&lt;$AA$2,$E16&gt;$Z$2),MIN($E16,$AA$2)-MAX($C16,$Z$2),0)</f>
        <v/>
      </c>
      <c r="P16" s="197">
        <f>IF(AND($F16&lt;&gt;"",$F16&lt;$AA$2,$G16&gt;$Z$2),MIN($G16,$AA$2)-MAX($F16,$Z$2),0)</f>
        <v/>
      </c>
      <c r="Q16" s="197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119" t="n"/>
    </row>
    <row r="17" ht="36.75" customHeight="1" s="35">
      <c r="A17" s="216">
        <f>A16+1</f>
        <v/>
      </c>
      <c r="B17" s="32">
        <f>TEXT(A17,"aaa")</f>
        <v/>
      </c>
      <c r="C17" s="200" t="n">
        <v>0.8659722222222223</v>
      </c>
      <c r="D17" s="215">
        <f t="array" ref="D17">_xlfn.IFS(C17&lt;0.5,"朝",AND(C17&lt;22/24),"22前",AND(C17&gt;=22/24),"22後")</f>
        <v/>
      </c>
      <c r="E17" s="146" t="n">
        <v>1.196527777777778</v>
      </c>
      <c r="F17" s="197" t="n">
        <v>0</v>
      </c>
      <c r="G17" s="198" t="n">
        <v>0.04166666666666666</v>
      </c>
      <c r="H17" s="201">
        <f>G17-F17</f>
        <v/>
      </c>
      <c r="I17" s="196">
        <f>IF(AND(C17&lt;0.333,C17&lt;&gt;""),8/24-C17,(IF(E17&gt;29/24,E17-29/24,)))</f>
        <v/>
      </c>
      <c r="J17" s="196">
        <f>IF(AND(C17&lt;0.5,C17&lt;&gt;""),E17-C17-H17,)</f>
        <v/>
      </c>
      <c r="K17" s="196">
        <f>IF(AND(C17&gt;0.5,C17&lt;22/24),22/24-C17,)</f>
        <v/>
      </c>
      <c r="L17" s="197">
        <f>IF(C17&gt;E17,E17+1-C17-H17,E17-C17-H17)</f>
        <v/>
      </c>
      <c r="M17" s="202">
        <f>+IF(L17&gt;$L$7,$L$7,L17)</f>
        <v/>
      </c>
      <c r="N17" s="197">
        <f>+IF(OR(L17&lt;=$L$7,L17=" ")," ",L17-$L$7)</f>
        <v/>
      </c>
      <c r="O17" s="197">
        <f>IF(AND($C17&lt;&gt;"",$C17&lt;$AA$2,$E17&gt;$Z$2),MIN($E17,$AA$2)-MAX($C17,$Z$2),0)</f>
        <v/>
      </c>
      <c r="P17" s="197">
        <f>IF(AND($F17&lt;&gt;"",$F17&lt;$AA$2,$G17&gt;$Z$2),MIN($G17,$AA$2)-MAX($F17,$Z$2),0)</f>
        <v/>
      </c>
      <c r="Q17" s="197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119" t="n"/>
    </row>
    <row r="18" ht="36.75" customHeight="1" s="35">
      <c r="A18" s="216">
        <f>A17+1</f>
        <v/>
      </c>
      <c r="B18" s="32">
        <f>TEXT(A18,"aaa")</f>
        <v/>
      </c>
      <c r="C18" s="200" t="n">
        <v>0.8652777777777778</v>
      </c>
      <c r="D18" s="215">
        <f t="array" ref="D18">_xlfn.IFS(C18&lt;0.5,"朝",AND(C18&lt;22/24),"22前",AND(C18&gt;=22/24),"22後")</f>
        <v/>
      </c>
      <c r="E18" s="146" t="n">
        <v>1.196527777777778</v>
      </c>
      <c r="F18" s="197" t="n">
        <v>0</v>
      </c>
      <c r="G18" s="198" t="n">
        <v>0.04166666666666666</v>
      </c>
      <c r="H18" s="201">
        <f>G18-F18</f>
        <v/>
      </c>
      <c r="I18" s="196">
        <f>IF(AND(C18&lt;0.333,C18&lt;&gt;""),8/24-C18,(IF(E18&gt;29/24,E18-29/24,)))</f>
        <v/>
      </c>
      <c r="J18" s="196">
        <f>IF(AND(C18&lt;0.5,C18&lt;&gt;""),E18-C18-H18,)</f>
        <v/>
      </c>
      <c r="K18" s="196">
        <f>IF(AND(C18&gt;0.5,C18&lt;22/24),22/24-C18,)</f>
        <v/>
      </c>
      <c r="L18" s="197">
        <f>IF(C18&gt;E18,E18+1-C18-H18,E18-C18-H18)</f>
        <v/>
      </c>
      <c r="M18" s="202">
        <f>+IF(L18&gt;$L$7,$L$7,L18)</f>
        <v/>
      </c>
      <c r="N18" s="197">
        <f>+IF(OR(L18&lt;=$L$7,L18=" ")," ",L18-$L$7)</f>
        <v/>
      </c>
      <c r="O18" s="197">
        <f>IF(AND($C18&lt;&gt;"",$C18&lt;$AA$2,$E18&gt;$Z$2),MIN($E18,$AA$2)-MAX($C18,$Z$2),0)</f>
        <v/>
      </c>
      <c r="P18" s="197">
        <f>IF(AND($F18&lt;&gt;"",$F18&lt;$AA$2,$G18&gt;$Z$2),MIN($G18,$AA$2)-MAX($F18,$Z$2),0)</f>
        <v/>
      </c>
      <c r="Q18" s="197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119" t="n"/>
    </row>
    <row r="19" ht="36.75" customHeight="1" s="35">
      <c r="A19" s="216">
        <f>A18+1</f>
        <v/>
      </c>
      <c r="B19" s="32">
        <f>TEXT(A19,"aaa")</f>
        <v/>
      </c>
      <c r="C19" s="200" t="n">
        <v>0.8659722222222223</v>
      </c>
      <c r="D19" s="215">
        <f t="array" ref="D19">_xlfn.IFS(C19&lt;0.5,"朝",AND(C19&lt;22/24),"22前",AND(C19&gt;=22/24),"22後")</f>
        <v/>
      </c>
      <c r="E19" s="146" t="n">
        <v>1.197222222222222</v>
      </c>
      <c r="F19" s="197" t="n">
        <v>0</v>
      </c>
      <c r="G19" s="198" t="n">
        <v>0.04166666666666666</v>
      </c>
      <c r="H19" s="201">
        <f>G19-F19</f>
        <v/>
      </c>
      <c r="I19" s="196">
        <f>IF(AND(C19&lt;0.333,C19&lt;&gt;""),8/24-C19,(IF(E19&gt;29/24,E19-29/24,)))</f>
        <v/>
      </c>
      <c r="J19" s="196">
        <f>IF(AND(C19&lt;0.5,C19&lt;&gt;""),E19-C19-H19,)</f>
        <v/>
      </c>
      <c r="K19" s="196">
        <f>IF(AND(C19&gt;0.5,C19&lt;22/24),22/24-C19,)</f>
        <v/>
      </c>
      <c r="L19" s="197">
        <f>IF(C19&gt;E19,E19+1-C19-H19,E19-C19-H19)</f>
        <v/>
      </c>
      <c r="M19" s="202">
        <f>+IF(L19&gt;$L$7,$L$7,L19)</f>
        <v/>
      </c>
      <c r="N19" s="197">
        <f>+IF(OR(L19&lt;=$L$7,L19=" ")," ",L19-$L$7)</f>
        <v/>
      </c>
      <c r="O19" s="197">
        <f>IF(AND($C19&lt;&gt;"",$C19&lt;$AA$2,$E19&gt;$Z$2),MIN($E19,$AA$2)-MAX($C19,$Z$2),0)</f>
        <v/>
      </c>
      <c r="P19" s="197">
        <f>IF(AND($F19&lt;&gt;"",$F19&lt;$AA$2,$G19&gt;$Z$2),MIN($G19,$AA$2)-MAX($F19,$Z$2),0)</f>
        <v/>
      </c>
      <c r="Q19" s="197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119" t="n"/>
    </row>
    <row r="20" ht="36.75" customHeight="1" s="35">
      <c r="A20" s="216">
        <f>A19+1</f>
        <v/>
      </c>
      <c r="B20" s="32">
        <f>TEXT(A20,"aaa")</f>
        <v/>
      </c>
      <c r="C20" s="200" t="n"/>
      <c r="D20" s="215">
        <f t="array" ref="D20">_xlfn.IFS(C20&lt;0.5,"朝",AND(C20&lt;22/24),"22前",AND(C20&gt;=22/24),"22後")</f>
        <v/>
      </c>
      <c r="E20" s="146" t="n"/>
      <c r="F20" s="197" t="n"/>
      <c r="G20" s="198" t="n"/>
      <c r="H20" s="201">
        <f>G20-F20</f>
        <v/>
      </c>
      <c r="I20" s="196">
        <f>IF(AND(C20&lt;0.333,C20&lt;&gt;""),8/24-C20,(IF(E20&gt;29/24,E20-29/24,)))</f>
        <v/>
      </c>
      <c r="J20" s="196">
        <f>IF(AND(C20&lt;0.5,C20&lt;&gt;""),E20-C20-H20,)</f>
        <v/>
      </c>
      <c r="K20" s="196">
        <f>IF(AND(C20&gt;0.5,C20&lt;22/24),22/24-C20,)</f>
        <v/>
      </c>
      <c r="L20" s="197">
        <f>IF(C20&gt;E20,E20+1-C20-H20,E20-C20-H20)</f>
        <v/>
      </c>
      <c r="M20" s="202">
        <f>+IF(L20&gt;$L$7,$L$7,L20)</f>
        <v/>
      </c>
      <c r="N20" s="197">
        <f>+IF(OR(L20&lt;=$L$7,L20=" ")," ",L20-$L$7)</f>
        <v/>
      </c>
      <c r="O20" s="197">
        <f>IF(AND($C20&lt;&gt;"",$C20&lt;$AA$2,$E20&gt;$Z$2),MIN($E20,$AA$2)-MAX($C20,$Z$2),0)</f>
        <v/>
      </c>
      <c r="P20" s="197">
        <f>IF(AND($F20&lt;&gt;"",$F20&lt;$AA$2,$G20&gt;$Z$2),MIN($G20,$AA$2)-MAX($F20,$Z$2),0)</f>
        <v/>
      </c>
      <c r="Q20" s="197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119" t="n"/>
    </row>
    <row r="21" ht="36.75" customHeight="1" s="35">
      <c r="A21" s="216">
        <f>A20+1</f>
        <v/>
      </c>
      <c r="B21" s="32">
        <f>TEXT(A21,"aaa")</f>
        <v/>
      </c>
      <c r="C21" s="200" t="n"/>
      <c r="D21" s="215">
        <f t="array" ref="D21">_xlfn.IFS(C21&lt;0.5,"朝",AND(C21&lt;22/24),"22前",AND(C21&gt;=22/24),"22後")</f>
        <v/>
      </c>
      <c r="E21" s="146" t="n"/>
      <c r="F21" s="197" t="n"/>
      <c r="G21" s="198" t="n"/>
      <c r="H21" s="201">
        <f>G21-F21</f>
        <v/>
      </c>
      <c r="I21" s="196">
        <f>IF(AND(C21&lt;0.333,C21&lt;&gt;""),8/24-C21,(IF(E21&gt;29/24,E21-29/24,)))</f>
        <v/>
      </c>
      <c r="J21" s="196">
        <f>IF(AND(C21&lt;0.5,C21&lt;&gt;""),E21-C21-H21,)</f>
        <v/>
      </c>
      <c r="K21" s="196">
        <f>IF(AND(C21&gt;0.5,C21&lt;22/24),22/24-C21,)</f>
        <v/>
      </c>
      <c r="L21" s="197">
        <f>IF(C21&gt;E21,E21+1-C21-H21,E21-C21-H21)</f>
        <v/>
      </c>
      <c r="M21" s="202">
        <f>+IF(L21&gt;$L$7,$L$7,L21)</f>
        <v/>
      </c>
      <c r="N21" s="197">
        <f>+IF(OR(L21&lt;=$L$7,L21=" ")," ",L21-$L$7)</f>
        <v/>
      </c>
      <c r="O21" s="197">
        <f>IF(AND($C21&lt;&gt;"",$C21&lt;$AA$2,$E21&gt;$Z$2),MIN($E21,$AA$2)-MAX($C21,$Z$2),0)</f>
        <v/>
      </c>
      <c r="P21" s="197">
        <f>IF(AND($F21&lt;&gt;"",$F21&lt;$AA$2,$G21&gt;$Z$2),MIN($G21,$AA$2)-MAX($F21,$Z$2),0)</f>
        <v/>
      </c>
      <c r="Q21" s="197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119" t="n"/>
    </row>
    <row r="22" ht="36.75" customHeight="1" s="35">
      <c r="A22" s="216">
        <f>A21+1</f>
        <v/>
      </c>
      <c r="B22" s="32">
        <f>TEXT(A22,"aaa")</f>
        <v/>
      </c>
      <c r="C22" s="200" t="n"/>
      <c r="D22" s="215">
        <f t="array" ref="D22">_xlfn.IFS(C22&lt;0.5,"朝",AND(C22&lt;22/24),"22前",AND(C22&gt;=22/24),"22後")</f>
        <v/>
      </c>
      <c r="E22" s="146" t="n"/>
      <c r="F22" s="197" t="n"/>
      <c r="G22" s="198" t="n"/>
      <c r="H22" s="201">
        <f>G22-F22</f>
        <v/>
      </c>
      <c r="I22" s="196">
        <f>IF(AND(C22&lt;0.333,C22&lt;&gt;""),8/24-C22,(IF(E22&gt;29/24,E22-29/24,)))</f>
        <v/>
      </c>
      <c r="J22" s="196">
        <f>IF(AND(C22&lt;0.5,C22&lt;&gt;""),E22-C22-H22,)</f>
        <v/>
      </c>
      <c r="K22" s="196">
        <f>IF(AND(C22&gt;0.5,C22&lt;22/24),22/24-C22,)</f>
        <v/>
      </c>
      <c r="L22" s="197">
        <f>IF(C22&gt;E22,E22+1-C22-H22,E22-C22-H22)</f>
        <v/>
      </c>
      <c r="M22" s="202">
        <f>+IF(L22&gt;$L$7,$L$7,L22)</f>
        <v/>
      </c>
      <c r="N22" s="197">
        <f>+IF(OR(L22&lt;=$L$7,L22=" ")," ",L22-$L$7)</f>
        <v/>
      </c>
      <c r="O22" s="197">
        <f>IF(AND($C22&lt;&gt;"",$C22&lt;$AA$2,$E22&gt;$Z$2),MIN($E22,$AA$2)-MAX($C22,$Z$2),0)</f>
        <v/>
      </c>
      <c r="P22" s="197">
        <f>IF(AND($F22&lt;&gt;"",$F22&lt;$AA$2,$G22&gt;$Z$2),MIN($G22,$AA$2)-MAX($F22,$Z$2),0)</f>
        <v/>
      </c>
      <c r="Q22" s="197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119" t="n"/>
    </row>
    <row r="23" ht="36.75" customHeight="1" s="35">
      <c r="A23" s="216">
        <f>A22+1</f>
        <v/>
      </c>
      <c r="B23" s="32">
        <f>TEXT(A23,"aaa")</f>
        <v/>
      </c>
      <c r="C23" s="200" t="n">
        <v>0.8652777777777778</v>
      </c>
      <c r="D23" s="215">
        <f t="array" ref="D23">_xlfn.IFS(C23&lt;0.5,"朝",AND(C23&lt;22/24),"22前",AND(C23&gt;=22/24),"22後")</f>
        <v/>
      </c>
      <c r="E23" s="146" t="n">
        <v>1.197916666666667</v>
      </c>
      <c r="F23" s="197" t="n">
        <v>0</v>
      </c>
      <c r="G23" s="198" t="n">
        <v>0.04166666666666666</v>
      </c>
      <c r="H23" s="201">
        <f>G23-F23</f>
        <v/>
      </c>
      <c r="I23" s="196">
        <f>IF(AND(C23&lt;0.333,C23&lt;&gt;""),8/24-C23,(IF(E23&gt;29/24,E23-29/24,)))</f>
        <v/>
      </c>
      <c r="J23" s="196">
        <f>IF(AND(C23&lt;0.5,C23&lt;&gt;""),E23-C23-H23,)</f>
        <v/>
      </c>
      <c r="K23" s="196">
        <f>IF(AND(C23&gt;0.5,C23&lt;22/24),22/24-C23,)</f>
        <v/>
      </c>
      <c r="L23" s="197">
        <f>IF(C23&gt;E23,E23+1-C23-H23,E23-C23-H23)</f>
        <v/>
      </c>
      <c r="M23" s="202">
        <f>+IF(L23&gt;$L$7,$L$7,L23)</f>
        <v/>
      </c>
      <c r="N23" s="197">
        <f>+IF(OR(L23&lt;=$L$7,L23=" ")," ",L23-$L$7)</f>
        <v/>
      </c>
      <c r="O23" s="197">
        <f>IF(AND($C23&lt;&gt;"",$C23&lt;$AA$2,$E23&gt;$Z$2),MIN($E23,$AA$2)-MAX($C23,$Z$2),0)</f>
        <v/>
      </c>
      <c r="P23" s="197">
        <f>IF(AND($F23&lt;&gt;"",$F23&lt;$AA$2,$G23&gt;$Z$2),MIN($G23,$AA$2)-MAX($F23,$Z$2),0)</f>
        <v/>
      </c>
      <c r="Q23" s="197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119" t="n"/>
    </row>
    <row r="24" ht="36.75" customHeight="1" s="35">
      <c r="A24" s="216">
        <f>A23+1</f>
        <v/>
      </c>
      <c r="B24" s="32">
        <f>TEXT(A24,"aaa")</f>
        <v/>
      </c>
      <c r="C24" s="200" t="n"/>
      <c r="D24" s="215">
        <f t="array" ref="D24">_xlfn.IFS(C24&lt;0.5,"朝",AND(C24&lt;22/24),"22前",AND(C24&gt;=22/24),"22後")</f>
        <v/>
      </c>
      <c r="E24" s="146" t="n"/>
      <c r="F24" s="197" t="n"/>
      <c r="G24" s="198" t="n"/>
      <c r="H24" s="201">
        <f>G24-F24</f>
        <v/>
      </c>
      <c r="I24" s="196">
        <f>IF(AND(C24&lt;0.333,C24&lt;&gt;""),8/24-C24,(IF(E24&gt;29/24,E24-29/24,)))</f>
        <v/>
      </c>
      <c r="J24" s="196">
        <f>IF(AND(C24&lt;0.5,C24&lt;&gt;""),E24-C24-H24,)</f>
        <v/>
      </c>
      <c r="K24" s="196">
        <f>IF(AND(C24&gt;0.5,C24&lt;22/24),22/24-C24,)</f>
        <v/>
      </c>
      <c r="L24" s="197">
        <f>IF(C24&gt;E24,E24+1-C24-H24,E24-C24-H24)</f>
        <v/>
      </c>
      <c r="M24" s="202">
        <f>+IF(L24&gt;$L$7,$L$7,L24)</f>
        <v/>
      </c>
      <c r="N24" s="197">
        <f>+IF(OR(L24&lt;=$L$7,L24=" ")," ",L24-$L$7)</f>
        <v/>
      </c>
      <c r="O24" s="197">
        <f>IF(AND($C24&lt;&gt;"",$C24&lt;$AA$2,$E24&gt;$Z$2),MIN($E24,$AA$2)-MAX($C24,$Z$2),0)</f>
        <v/>
      </c>
      <c r="P24" s="197">
        <f>IF(AND($F24&lt;&gt;"",$F24&lt;$AA$2,$G24&gt;$Z$2),MIN($G24,$AA$2)-MAX($F24,$Z$2),0)</f>
        <v/>
      </c>
      <c r="Q24" s="197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119" t="n"/>
    </row>
    <row r="25" ht="36.75" customHeight="1" s="35">
      <c r="A25" s="216">
        <f>A24+1</f>
        <v/>
      </c>
      <c r="B25" s="32">
        <f>TEXT(A25,"aaa")</f>
        <v/>
      </c>
      <c r="C25" s="200" t="n"/>
      <c r="D25" s="215">
        <f t="array" ref="D25">_xlfn.IFS(C25&lt;0.5,"朝",AND(C25&lt;22/24),"22前",AND(C25&gt;=22/24),"22後")</f>
        <v/>
      </c>
      <c r="E25" s="146" t="n"/>
      <c r="F25" s="197" t="n"/>
      <c r="G25" s="198" t="n"/>
      <c r="H25" s="201">
        <f>G25-F25</f>
        <v/>
      </c>
      <c r="I25" s="196">
        <f>IF(AND(C25&lt;0.333,C25&lt;&gt;""),8/24-C25,(IF(E25&gt;29/24,E25-29/24,)))</f>
        <v/>
      </c>
      <c r="J25" s="196">
        <f>IF(AND(C25&lt;0.5,C25&lt;&gt;""),E25-C25-H25,)</f>
        <v/>
      </c>
      <c r="K25" s="196">
        <f>IF(AND(C25&gt;0.5,C25&lt;22/24),22/24-C25,)</f>
        <v/>
      </c>
      <c r="L25" s="197">
        <f>IF(C25&gt;E25,E25+1-C25-H25,E25-C25-H25)</f>
        <v/>
      </c>
      <c r="M25" s="202">
        <f>+IF(L25&gt;$L$7,$L$7,L25)</f>
        <v/>
      </c>
      <c r="N25" s="197">
        <f>+IF(OR(L25&lt;=$L$7,L25=" ")," ",L25-$L$7)</f>
        <v/>
      </c>
      <c r="O25" s="197">
        <f>IF(AND($C25&lt;&gt;"",$C25&lt;$AA$2,$E25&gt;$Z$2),MIN($E25,$AA$2)-MAX($C25,$Z$2),0)</f>
        <v/>
      </c>
      <c r="P25" s="197">
        <f>IF(AND($F25&lt;&gt;"",$F25&lt;$AA$2,$G25&gt;$Z$2),MIN($G25,$AA$2)-MAX($F25,$Z$2),0)</f>
        <v/>
      </c>
      <c r="Q25" s="197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119" t="n"/>
    </row>
    <row r="26" ht="36.75" customHeight="1" s="35">
      <c r="A26" s="216">
        <f>A25+1</f>
        <v/>
      </c>
      <c r="B26" s="32">
        <f>TEXT(A26,"aaa")</f>
        <v/>
      </c>
      <c r="C26" s="200" t="n"/>
      <c r="D26" s="215">
        <f t="array" ref="D26">_xlfn.IFS(C26&lt;0.5,"朝",AND(C26&lt;22/24),"22前",AND(C26&gt;=22/24),"22後")</f>
        <v/>
      </c>
      <c r="E26" s="146" t="n"/>
      <c r="F26" s="197" t="n"/>
      <c r="G26" s="198" t="n"/>
      <c r="H26" s="201">
        <f>G26-F26</f>
        <v/>
      </c>
      <c r="I26" s="196">
        <f>IF(AND(C26&lt;0.333,C26&lt;&gt;""),8/24-C26,(IF(E26&gt;29/24,E26-29/24,)))</f>
        <v/>
      </c>
      <c r="J26" s="196">
        <f>IF(AND(C26&lt;0.5,C26&lt;&gt;""),E26-C26-H26,)</f>
        <v/>
      </c>
      <c r="K26" s="196">
        <f>IF(AND(C26&gt;0.5,C26&lt;22/24),22/24-C26,)</f>
        <v/>
      </c>
      <c r="L26" s="197">
        <f>IF(C26&gt;E26,E26+1-C26-H26,E26-C26-H26)</f>
        <v/>
      </c>
      <c r="M26" s="202">
        <f>+IF(L26&gt;$L$7,$L$7,L26)</f>
        <v/>
      </c>
      <c r="N26" s="197">
        <f>+IF(OR(L26&lt;=$L$7,L26=" ")," ",L26-$L$7)</f>
        <v/>
      </c>
      <c r="O26" s="197">
        <f>IF(AND($C26&lt;&gt;"",$C26&lt;$AA$2,$E26&gt;$Z$2),MIN($E26,$AA$2)-MAX($C26,$Z$2),0)</f>
        <v/>
      </c>
      <c r="P26" s="197">
        <f>IF(AND($F26&lt;&gt;"",$F26&lt;$AA$2,$G26&gt;$Z$2),MIN($G26,$AA$2)-MAX($F26,$Z$2),0)</f>
        <v/>
      </c>
      <c r="Q26" s="197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119" t="n"/>
    </row>
    <row r="27" ht="36.75" customHeight="1" s="35">
      <c r="A27" s="216">
        <f>A26+1</f>
        <v/>
      </c>
      <c r="B27" s="32">
        <f>TEXT(A27,"aaa")</f>
        <v/>
      </c>
      <c r="C27" s="200" t="n"/>
      <c r="D27" s="215">
        <f t="array" ref="D27">_xlfn.IFS(C27&lt;0.5,"朝",AND(C27&lt;22/24),"22前",AND(C27&gt;=22/24),"22後")</f>
        <v/>
      </c>
      <c r="E27" s="146" t="n"/>
      <c r="F27" s="197" t="n"/>
      <c r="G27" s="198" t="n"/>
      <c r="H27" s="201">
        <f>G27-F27</f>
        <v/>
      </c>
      <c r="I27" s="196">
        <f>IF(AND(C27&lt;0.333,C27&lt;&gt;""),8/24-C27,(IF(E27&gt;29/24,E27-29/24,)))</f>
        <v/>
      </c>
      <c r="J27" s="196">
        <f>IF(AND(C27&lt;0.5,C27&lt;&gt;""),E27-C27-H27,)</f>
        <v/>
      </c>
      <c r="K27" s="196">
        <f>IF(AND(C27&gt;0.5,C27&lt;22/24),22/24-C27,)</f>
        <v/>
      </c>
      <c r="L27" s="197">
        <f>IF(C27&gt;E27,E27+1-C27-H27,E27-C27-H27)</f>
        <v/>
      </c>
      <c r="M27" s="202">
        <f>+IF(L27&gt;$L$7,$L$7,L27)</f>
        <v/>
      </c>
      <c r="N27" s="197">
        <f>+IF(OR(L27&lt;=$L$7,L27=" ")," ",L27-$L$7)</f>
        <v/>
      </c>
      <c r="O27" s="197">
        <f>IF(AND($C27&lt;&gt;"",$C27&lt;$AA$2,$E27&gt;$Z$2),MIN($E27,$AA$2)-MAX($C27,$Z$2),0)</f>
        <v/>
      </c>
      <c r="P27" s="197">
        <f>IF(AND($F27&lt;&gt;"",$F27&lt;$AA$2,$G27&gt;$Z$2),MIN($G27,$AA$2)-MAX($F27,$Z$2),0)</f>
        <v/>
      </c>
      <c r="Q27" s="197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119" t="n"/>
    </row>
    <row r="28" ht="36.75" customHeight="1" s="35">
      <c r="A28" s="216">
        <f>A27+1</f>
        <v/>
      </c>
      <c r="B28" s="32">
        <f>TEXT(A28,"aaa")</f>
        <v/>
      </c>
      <c r="C28" s="200" t="n"/>
      <c r="D28" s="215">
        <f t="array" ref="D28">_xlfn.IFS(C28&lt;0.5,"朝",AND(C28&lt;22/24),"22前",AND(C28&gt;=22/24),"22後")</f>
        <v/>
      </c>
      <c r="E28" s="146" t="n"/>
      <c r="F28" s="197" t="n"/>
      <c r="G28" s="198" t="n"/>
      <c r="H28" s="201">
        <f>G28-F28</f>
        <v/>
      </c>
      <c r="I28" s="196">
        <f>IF(AND(C28&lt;0.333,C28&lt;&gt;""),8/24-C28,(IF(E28&gt;29/24,E28-29/24,)))</f>
        <v/>
      </c>
      <c r="J28" s="196">
        <f>IF(AND(C28&lt;0.5,C28&lt;&gt;""),E28-C28-H28,)</f>
        <v/>
      </c>
      <c r="K28" s="196">
        <f>IF(AND(C28&gt;0.5,C28&lt;22/24),22/24-C28,)</f>
        <v/>
      </c>
      <c r="L28" s="197">
        <f>IF(C28&gt;E28,E28+1-C28-H28,E28-C28-H28)</f>
        <v/>
      </c>
      <c r="M28" s="202">
        <f>+IF(L28&gt;$L$7,$L$7,L28)</f>
        <v/>
      </c>
      <c r="N28" s="197">
        <f>+IF(OR(L28&lt;=$L$7,L28=" ")," ",L28-$L$7)</f>
        <v/>
      </c>
      <c r="O28" s="197">
        <f>IF(AND($C28&lt;&gt;"",$C28&lt;$AA$2,$E28&gt;$Z$2),MIN($E28,$AA$2)-MAX($C28,$Z$2),0)</f>
        <v/>
      </c>
      <c r="P28" s="197">
        <f>IF(AND($F28&lt;&gt;"",$F28&lt;$AA$2,$G28&gt;$Z$2),MIN($G28,$AA$2)-MAX($F28,$Z$2),0)</f>
        <v/>
      </c>
      <c r="Q28" s="197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119" t="n"/>
    </row>
    <row r="29" ht="36.75" customHeight="1" s="35">
      <c r="A29" s="216">
        <f>A28+1</f>
        <v/>
      </c>
      <c r="B29" s="32">
        <f>TEXT(A29,"aaa")</f>
        <v/>
      </c>
      <c r="C29" s="200" t="n"/>
      <c r="D29" s="215">
        <f t="array" ref="D29">_xlfn.IFS(C29&lt;0.5,"朝",AND(C29&lt;22/24),"22前",AND(C29&gt;=22/24),"22後")</f>
        <v/>
      </c>
      <c r="E29" s="146" t="n"/>
      <c r="F29" s="197" t="n"/>
      <c r="G29" s="198" t="n"/>
      <c r="H29" s="201">
        <f>G29-F29</f>
        <v/>
      </c>
      <c r="I29" s="196">
        <f>IF(AND(C29&lt;0.333,C29&lt;&gt;""),8/24-C29,(IF(E29&gt;29/24,E29-29/24,)))</f>
        <v/>
      </c>
      <c r="J29" s="196">
        <f>IF(AND(C29&lt;0.5,C29&lt;&gt;""),E29-C29-H29,)</f>
        <v/>
      </c>
      <c r="K29" s="196">
        <f>IF(AND(C29&gt;0.5,C29&lt;22/24),22/24-C29,)</f>
        <v/>
      </c>
      <c r="L29" s="197">
        <f>IF(C29&gt;E29,E29+1-C29-H29,E29-C29-H29)</f>
        <v/>
      </c>
      <c r="M29" s="202">
        <f>+IF(L29&gt;$L$7,$L$7,L29)</f>
        <v/>
      </c>
      <c r="N29" s="197">
        <f>+IF(OR(L29&lt;=$L$7,L29=" ")," ",L29-$L$7)</f>
        <v/>
      </c>
      <c r="O29" s="197">
        <f>IF(AND($C29&lt;&gt;"",$C29&lt;$AA$2,$E29&gt;$Z$2),MIN($E29,$AA$2)-MAX($C29,$Z$2),0)</f>
        <v/>
      </c>
      <c r="P29" s="197">
        <f>IF(AND($F29&lt;&gt;"",$F29&lt;$AA$2,$G29&gt;$Z$2),MIN($G29,$AA$2)-MAX($F29,$Z$2),0)</f>
        <v/>
      </c>
      <c r="Q29" s="197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119" t="n"/>
    </row>
    <row r="30" ht="36.75" customHeight="1" s="35">
      <c r="A30" s="216">
        <f>A29+1</f>
        <v/>
      </c>
      <c r="B30" s="32">
        <f>TEXT(A30,"aaa")</f>
        <v/>
      </c>
      <c r="C30" s="200" t="n"/>
      <c r="D30" s="215">
        <f t="array" ref="D30">_xlfn.IFS(C30&lt;0.5,"朝",AND(C30&lt;22/24),"22前",AND(C30&gt;=22/24),"22後")</f>
        <v/>
      </c>
      <c r="E30" s="146" t="n"/>
      <c r="F30" s="197" t="n"/>
      <c r="G30" s="198" t="n"/>
      <c r="H30" s="201">
        <f>G30-F30</f>
        <v/>
      </c>
      <c r="I30" s="196">
        <f>IF(AND(C30&lt;0.333,C30&lt;&gt;""),8/24-C30,(IF(E30&gt;29/24,E30-29/24,)))</f>
        <v/>
      </c>
      <c r="J30" s="196">
        <f>IF(AND(C30&lt;0.5,C30&lt;&gt;""),E30-C30-H30,)</f>
        <v/>
      </c>
      <c r="K30" s="196">
        <f>IF(AND(C30&gt;0.5,C30&lt;22/24),22/24-C30,)</f>
        <v/>
      </c>
      <c r="L30" s="197">
        <f>IF(C30&gt;E30,E30+1-C30-H30,E30-C30-H30)</f>
        <v/>
      </c>
      <c r="M30" s="202">
        <f>+IF(L30&gt;$L$7,$L$7,L30)</f>
        <v/>
      </c>
      <c r="N30" s="197">
        <f>+IF(OR(L30&lt;=$L$7,L30=" ")," ",L30-$L$7)</f>
        <v/>
      </c>
      <c r="O30" s="197">
        <f>IF(AND($C30&lt;&gt;"",$C30&lt;$AA$2,$E30&gt;$Z$2),MIN($E30,$AA$2)-MAX($C30,$Z$2),0)</f>
        <v/>
      </c>
      <c r="P30" s="197">
        <f>IF(AND($F30&lt;&gt;"",$F30&lt;$AA$2,$G30&gt;$Z$2),MIN($G30,$AA$2)-MAX($F30,$Z$2),0)</f>
        <v/>
      </c>
      <c r="Q30" s="197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119" t="n"/>
    </row>
    <row r="31" ht="36.75" customHeight="1" s="35">
      <c r="A31" s="216">
        <f>A30+1</f>
        <v/>
      </c>
      <c r="B31" s="32">
        <f>TEXT(A31,"aaa")</f>
        <v/>
      </c>
      <c r="C31" s="200" t="n"/>
      <c r="D31" s="215">
        <f t="array" ref="D31">_xlfn.IFS(C31&lt;0.5,"朝",AND(C31&lt;22/24),"22前",AND(C31&gt;=22/24),"22後")</f>
        <v/>
      </c>
      <c r="E31" s="146" t="n"/>
      <c r="F31" s="197" t="n"/>
      <c r="G31" s="198" t="n"/>
      <c r="H31" s="201">
        <f>G31-F31</f>
        <v/>
      </c>
      <c r="I31" s="196">
        <f>IF(AND(C31&lt;0.333,C31&lt;&gt;""),8/24-C31,(IF(E31&gt;29/24,E31-29/24,)))</f>
        <v/>
      </c>
      <c r="J31" s="196">
        <f>IF(AND(C31&lt;0.5,C31&lt;&gt;""),E31-C31-H31,)</f>
        <v/>
      </c>
      <c r="K31" s="196">
        <f>IF(AND(C31&gt;0.5,C31&lt;22/24),22/24-C31,)</f>
        <v/>
      </c>
      <c r="L31" s="197">
        <f>IF(C31&gt;E31,E31+1-C31-H31,E31-C31-H31)</f>
        <v/>
      </c>
      <c r="M31" s="202">
        <f>+IF(L31&gt;$L$7,$L$7,L31)</f>
        <v/>
      </c>
      <c r="N31" s="197">
        <f>+IF(OR(L31&lt;=$L$7,L31=" ")," ",L31-$L$7)</f>
        <v/>
      </c>
      <c r="O31" s="197">
        <f>IF(AND($C31&lt;&gt;"",$C31&lt;$AA$2,$E31&gt;$Z$2),MIN($E31,$AA$2)-MAX($C31,$Z$2),0)</f>
        <v/>
      </c>
      <c r="P31" s="197">
        <f>IF(AND($F31&lt;&gt;"",$F31&lt;$AA$2,$G31&gt;$Z$2),MIN($G31,$AA$2)-MAX($F31,$Z$2),0)</f>
        <v/>
      </c>
      <c r="Q31" s="197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119" t="n"/>
    </row>
    <row r="32" ht="36.75" customHeight="1" s="35">
      <c r="A32" s="216">
        <f>A31+1</f>
        <v/>
      </c>
      <c r="B32" s="32">
        <f>TEXT(A32,"aaa")</f>
        <v/>
      </c>
      <c r="C32" s="200" t="n"/>
      <c r="D32" s="215">
        <f t="array" ref="D32">_xlfn.IFS(C32&lt;0.5,"朝",AND(C32&lt;22/24),"22前",AND(C32&gt;=22/24),"22後")</f>
        <v/>
      </c>
      <c r="E32" s="146" t="n"/>
      <c r="F32" s="197" t="n"/>
      <c r="G32" s="198" t="n"/>
      <c r="H32" s="201">
        <f>G32-F32</f>
        <v/>
      </c>
      <c r="I32" s="196">
        <f>IF(AND(C32&lt;0.333,C32&lt;&gt;""),8/24-C32,(IF(E32&gt;29/24,E32-29/24,)))</f>
        <v/>
      </c>
      <c r="J32" s="196">
        <f>IF(AND(C32&lt;0.5,C32&lt;&gt;""),E32-C32-H32,)</f>
        <v/>
      </c>
      <c r="K32" s="196">
        <f>IF(AND(C32&gt;0.5,C32&lt;22/24),22/24-C32,)</f>
        <v/>
      </c>
      <c r="L32" s="197">
        <f>IF(C32&gt;E32,E32+1-C32-H32,E32-C32-H32)</f>
        <v/>
      </c>
      <c r="M32" s="202">
        <f>+IF(L32&gt;$L$7,$L$7,L32)</f>
        <v/>
      </c>
      <c r="N32" s="197">
        <f>+IF(OR(L32&lt;=$L$7,L32=" ")," ",L32-$L$7)</f>
        <v/>
      </c>
      <c r="O32" s="197">
        <f>IF(AND($C32&lt;&gt;"",$C32&lt;$AA$2,$E32&gt;$Z$2),MIN($E32,$AA$2)-MAX($C32,$Z$2),0)</f>
        <v/>
      </c>
      <c r="P32" s="197">
        <f>IF(AND($F32&lt;&gt;"",$F32&lt;$AA$2,$G32&gt;$Z$2),MIN($G32,$AA$2)-MAX($F32,$Z$2),0)</f>
        <v/>
      </c>
      <c r="Q32" s="197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119" t="n"/>
    </row>
    <row r="33" ht="36.75" customHeight="1" s="35">
      <c r="A33" s="216">
        <f>A32+1</f>
        <v/>
      </c>
      <c r="B33" s="32">
        <f>TEXT(A33,"aaa")</f>
        <v/>
      </c>
      <c r="C33" s="200" t="n"/>
      <c r="D33" s="215">
        <f t="array" ref="D33">_xlfn.IFS(C33&lt;0.5,"朝",AND(C33&lt;22/24),"22前",AND(C33&gt;=22/24),"22後")</f>
        <v/>
      </c>
      <c r="E33" s="146" t="n"/>
      <c r="F33" s="197" t="n"/>
      <c r="G33" s="198" t="n"/>
      <c r="H33" s="201">
        <f>G33-F33</f>
        <v/>
      </c>
      <c r="I33" s="196">
        <f>IF(AND(C33&lt;0.333,C33&lt;&gt;""),8/24-C33,(IF(E33&gt;29/24,E33-29/24,)))</f>
        <v/>
      </c>
      <c r="J33" s="196">
        <f>IF(AND(C33&lt;0.5,C33&lt;&gt;""),E33-C33-H33,)</f>
        <v/>
      </c>
      <c r="K33" s="196">
        <f>IF(AND(C33&gt;0.5,C33&lt;22/24),22/24-C33,)</f>
        <v/>
      </c>
      <c r="L33" s="197">
        <f>IF(C33&gt;E33,E33+1-C33-H33,E33-C33-H33)</f>
        <v/>
      </c>
      <c r="M33" s="202">
        <f>+IF(L33&gt;$L$7,$L$7,L33)</f>
        <v/>
      </c>
      <c r="N33" s="197">
        <f>+IF(OR(L33&lt;=$L$7,L33=" ")," ",L33-$L$7)</f>
        <v/>
      </c>
      <c r="O33" s="197">
        <f>IF(AND($C33&lt;&gt;"",$C33&lt;$AA$2,$E33&gt;$Z$2),MIN($E33,$AA$2)-MAX($C33,$Z$2),0)</f>
        <v/>
      </c>
      <c r="P33" s="197">
        <f>IF(AND($F33&lt;&gt;"",$F33&lt;$AA$2,$G33&gt;$Z$2),MIN($G33,$AA$2)-MAX($F33,$Z$2),0)</f>
        <v/>
      </c>
      <c r="Q33" s="197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119" t="n"/>
    </row>
    <row r="34" ht="36.75" customHeight="1" s="35">
      <c r="A34" s="216">
        <f>A33+1</f>
        <v/>
      </c>
      <c r="B34" s="32">
        <f>TEXT(A34,"aaa")</f>
        <v/>
      </c>
      <c r="C34" s="200" t="n"/>
      <c r="D34" s="215">
        <f t="array" ref="D34">_xlfn.IFS(C34&lt;0.5,"朝",AND(C34&lt;22/24),"22前",AND(C34&gt;=22/24),"22後")</f>
        <v/>
      </c>
      <c r="E34" s="146" t="n"/>
      <c r="F34" s="197" t="n"/>
      <c r="G34" s="198" t="n"/>
      <c r="H34" s="201">
        <f>G34-F34</f>
        <v/>
      </c>
      <c r="I34" s="196">
        <f>IF(AND(C34&lt;0.333,C34&lt;&gt;""),8/24-C34,(IF(E34&gt;29/24,E34-29/24,)))</f>
        <v/>
      </c>
      <c r="J34" s="196">
        <f>IF(AND(C34&lt;0.5,C34&lt;&gt;""),E34-C34-H34,)</f>
        <v/>
      </c>
      <c r="K34" s="196">
        <f>IF(AND(C34&gt;0.5,C34&lt;22/24),22/24-C34,)</f>
        <v/>
      </c>
      <c r="L34" s="197">
        <f>IF(C34&gt;E34,E34+1-C34-H34,E34-C34-H34)</f>
        <v/>
      </c>
      <c r="M34" s="202">
        <f>+IF(L34&gt;$L$7,$L$7,L34)</f>
        <v/>
      </c>
      <c r="N34" s="197">
        <f>+IF(OR(L34&lt;=$L$7,L34=" ")," ",L34-$L$7)</f>
        <v/>
      </c>
      <c r="O34" s="197">
        <f>IF(AND($C34&lt;&gt;"",$C34&lt;$AA$2,$E34&gt;$Z$2),MIN($E34,$AA$2)-MAX($C34,$Z$2),0)</f>
        <v/>
      </c>
      <c r="P34" s="197">
        <f>IF(AND($F34&lt;&gt;"",$F34&lt;$AA$2,$G34&gt;$Z$2),MIN($G34,$AA$2)-MAX($F34,$Z$2),0)</f>
        <v/>
      </c>
      <c r="Q34" s="197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119" t="n"/>
    </row>
    <row r="35" ht="36.75" customHeight="1" s="35">
      <c r="A35" s="216">
        <f>A34+1</f>
        <v/>
      </c>
      <c r="B35" s="32">
        <f>TEXT(A35,"aaa")</f>
        <v/>
      </c>
      <c r="C35" s="200" t="n"/>
      <c r="D35" s="215">
        <f t="array" ref="D35">_xlfn.IFS(C35&lt;0.5,"朝",AND(C35&lt;22/24),"22前",AND(C35&gt;=22/24),"22後")</f>
        <v/>
      </c>
      <c r="E35" s="146" t="n"/>
      <c r="F35" s="197" t="n"/>
      <c r="G35" s="198" t="n"/>
      <c r="H35" s="201">
        <f>G35-F35</f>
        <v/>
      </c>
      <c r="I35" s="196">
        <f>IF(AND(C35&lt;0.333,C35&lt;&gt;""),8/24-C35,(IF(E35&gt;29/24,E35-29/24,)))</f>
        <v/>
      </c>
      <c r="J35" s="196">
        <f>IF(AND(C35&lt;0.5,C35&lt;&gt;""),E35-C35-H35,)</f>
        <v/>
      </c>
      <c r="K35" s="196">
        <f>IF(AND(C35&gt;0.5,C35&lt;22/24),22/24-C35,)</f>
        <v/>
      </c>
      <c r="L35" s="197">
        <f>IF(C35&gt;E35,E35+1-C35-H35,E35-C35-H35)</f>
        <v/>
      </c>
      <c r="M35" s="202">
        <f>+IF(L35&gt;$L$7,$L$7,L35)</f>
        <v/>
      </c>
      <c r="N35" s="197">
        <f>+IF(OR(L35&lt;=$L$7,L35=" ")," ",L35-$L$7)</f>
        <v/>
      </c>
      <c r="O35" s="197">
        <f>IF(AND($C35&lt;&gt;"",$C35&lt;$AA$2,$E35&gt;$Z$2),MIN($E35,$AA$2)-MAX($C35,$Z$2),0)</f>
        <v/>
      </c>
      <c r="P35" s="197">
        <f>IF(AND($F35&lt;&gt;"",$F35&lt;$AA$2,$G35&gt;$Z$2),MIN($G35,$AA$2)-MAX($F35,$Z$2),0)</f>
        <v/>
      </c>
      <c r="Q35" s="197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119" t="n"/>
    </row>
    <row r="36" ht="36.75" customHeight="1" s="35">
      <c r="A36" s="216">
        <f>A35+1</f>
        <v/>
      </c>
      <c r="B36" s="32">
        <f>TEXT(A36,"aaa")</f>
        <v/>
      </c>
      <c r="C36" s="200" t="n"/>
      <c r="D36" s="215">
        <f t="array" ref="D36">_xlfn.IFS(C36&lt;0.5,"朝",AND(C36&lt;22/24),"22前",AND(C36&gt;=22/24),"22後")</f>
        <v/>
      </c>
      <c r="E36" s="146" t="n"/>
      <c r="F36" s="197" t="n"/>
      <c r="G36" s="198" t="n"/>
      <c r="H36" s="201">
        <f>G36-F36</f>
        <v/>
      </c>
      <c r="I36" s="196">
        <f>IF(AND(C36&lt;0.333,C36&lt;&gt;""),8/24-C36,(IF(E36&gt;29/24,E36-29/24,)))</f>
        <v/>
      </c>
      <c r="J36" s="196">
        <f>IF(AND(C36&lt;0.5,C36&lt;&gt;""),E36-C36-H36,)</f>
        <v/>
      </c>
      <c r="K36" s="196">
        <f>IF(AND(C36&gt;0.5,C36&lt;22/24),22/24-C36,)</f>
        <v/>
      </c>
      <c r="L36" s="197">
        <f>IF(C36&gt;E36,E36+1-C36-H36,E36-C36-H36)</f>
        <v/>
      </c>
      <c r="M36" s="202">
        <f>+IF(L36&gt;$L$7,$L$7,L36)</f>
        <v/>
      </c>
      <c r="N36" s="197">
        <f>+IF(OR(L36&lt;=$L$7,L36=" ")," ",L36-$L$7)</f>
        <v/>
      </c>
      <c r="O36" s="197">
        <f>IF(AND($C36&lt;&gt;"",$C36&lt;$AA$2,$E36&gt;$Z$2),MIN($E36,$AA$2)-MAX($C36,$Z$2),0)</f>
        <v/>
      </c>
      <c r="P36" s="197">
        <f>IF(AND($F36&lt;&gt;"",$F36&lt;$AA$2,$G36&gt;$Z$2),MIN($G36,$AA$2)-MAX($F36,$Z$2),0)</f>
        <v/>
      </c>
      <c r="Q36" s="197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119" t="n"/>
    </row>
    <row r="37" ht="36.75" customHeight="1" s="35">
      <c r="A37" s="216">
        <f>A36+1</f>
        <v/>
      </c>
      <c r="B37" s="32">
        <f>TEXT(A37,"aaa")</f>
        <v/>
      </c>
      <c r="C37" s="200" t="n"/>
      <c r="D37" s="215">
        <f t="array" ref="D37">_xlfn.IFS(C37&lt;0.5,"朝",AND(C37&lt;22/24),"22前",AND(C37&gt;=22/24),"22後")</f>
        <v/>
      </c>
      <c r="E37" s="146" t="n"/>
      <c r="F37" s="197" t="n"/>
      <c r="G37" s="198" t="n"/>
      <c r="H37" s="201">
        <f>G37-F37</f>
        <v/>
      </c>
      <c r="I37" s="196">
        <f>IF(AND(C37&lt;0.333,C37&lt;&gt;""),8/24-C37,(IF(E37&gt;29/24,E37-29/24,)))</f>
        <v/>
      </c>
      <c r="J37" s="196">
        <f>IF(AND(C37&lt;0.5,C37&lt;&gt;""),E37-C37-H37,)</f>
        <v/>
      </c>
      <c r="K37" s="196">
        <f>IF(AND(C37&gt;0.5,C37&lt;22/24),22/24-C37,)</f>
        <v/>
      </c>
      <c r="L37" s="197">
        <f>IF(C37&gt;E37,E37+1-C37-H37,E37-C37-H37)</f>
        <v/>
      </c>
      <c r="M37" s="202">
        <f>+IF(L37&gt;$L$7,$L$7,L37)</f>
        <v/>
      </c>
      <c r="N37" s="197">
        <f>+IF(OR(L37&lt;=$L$7,L37=" ")," ",L37-$L$7)</f>
        <v/>
      </c>
      <c r="O37" s="197">
        <f>IF(AND($C37&lt;&gt;"",$C37&lt;$AA$2,$E37&gt;$Z$2),MIN($E37,$AA$2)-MAX($C37,$Z$2),0)</f>
        <v/>
      </c>
      <c r="P37" s="197">
        <f>IF(AND($F37&lt;&gt;"",$F37&lt;$AA$2,$G37&gt;$Z$2),MIN($G37,$AA$2)-MAX($F37,$Z$2),0)</f>
        <v/>
      </c>
      <c r="Q37" s="197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119" t="n"/>
    </row>
    <row r="38" ht="36.75" customHeight="1" s="35">
      <c r="A38" s="216">
        <f>A37+1</f>
        <v/>
      </c>
      <c r="B38" s="32">
        <f>TEXT(A38,"aaa")</f>
        <v/>
      </c>
      <c r="C38" s="200" t="n"/>
      <c r="D38" s="217">
        <f t="array" ref="D38">_xlfn.IFS(C38&lt;0.5,"朝",AND(C38&lt;22/24),"22前",AND(C38&gt;=22/24),"22後")</f>
        <v/>
      </c>
      <c r="E38" s="146" t="n"/>
      <c r="F38" s="197" t="n"/>
      <c r="G38" s="198" t="n"/>
      <c r="H38" s="201">
        <f>G38-F38</f>
        <v/>
      </c>
      <c r="I38" s="196">
        <f>IF(AND(C38&lt;0.333,C38&lt;&gt;""),8/24-C38,(IF(E38&gt;29/24,E38-29/24,)))</f>
        <v/>
      </c>
      <c r="J38" s="197">
        <f>IF(AND(C38&lt;0.5,C38&lt;&gt;""),E38-C38-H38,)</f>
        <v/>
      </c>
      <c r="K38" s="197">
        <f>IF(AND(C38&gt;0.5,C38&lt;22/24),22/24-C38,)</f>
        <v/>
      </c>
      <c r="L38" s="197">
        <f>IF(C38&gt;E38,E38+1-C38-H38,E38-C38-H38)</f>
        <v/>
      </c>
      <c r="M38" s="202">
        <f>+IF(L38&gt;$L$7,$L$7,L38)</f>
        <v/>
      </c>
      <c r="N38" s="197">
        <f>+IF(OR(L38&lt;=$L$7,L38=" ")," ",L38-$L$7)</f>
        <v/>
      </c>
      <c r="O38" s="197" t="n"/>
      <c r="P38" s="197" t="n"/>
      <c r="Q38" s="197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119" t="n"/>
    </row>
    <row r="39" ht="36.75" customHeight="1" s="35" thickBot="1">
      <c r="A39" s="218">
        <f>A38+1</f>
        <v/>
      </c>
      <c r="B39" s="26">
        <f>TEXT(A39,"aaa")</f>
        <v/>
      </c>
      <c r="C39" s="219" t="n"/>
      <c r="D39" s="220">
        <f t="array" ref="D39">_xlfn.IFS(C39&lt;0.5,"朝",AND(C39&lt;22/24),"22前",AND(C39&gt;=22/24),"22後")</f>
        <v/>
      </c>
      <c r="E39" s="147" t="n"/>
      <c r="F39" s="221" t="n"/>
      <c r="G39" s="222" t="n"/>
      <c r="H39" s="207" t="n">
        <v>0</v>
      </c>
      <c r="I39" s="208">
        <f>IF(AND(C39&lt;0.333,C39&lt;&gt;""),8/24-C39,(IF(E39&gt;29/24,E39-29/24,)))</f>
        <v/>
      </c>
      <c r="J39" s="208">
        <f>IF(AND(C39&lt;0.5,C39&lt;&gt;""),E39-C39-H39,)</f>
        <v/>
      </c>
      <c r="K39" s="223">
        <f>IF(AND(C39&gt;0.5,C39&lt;22/24),22/24-C39,)</f>
        <v/>
      </c>
      <c r="L39" s="208">
        <f>IF(C39&gt;E39,E39+1-C39-H39,E39-C39-H39)</f>
        <v/>
      </c>
      <c r="M39" s="209" t="n">
        <v>0</v>
      </c>
      <c r="N39" s="208" t="n"/>
      <c r="O39" s="208" t="n"/>
      <c r="P39" s="208" t="n"/>
      <c r="Q39" s="208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121" t="n"/>
    </row>
    <row r="40" ht="36.75" customHeight="1" s="35" thickTop="1">
      <c r="A40" s="117" t="inlineStr">
        <is>
          <t>合計</t>
        </is>
      </c>
      <c r="B40" s="117" t="n"/>
      <c r="C40" s="196" t="n"/>
      <c r="D40" s="215">
        <f t="array" ref="D40">_xlfn.IFS(C40&lt;0.5,"朝",AND(C40&lt;22/24),"22前",AND(C40&gt;=22/24),"22後")</f>
        <v/>
      </c>
      <c r="E40" s="224" t="n"/>
      <c r="F40" s="225" t="n"/>
      <c r="G40" s="226" t="n"/>
      <c r="H40" s="195" t="inlineStr">
        <is>
          <t>休憩計計</t>
        </is>
      </c>
      <c r="I40" s="196" t="inlineStr">
        <is>
          <t>早朝計</t>
        </is>
      </c>
      <c r="J40" s="196" t="inlineStr">
        <is>
          <t>基本計</t>
        </is>
      </c>
      <c r="K40" s="196" t="inlineStr">
        <is>
          <t>夜時間</t>
        </is>
      </c>
      <c r="L40" s="196" t="inlineStr">
        <is>
          <t>実働時間</t>
        </is>
      </c>
      <c r="M40" s="122" t="inlineStr">
        <is>
          <t>契約時間</t>
        </is>
      </c>
      <c r="N40" s="123" t="inlineStr">
        <is>
          <t>残業時間</t>
        </is>
      </c>
      <c r="O40" s="124" t="inlineStr">
        <is>
          <t>深夜時間</t>
        </is>
      </c>
      <c r="P40" s="124" t="inlineStr">
        <is>
          <t>深夜時間</t>
        </is>
      </c>
      <c r="Q40" s="124" t="inlineStr">
        <is>
          <t>深夜時間</t>
        </is>
      </c>
      <c r="R40" s="125" t="inlineStr">
        <is>
          <t>食事合計</t>
        </is>
      </c>
    </row>
    <row r="41" ht="36.75" customHeight="1" s="35" thickBot="1">
      <c r="A41" s="119" t="n"/>
      <c r="B41" s="119" t="n"/>
      <c r="C41" s="119" t="n"/>
      <c r="D41" s="119" t="n"/>
      <c r="E41" s="140" t="n"/>
      <c r="F41" s="4" t="inlineStr">
        <is>
          <t>出勤日数</t>
        </is>
      </c>
      <c r="G41" s="144">
        <f>COUNTA(C9:C39)</f>
        <v/>
      </c>
      <c r="H41" s="227">
        <f>+SUM(H9:H39)</f>
        <v/>
      </c>
      <c r="I41" s="228">
        <f>SUM(I9:I39)</f>
        <v/>
      </c>
      <c r="J41" s="229">
        <f>SUM(J9:J39)</f>
        <v/>
      </c>
      <c r="K41" s="229">
        <f>SUM(K9:K39)</f>
        <v/>
      </c>
      <c r="L41" s="197">
        <f>+SUM(L9:L39)</f>
        <v/>
      </c>
      <c r="M41" s="197">
        <f>+SUM(M9:M39)</f>
        <v/>
      </c>
      <c r="N41" s="197">
        <f>+SUM(N9:N39)</f>
        <v/>
      </c>
      <c r="O41" s="197">
        <f>+SUM(O9:O38)</f>
        <v/>
      </c>
      <c r="P41" s="197">
        <f>+SUM(P9:P38)</f>
        <v/>
      </c>
      <c r="Q41" s="197">
        <f>+SUM(Q9:Q39)</f>
        <v/>
      </c>
      <c r="R41" s="119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17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I36" sqref="I36"/>
    </sheetView>
  </sheetViews>
  <sheetFormatPr baseColWidth="8" defaultRowHeight="13.2"/>
  <cols>
    <col width="7.21875" bestFit="1" customWidth="1" style="35" min="1" max="1"/>
    <col width="5.77734375" bestFit="1" customWidth="1" style="35" min="2" max="2"/>
    <col hidden="1" width="2.88671875" customWidth="1" style="35" min="4" max="4"/>
    <col width="10.109375" customWidth="1" style="35" min="8" max="11"/>
    <col width="10" customWidth="1" style="35" min="12" max="13"/>
    <col width="10.88671875" customWidth="1" style="35" min="14" max="14"/>
    <col hidden="1" width="9" customWidth="1" style="35" min="15" max="15"/>
    <col hidden="1" width="8.21875" customWidth="1" style="35" min="16" max="16"/>
  </cols>
  <sheetData>
    <row r="2" ht="22.5" customHeight="1" s="35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67" t="inlineStr">
        <is>
          <t>ダイエットクック</t>
        </is>
      </c>
      <c r="E2" s="166" t="n"/>
      <c r="F2" s="166" t="n"/>
      <c r="G2" s="166" t="n"/>
      <c r="L2" s="0" t="n"/>
      <c r="M2" s="0" t="n"/>
      <c r="Z2" s="22" t="n">
        <v>0.9166666666666666</v>
      </c>
      <c r="AA2" s="23" t="n">
        <v>1.208333333333333</v>
      </c>
    </row>
    <row r="3" ht="22.5" customHeight="1" s="35">
      <c r="A3" s="190">
        <f>'[1]0SHEET'!D1</f>
        <v/>
      </c>
      <c r="B3" s="2" t="inlineStr">
        <is>
          <t>月</t>
        </is>
      </c>
      <c r="L3" s="0" t="n"/>
      <c r="M3" s="0" t="n"/>
    </row>
    <row r="4" ht="22.5" customHeight="1" s="35">
      <c r="C4" s="1" t="inlineStr">
        <is>
          <t>氏名</t>
        </is>
      </c>
      <c r="D4" s="168" t="inlineStr">
        <is>
          <t>アラヤ　エミー　カディエンテ</t>
        </is>
      </c>
      <c r="E4" s="166" t="n"/>
      <c r="F4" s="166" t="n"/>
      <c r="G4" s="166" t="n"/>
      <c r="H4" s="0" t="inlineStr">
        <is>
          <t>NP番号：</t>
        </is>
      </c>
      <c r="I4" s="107" t="n">
        <v>5585</v>
      </c>
      <c r="J4" s="0" t="n"/>
      <c r="K4" s="0" t="n"/>
      <c r="M4" s="0" t="n"/>
    </row>
    <row r="6">
      <c r="L6" s="20" t="inlineStr">
        <is>
          <t>法定時間</t>
        </is>
      </c>
      <c r="M6" s="20" t="n"/>
    </row>
    <row r="7" ht="14.25" customHeight="1" s="35" thickBot="1">
      <c r="L7" s="21" t="n">
        <v>0.3333333333333333</v>
      </c>
      <c r="M7" s="21" t="n"/>
      <c r="O7" s="3" t="n"/>
      <c r="P7" s="3" t="n"/>
      <c r="Q7" s="3" t="n"/>
    </row>
    <row r="8" ht="22.5" customHeight="1" s="35" thickBot="1">
      <c r="A8" s="110" t="inlineStr">
        <is>
          <t>日</t>
        </is>
      </c>
      <c r="B8" s="132" t="inlineStr">
        <is>
          <t>曜日</t>
        </is>
      </c>
      <c r="C8" s="7" t="inlineStr">
        <is>
          <t>出勤</t>
        </is>
      </c>
      <c r="D8" s="8" t="n"/>
      <c r="E8" s="8" t="inlineStr">
        <is>
          <t>退勤</t>
        </is>
      </c>
      <c r="F8" s="8" t="inlineStr">
        <is>
          <t>休憩開始</t>
        </is>
      </c>
      <c r="G8" s="9" t="inlineStr">
        <is>
          <t>休憩終了</t>
        </is>
      </c>
      <c r="H8" s="134" t="inlineStr">
        <is>
          <t>休憩計</t>
        </is>
      </c>
      <c r="I8" s="110" t="inlineStr">
        <is>
          <t>早朝</t>
        </is>
      </c>
      <c r="J8" s="110" t="inlineStr">
        <is>
          <t>基本</t>
        </is>
      </c>
      <c r="K8" s="110" t="inlineStr">
        <is>
          <t>夜</t>
        </is>
      </c>
      <c r="L8" s="111" t="inlineStr">
        <is>
          <t>実働</t>
        </is>
      </c>
      <c r="M8" s="111" t="inlineStr">
        <is>
          <t>契約時間</t>
        </is>
      </c>
      <c r="N8" s="112" t="inlineStr">
        <is>
          <t>残業</t>
        </is>
      </c>
      <c r="O8" s="113" t="inlineStr">
        <is>
          <t>深夜時間</t>
        </is>
      </c>
      <c r="P8" s="113" t="inlineStr">
        <is>
          <t>深夜休憩</t>
        </is>
      </c>
      <c r="Q8" s="113" t="inlineStr">
        <is>
          <t>深夜</t>
        </is>
      </c>
      <c r="R8" s="114" t="inlineStr">
        <is>
          <t>食事</t>
        </is>
      </c>
    </row>
    <row r="9" ht="36.75" customHeight="1" s="35" thickTop="1">
      <c r="A9" s="214">
        <f>A3</f>
        <v/>
      </c>
      <c r="B9" s="133">
        <f>TEXT(A9,"aaa")</f>
        <v/>
      </c>
      <c r="C9" s="192" t="n"/>
      <c r="D9" s="215">
        <f t="array" ref="D9">_xlfn.IFS(C9&lt;0.5,"朝",AND(C9&lt;22/24),"22前",AND(C9&gt;=22/24),"22後")</f>
        <v/>
      </c>
      <c r="E9" s="145" t="n"/>
      <c r="F9" s="196" t="n"/>
      <c r="G9" s="194" t="n"/>
      <c r="H9" s="195">
        <f>G9-F9</f>
        <v/>
      </c>
      <c r="I9" s="196">
        <f>IF(AND(C9&lt;0.333,C9&lt;&gt;""),8/24-C9,(IF(E9&gt;29/24,E9-29/24,)))</f>
        <v/>
      </c>
      <c r="J9" s="196">
        <f>IF(AND(C9&lt;0.5,C9&lt;&gt;""),E9-C9-H9,)</f>
        <v/>
      </c>
      <c r="K9" s="196">
        <f>IF(AND(C9&gt;0.5,C9&lt;22/24),22/24-C9,)</f>
        <v/>
      </c>
      <c r="L9" s="197">
        <f>IF(C9&gt;E9,E9+1-C9-H9,E9-C9-H9)</f>
        <v/>
      </c>
      <c r="M9" s="196">
        <f>+IF(L9&gt;$L$7,$L$7,L9)</f>
        <v/>
      </c>
      <c r="N9" s="196">
        <f>+IF(OR(L9&lt;=$L$7,L9=" ")," ",L9-$L$7)</f>
        <v/>
      </c>
      <c r="O9" s="196">
        <f>IF(AND($C9&lt;&gt;"",$C9&lt;$AA$2,$E9&gt;$Z$2),MIN($E9,$AA$2)-MAX($C9,$Z$2),0)</f>
        <v/>
      </c>
      <c r="P9" s="196">
        <f>IF(AND($F9&lt;&gt;"",$F9&lt;$AA$2,$G9&gt;$Z$2),MIN($G9,$AA$2)-MAX($F9,$Z$2),0)</f>
        <v/>
      </c>
      <c r="Q9" s="197">
        <f t="array" ref="Q9">_xlfn.IFS(D9="朝",,AND(D9="22前",E9&gt;5/24),5/24+1-H9-22/24,AND(D9="22前",E9&lt;5/24),E9+1-H9-22/24,AND(D9="22後",E9&gt;5/24),5/24+1-H9-C9,AND(D9="22後",E9&lt;5/24),E9+1-H9-C9)</f>
        <v/>
      </c>
      <c r="R9" s="117" t="n"/>
    </row>
    <row r="10" ht="36.75" customHeight="1" s="35">
      <c r="A10" s="216">
        <f>A9+1</f>
        <v/>
      </c>
      <c r="B10" s="32">
        <f>TEXT(A10,"aaa")</f>
        <v/>
      </c>
      <c r="C10" s="200" t="n">
        <v>0.3645833333333333</v>
      </c>
      <c r="D10" s="215">
        <f t="array" ref="D10">_xlfn.IFS(C10&lt;0.5,"朝",AND(C10&lt;22/24),"22前",AND(C10&gt;=22/24),"22後")</f>
        <v/>
      </c>
      <c r="E10" s="146" t="n">
        <v>0.8361111111111111</v>
      </c>
      <c r="F10" s="197" t="n">
        <v>0.5</v>
      </c>
      <c r="G10" s="198" t="n">
        <v>0.5416666666666666</v>
      </c>
      <c r="H10" s="201">
        <f>G10-F10</f>
        <v/>
      </c>
      <c r="I10" s="196">
        <f>IF(AND(C10&lt;0.333,C10&lt;&gt;""),8/24-C10,(IF(E10&gt;29/24,E10-29/24,)))</f>
        <v/>
      </c>
      <c r="J10" s="196">
        <f>IF(AND(C10&lt;0.5,C10&lt;&gt;""),E10-C10-H10,)</f>
        <v/>
      </c>
      <c r="K10" s="196">
        <f>IF(AND(C10&gt;0.5,C10&lt;22/24),22/24-C10,)</f>
        <v/>
      </c>
      <c r="L10" s="197">
        <f>IF(C10&gt;E10,E10+1-C10-H10,E10-C10-H10)</f>
        <v/>
      </c>
      <c r="M10" s="202">
        <f>+IF(L10&gt;$L$7,$L$7,L10)</f>
        <v/>
      </c>
      <c r="N10" s="197">
        <f>+IF(OR(L10&lt;=$L$7,L10=" ")," ",L10-$L$7)</f>
        <v/>
      </c>
      <c r="O10" s="197">
        <f>IF(AND($C10&lt;&gt;"",$C10&lt;$AA$2,$E10&gt;$Z$2),MIN($E10,$AA$2)-MAX($C10,$Z$2),0)</f>
        <v/>
      </c>
      <c r="P10" s="197">
        <f>IF(AND($F10&lt;&gt;"",$F10&lt;$AA$2,$G10&gt;$Z$2),MIN($G10,$AA$2)-MAX($F10,$Z$2),0)</f>
        <v/>
      </c>
      <c r="Q10" s="197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119" t="n"/>
    </row>
    <row r="11" ht="36.75" customHeight="1" s="35">
      <c r="A11" s="216">
        <f>A10+1</f>
        <v/>
      </c>
      <c r="B11" s="32">
        <f>TEXT(A11,"aaa")</f>
        <v/>
      </c>
      <c r="C11" s="200" t="n"/>
      <c r="D11" s="215">
        <f t="array" ref="D11">_xlfn.IFS(C11&lt;0.5,"朝",AND(C11&lt;22/24),"22前",AND(C11&gt;=22/24),"22後")</f>
        <v/>
      </c>
      <c r="E11" s="146" t="n"/>
      <c r="F11" s="197" t="n"/>
      <c r="G11" s="198" t="n"/>
      <c r="H11" s="201">
        <f>G11-F11</f>
        <v/>
      </c>
      <c r="I11" s="196">
        <f>IF(AND(C11&lt;0.333,C11&lt;&gt;""),8/24-C11,(IF(E11&gt;29/24,E11-29/24,)))</f>
        <v/>
      </c>
      <c r="J11" s="196">
        <f>IF(AND(C11&lt;0.5,C11&lt;&gt;""),E11-C11-H11,)</f>
        <v/>
      </c>
      <c r="K11" s="196">
        <f>IF(AND(C11&gt;0.5,C11&lt;22/24),22/24-C11,)</f>
        <v/>
      </c>
      <c r="L11" s="197">
        <f>IF(C11&gt;E11,E11+1-C11-H11,E11-C11-H11)</f>
        <v/>
      </c>
      <c r="M11" s="202">
        <f>+IF(L11&gt;$L$7,$L$7,L11)</f>
        <v/>
      </c>
      <c r="N11" s="197">
        <f>+IF(OR(L11&lt;=$L$7,L11=" ")," ",L11-$L$7)</f>
        <v/>
      </c>
      <c r="O11" s="197">
        <f>IF(AND($C11&lt;&gt;"",$C11&lt;$AA$2,$E11&gt;$Z$2),MIN($E11,$AA$2)-MAX($C11,$Z$2),0)</f>
        <v/>
      </c>
      <c r="P11" s="197">
        <f>IF(AND($F11&lt;&gt;"",$F11&lt;$AA$2,$G11&gt;$Z$2),MIN($G11,$AA$2)-MAX($F11,$Z$2),0)</f>
        <v/>
      </c>
      <c r="Q11" s="197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119" t="n"/>
    </row>
    <row r="12" ht="36.75" customHeight="1" s="35">
      <c r="A12" s="216">
        <f>A11+1</f>
        <v/>
      </c>
      <c r="B12" s="32">
        <f>TEXT(A12,"aaa")</f>
        <v/>
      </c>
      <c r="C12" s="200" t="n"/>
      <c r="D12" s="215">
        <f t="array" ref="D12">_xlfn.IFS(C12&lt;0.5,"朝",AND(C12&lt;22/24),"22前",AND(C12&gt;=22/24),"22後")</f>
        <v/>
      </c>
      <c r="E12" s="146" t="n"/>
      <c r="F12" s="197" t="n"/>
      <c r="G12" s="198" t="n"/>
      <c r="H12" s="201">
        <f>G12-F12</f>
        <v/>
      </c>
      <c r="I12" s="196">
        <f>IF(AND(C12&lt;0.333,C12&lt;&gt;""),8/24-C12,(IF(E12&gt;29/24,E12-29/24,)))</f>
        <v/>
      </c>
      <c r="J12" s="196">
        <f>IF(AND(C12&lt;0.5,C12&lt;&gt;""),E12-C12-H12,)</f>
        <v/>
      </c>
      <c r="K12" s="196">
        <f>IF(AND(C12&gt;0.5,C12&lt;22/24),22/24-C12,)</f>
        <v/>
      </c>
      <c r="L12" s="197">
        <f>IF(C12&gt;E12,E12+1-C12-H12,E12-C12-H12)</f>
        <v/>
      </c>
      <c r="M12" s="202">
        <f>+IF(L12&gt;$L$7,$L$7,L12)</f>
        <v/>
      </c>
      <c r="N12" s="197">
        <f>+IF(OR(L12&lt;=$L$7,L12=" ")," ",L12-$L$7)</f>
        <v/>
      </c>
      <c r="O12" s="197">
        <f>IF(AND($C12&lt;&gt;"",$C12&lt;$AA$2,$E12&gt;$Z$2),MIN($E12,$AA$2)-MAX($C12,$Z$2),0)</f>
        <v/>
      </c>
      <c r="P12" s="197">
        <f>IF(AND($F12&lt;&gt;"",$F12&lt;$AA$2,$G12&gt;$Z$2),MIN($G12,$AA$2)-MAX($F12,$Z$2),0)</f>
        <v/>
      </c>
      <c r="Q12" s="197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119" t="n"/>
    </row>
    <row r="13" ht="36.75" customHeight="1" s="35">
      <c r="A13" s="216">
        <f>A12+1</f>
        <v/>
      </c>
      <c r="B13" s="32">
        <f>TEXT(A13,"aaa")</f>
        <v/>
      </c>
      <c r="C13" s="200" t="n">
        <v>0.3645833333333333</v>
      </c>
      <c r="D13" s="215">
        <f t="array" ref="D13">_xlfn.IFS(C13&lt;0.5,"朝",AND(C13&lt;22/24),"22前",AND(C13&gt;=22/24),"22後")</f>
        <v/>
      </c>
      <c r="E13" s="146" t="n">
        <v>0.8131944444444444</v>
      </c>
      <c r="F13" s="197" t="n">
        <v>0.5</v>
      </c>
      <c r="G13" s="198" t="n">
        <v>0.5416666666666666</v>
      </c>
      <c r="H13" s="201">
        <f>G13-F13</f>
        <v/>
      </c>
      <c r="I13" s="196">
        <f>IF(AND(C13&lt;0.333,C13&lt;&gt;""),8/24-C13,(IF(E13&gt;29/24,E13-29/24,)))</f>
        <v/>
      </c>
      <c r="J13" s="196">
        <f>IF(AND(C13&lt;0.5,C13&lt;&gt;""),E13-C13-H13,)</f>
        <v/>
      </c>
      <c r="K13" s="196">
        <f>IF(AND(C13&gt;0.5,C13&lt;22/24),22/24-C13,)</f>
        <v/>
      </c>
      <c r="L13" s="197">
        <f>IF(C13&gt;E13,E13+1-C13-H13,E13-C13-H13)</f>
        <v/>
      </c>
      <c r="M13" s="202">
        <f>+IF(L13&gt;$L$7,$L$7,L13)</f>
        <v/>
      </c>
      <c r="N13" s="197">
        <f>+IF(OR(L13&lt;=$L$7,L13=" ")," ",L13-$L$7)</f>
        <v/>
      </c>
      <c r="O13" s="197">
        <f>IF(AND($C13&lt;&gt;"",$C13&lt;$AA$2,$E13&gt;$Z$2),MIN($E13,$AA$2)-MAX($C13,$Z$2),0)</f>
        <v/>
      </c>
      <c r="P13" s="197">
        <f>IF(AND($F13&lt;&gt;"",$F13&lt;$AA$2,$G13&gt;$Z$2),MIN($G13,$AA$2)-MAX($F13,$Z$2),0)</f>
        <v/>
      </c>
      <c r="Q13" s="197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119" t="n"/>
    </row>
    <row r="14" ht="36.75" customHeight="1" s="35">
      <c r="A14" s="216">
        <f>A13+1</f>
        <v/>
      </c>
      <c r="B14" s="32">
        <f>TEXT(A14,"aaa")</f>
        <v/>
      </c>
      <c r="C14" s="200" t="n">
        <v>0.3645833333333333</v>
      </c>
      <c r="D14" s="215">
        <f t="array" ref="D14">_xlfn.IFS(C14&lt;0.5,"朝",AND(C14&lt;22/24),"22前",AND(C14&gt;=22/24),"22後")</f>
        <v/>
      </c>
      <c r="E14" s="146" t="n">
        <v>0.7506944444444444</v>
      </c>
      <c r="F14" s="197" t="n">
        <v>0.5</v>
      </c>
      <c r="G14" s="198" t="n">
        <v>0.5416666666666666</v>
      </c>
      <c r="H14" s="201">
        <f>G14-F14</f>
        <v/>
      </c>
      <c r="I14" s="196">
        <f>IF(AND(C14&lt;0.333,C14&lt;&gt;""),8/24-C14,(IF(E14&gt;29/24,E14-29/24,)))</f>
        <v/>
      </c>
      <c r="J14" s="196">
        <f>IF(AND(C14&lt;0.5,C14&lt;&gt;""),E14-C14-H14,)</f>
        <v/>
      </c>
      <c r="K14" s="196">
        <f>IF(AND(C14&gt;0.5,C14&lt;22/24),22/24-C14,)</f>
        <v/>
      </c>
      <c r="L14" s="197">
        <f>IF(C14&gt;E14,E14+1-C14-H14,E14-C14-H14)</f>
        <v/>
      </c>
      <c r="M14" s="202">
        <f>+IF(L14&gt;$L$7,$L$7,L14)</f>
        <v/>
      </c>
      <c r="N14" s="197">
        <f>+IF(OR(L14&lt;=$L$7,L14=" ")," ",L14-$L$7)</f>
        <v/>
      </c>
      <c r="O14" s="197">
        <f>IF(AND($C14&lt;&gt;"",$C14&lt;$AA$2,$E14&gt;$Z$2),MIN($E14,$AA$2)-MAX($C14,$Z$2),0)</f>
        <v/>
      </c>
      <c r="P14" s="197">
        <f>IF(AND($F14&lt;&gt;"",$F14&lt;$AA$2,$G14&gt;$Z$2),MIN($G14,$AA$2)-MAX($F14,$Z$2),0)</f>
        <v/>
      </c>
      <c r="Q14" s="197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119" t="n"/>
    </row>
    <row r="15" ht="36.75" customHeight="1" s="35">
      <c r="A15" s="216">
        <f>A14+1</f>
        <v/>
      </c>
      <c r="B15" s="32">
        <f>TEXT(A15,"aaa")</f>
        <v/>
      </c>
      <c r="C15" s="200" t="n"/>
      <c r="D15" s="215">
        <f t="array" ref="D15">_xlfn.IFS(C15&lt;0.5,"朝",AND(C15&lt;22/24),"22前",AND(C15&gt;=22/24),"22後")</f>
        <v/>
      </c>
      <c r="E15" s="146" t="n"/>
      <c r="F15" s="197" t="n"/>
      <c r="G15" s="198" t="n"/>
      <c r="H15" s="201">
        <f>G15-F15</f>
        <v/>
      </c>
      <c r="I15" s="196">
        <f>IF(AND(C15&lt;0.333,C15&lt;&gt;""),8/24-C15,(IF(E15&gt;29/24,E15-29/24,)))</f>
        <v/>
      </c>
      <c r="J15" s="196">
        <f>IF(AND(C15&lt;0.5,C15&lt;&gt;""),E15-C15-H15,)</f>
        <v/>
      </c>
      <c r="K15" s="196">
        <f>IF(AND(C15&gt;0.5,C15&lt;22/24),22/24-C15,)</f>
        <v/>
      </c>
      <c r="L15" s="197">
        <f>IF(C15&gt;E15,E15+1-C15-H15,E15-C15-H15)</f>
        <v/>
      </c>
      <c r="M15" s="202">
        <f>+IF(L15&gt;$L$7,$L$7,L15)</f>
        <v/>
      </c>
      <c r="N15" s="197">
        <f>+IF(OR(L15&lt;=$L$7,L15=" ")," ",L15-$L$7)</f>
        <v/>
      </c>
      <c r="O15" s="197">
        <f>IF(AND($C15&lt;&gt;"",$C15&lt;$AA$2,$E15&gt;$Z$2),MIN($E15,$AA$2)-MAX($C15,$Z$2),0)</f>
        <v/>
      </c>
      <c r="P15" s="197">
        <f>IF(AND($F15&lt;&gt;"",$F15&lt;$AA$2,$G15&gt;$Z$2),MIN($G15,$AA$2)-MAX($F15,$Z$2),0)</f>
        <v/>
      </c>
      <c r="Q15" s="197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119" t="n"/>
    </row>
    <row r="16" ht="36.75" customHeight="1" s="35">
      <c r="A16" s="216">
        <f>A15+1</f>
        <v/>
      </c>
      <c r="B16" s="32">
        <f>TEXT(A16,"aaa")</f>
        <v/>
      </c>
      <c r="C16" s="200" t="n"/>
      <c r="D16" s="215">
        <f t="array" ref="D16">_xlfn.IFS(C16&lt;0.5,"朝",AND(C16&lt;22/24),"22前",AND(C16&gt;=22/24),"22後")</f>
        <v/>
      </c>
      <c r="E16" s="146" t="n"/>
      <c r="F16" s="197" t="n"/>
      <c r="G16" s="198" t="n"/>
      <c r="H16" s="201">
        <f>G16-F16</f>
        <v/>
      </c>
      <c r="I16" s="196">
        <f>IF(AND(C16&lt;0.333,C16&lt;&gt;""),8/24-C16,(IF(E16&gt;29/24,E16-29/24,)))</f>
        <v/>
      </c>
      <c r="J16" s="196">
        <f>IF(AND(C16&lt;0.5,C16&lt;&gt;""),E16-C16-H16,)</f>
        <v/>
      </c>
      <c r="K16" s="196">
        <f>IF(AND(C16&gt;0.5,C16&lt;22/24),22/24-C16,)</f>
        <v/>
      </c>
      <c r="L16" s="197">
        <f>IF(C16&gt;E16,E16+1-C16-H16,E16-C16-H16)</f>
        <v/>
      </c>
      <c r="M16" s="202">
        <f>+IF(L16&gt;$L$7,$L$7,L16)</f>
        <v/>
      </c>
      <c r="N16" s="197">
        <f>+IF(OR(L16&lt;=$L$7,L16=" ")," ",L16-$L$7)</f>
        <v/>
      </c>
      <c r="O16" s="197">
        <f>IF(AND($C16&lt;&gt;"",$C16&lt;$AA$2,$E16&gt;$Z$2),MIN($E16,$AA$2)-MAX($C16,$Z$2),0)</f>
        <v/>
      </c>
      <c r="P16" s="197">
        <f>IF(AND($F16&lt;&gt;"",$F16&lt;$AA$2,$G16&gt;$Z$2),MIN($G16,$AA$2)-MAX($F16,$Z$2),0)</f>
        <v/>
      </c>
      <c r="Q16" s="197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119" t="n"/>
    </row>
    <row r="17" ht="36.75" customHeight="1" s="35">
      <c r="A17" s="216">
        <f>A16+1</f>
        <v/>
      </c>
      <c r="B17" s="32">
        <f>TEXT(A17,"aaa")</f>
        <v/>
      </c>
      <c r="C17" s="200" t="n">
        <v>0.3645833333333333</v>
      </c>
      <c r="D17" s="215">
        <f t="array" ref="D17">_xlfn.IFS(C17&lt;0.5,"朝",AND(C17&lt;22/24),"22前",AND(C17&gt;=22/24),"22後")</f>
        <v/>
      </c>
      <c r="E17" s="146" t="n">
        <v>0.8361111111111111</v>
      </c>
      <c r="F17" s="197" t="n">
        <v>0.5</v>
      </c>
      <c r="G17" s="198" t="n">
        <v>0.5416666666666666</v>
      </c>
      <c r="H17" s="201">
        <f>G17-F17</f>
        <v/>
      </c>
      <c r="I17" s="196">
        <f>IF(AND(C17&lt;0.333,C17&lt;&gt;""),8/24-C17,(IF(E17&gt;29/24,E17-29/24,)))</f>
        <v/>
      </c>
      <c r="J17" s="196">
        <f>IF(AND(C17&lt;0.5,C17&lt;&gt;""),E17-C17-H17,)</f>
        <v/>
      </c>
      <c r="K17" s="196">
        <f>IF(AND(C17&gt;0.5,C17&lt;22/24),22/24-C17,)</f>
        <v/>
      </c>
      <c r="L17" s="197">
        <f>IF(C17&gt;E17,E17+1-C17-H17,E17-C17-H17)</f>
        <v/>
      </c>
      <c r="M17" s="202">
        <f>+IF(L17&gt;$L$7,$L$7,L17)</f>
        <v/>
      </c>
      <c r="N17" s="197">
        <f>+IF(OR(L17&lt;=$L$7,L17=" ")," ",L17-$L$7)</f>
        <v/>
      </c>
      <c r="O17" s="197">
        <f>IF(AND($C17&lt;&gt;"",$C17&lt;$AA$2,$E17&gt;$Z$2),MIN($E17,$AA$2)-MAX($C17,$Z$2),0)</f>
        <v/>
      </c>
      <c r="P17" s="197">
        <f>IF(AND($F17&lt;&gt;"",$F17&lt;$AA$2,$G17&gt;$Z$2),MIN($G17,$AA$2)-MAX($F17,$Z$2),0)</f>
        <v/>
      </c>
      <c r="Q17" s="197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119" t="n"/>
    </row>
    <row r="18" ht="36.75" customHeight="1" s="35">
      <c r="A18" s="216">
        <f>A17+1</f>
        <v/>
      </c>
      <c r="B18" s="32">
        <f>TEXT(A18,"aaa")</f>
        <v/>
      </c>
      <c r="C18" s="200" t="n"/>
      <c r="D18" s="215">
        <f t="array" ref="D18">_xlfn.IFS(C18&lt;0.5,"朝",AND(C18&lt;22/24),"22前",AND(C18&gt;=22/24),"22後")</f>
        <v/>
      </c>
      <c r="E18" s="146" t="n"/>
      <c r="F18" s="197" t="n"/>
      <c r="G18" s="198" t="n"/>
      <c r="H18" s="201">
        <f>G18-F18</f>
        <v/>
      </c>
      <c r="I18" s="196">
        <f>IF(AND(C18&lt;0.333,C18&lt;&gt;""),8/24-C18,(IF(E18&gt;29/24,E18-29/24,)))</f>
        <v/>
      </c>
      <c r="J18" s="196">
        <f>IF(AND(C18&lt;0.5,C18&lt;&gt;""),E18-C18-H18,)</f>
        <v/>
      </c>
      <c r="K18" s="196">
        <f>IF(AND(C18&gt;0.5,C18&lt;22/24),22/24-C18,)</f>
        <v/>
      </c>
      <c r="L18" s="197">
        <f>IF(C18&gt;E18,E18+1-C18-H18,E18-C18-H18)</f>
        <v/>
      </c>
      <c r="M18" s="202">
        <f>+IF(L18&gt;$L$7,$L$7,L18)</f>
        <v/>
      </c>
      <c r="N18" s="197">
        <f>+IF(OR(L18&lt;=$L$7,L18=" ")," ",L18-$L$7)</f>
        <v/>
      </c>
      <c r="O18" s="197">
        <f>IF(AND($C18&lt;&gt;"",$C18&lt;$AA$2,$E18&gt;$Z$2),MIN($E18,$AA$2)-MAX($C18,$Z$2),0)</f>
        <v/>
      </c>
      <c r="P18" s="197">
        <f>IF(AND($F18&lt;&gt;"",$F18&lt;$AA$2,$G18&gt;$Z$2),MIN($G18,$AA$2)-MAX($F18,$Z$2),0)</f>
        <v/>
      </c>
      <c r="Q18" s="197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119" t="n"/>
    </row>
    <row r="19" ht="36.75" customHeight="1" s="35">
      <c r="A19" s="216">
        <f>A18+1</f>
        <v/>
      </c>
      <c r="B19" s="32">
        <f>TEXT(A19,"aaa")</f>
        <v/>
      </c>
      <c r="C19" s="200" t="n"/>
      <c r="D19" s="215">
        <f t="array" ref="D19">_xlfn.IFS(C19&lt;0.5,"朝",AND(C19&lt;22/24),"22前",AND(C19&gt;=22/24),"22後")</f>
        <v/>
      </c>
      <c r="E19" s="146" t="n"/>
      <c r="F19" s="197" t="n"/>
      <c r="G19" s="198" t="n"/>
      <c r="H19" s="201">
        <f>G19-F19</f>
        <v/>
      </c>
      <c r="I19" s="196">
        <f>IF(AND(C19&lt;0.333,C19&lt;&gt;""),8/24-C19,(IF(E19&gt;29/24,E19-29/24,)))</f>
        <v/>
      </c>
      <c r="J19" s="196">
        <f>IF(AND(C19&lt;0.5,C19&lt;&gt;""),E19-C19-H19,)</f>
        <v/>
      </c>
      <c r="K19" s="196">
        <f>IF(AND(C19&gt;0.5,C19&lt;22/24),22/24-C19,)</f>
        <v/>
      </c>
      <c r="L19" s="197">
        <f>IF(C19&gt;E19,E19+1-C19-H19,E19-C19-H19)</f>
        <v/>
      </c>
      <c r="M19" s="202">
        <f>+IF(L19&gt;$L$7,$L$7,L19)</f>
        <v/>
      </c>
      <c r="N19" s="197">
        <f>+IF(OR(L19&lt;=$L$7,L19=" ")," ",L19-$L$7)</f>
        <v/>
      </c>
      <c r="O19" s="197">
        <f>IF(AND($C19&lt;&gt;"",$C19&lt;$AA$2,$E19&gt;$Z$2),MIN($E19,$AA$2)-MAX($C19,$Z$2),0)</f>
        <v/>
      </c>
      <c r="P19" s="197">
        <f>IF(AND($F19&lt;&gt;"",$F19&lt;$AA$2,$G19&gt;$Z$2),MIN($G19,$AA$2)-MAX($F19,$Z$2),0)</f>
        <v/>
      </c>
      <c r="Q19" s="197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119" t="n"/>
    </row>
    <row r="20" ht="36.75" customHeight="1" s="35">
      <c r="A20" s="216">
        <f>A19+1</f>
        <v/>
      </c>
      <c r="B20" s="32">
        <f>TEXT(A20,"aaa")</f>
        <v/>
      </c>
      <c r="C20" s="200" t="n">
        <v>0.3645833333333333</v>
      </c>
      <c r="D20" s="215">
        <f t="array" ref="D20">_xlfn.IFS(C20&lt;0.5,"朝",AND(C20&lt;22/24),"22前",AND(C20&gt;=22/24),"22後")</f>
        <v/>
      </c>
      <c r="E20" s="146" t="n">
        <v>0.8131944444444444</v>
      </c>
      <c r="F20" s="197" t="n">
        <v>0.5</v>
      </c>
      <c r="G20" s="198" t="n">
        <v>0.5416666666666666</v>
      </c>
      <c r="H20" s="201">
        <f>G20-F20</f>
        <v/>
      </c>
      <c r="I20" s="196">
        <f>IF(AND(C20&lt;0.333,C20&lt;&gt;""),8/24-C20,(IF(E20&gt;29/24,E20-29/24,)))</f>
        <v/>
      </c>
      <c r="J20" s="196">
        <f>IF(AND(C20&lt;0.5,C20&lt;&gt;""),E20-C20-H20,)</f>
        <v/>
      </c>
      <c r="K20" s="196">
        <f>IF(AND(C20&gt;0.5,C20&lt;22/24),22/24-C20,)</f>
        <v/>
      </c>
      <c r="L20" s="197">
        <f>IF(C20&gt;E20,E20+1-C20-H20,E20-C20-H20)</f>
        <v/>
      </c>
      <c r="M20" s="202">
        <f>+IF(L20&gt;$L$7,$L$7,L20)</f>
        <v/>
      </c>
      <c r="N20" s="197">
        <f>+IF(OR(L20&lt;=$L$7,L20=" ")," ",L20-$L$7)</f>
        <v/>
      </c>
      <c r="O20" s="197">
        <f>IF(AND($C20&lt;&gt;"",$C20&lt;$AA$2,$E20&gt;$Z$2),MIN($E20,$AA$2)-MAX($C20,$Z$2),0)</f>
        <v/>
      </c>
      <c r="P20" s="197">
        <f>IF(AND($F20&lt;&gt;"",$F20&lt;$AA$2,$G20&gt;$Z$2),MIN($G20,$AA$2)-MAX($F20,$Z$2),0)</f>
        <v/>
      </c>
      <c r="Q20" s="197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119" t="n"/>
    </row>
    <row r="21" ht="36.75" customHeight="1" s="35">
      <c r="A21" s="216">
        <f>A20+1</f>
        <v/>
      </c>
      <c r="B21" s="32">
        <f>TEXT(A21,"aaa")</f>
        <v/>
      </c>
      <c r="C21" s="200" t="n"/>
      <c r="D21" s="215">
        <f t="array" ref="D21">_xlfn.IFS(C21&lt;0.5,"朝",AND(C21&lt;22/24),"22前",AND(C21&gt;=22/24),"22後")</f>
        <v/>
      </c>
      <c r="E21" s="146" t="n"/>
      <c r="F21" s="197" t="n"/>
      <c r="G21" s="198" t="n"/>
      <c r="H21" s="201">
        <f>G21-F21</f>
        <v/>
      </c>
      <c r="I21" s="196">
        <f>IF(AND(C21&lt;0.333,C21&lt;&gt;""),8/24-C21,(IF(E21&gt;29/24,E21-29/24,)))</f>
        <v/>
      </c>
      <c r="J21" s="196">
        <f>IF(AND(C21&lt;0.5,C21&lt;&gt;""),E21-C21-H21,)</f>
        <v/>
      </c>
      <c r="K21" s="196">
        <f>IF(AND(C21&gt;0.5,C21&lt;22/24),22/24-C21,)</f>
        <v/>
      </c>
      <c r="L21" s="197">
        <f>IF(C21&gt;E21,E21+1-C21-H21,E21-C21-H21)</f>
        <v/>
      </c>
      <c r="M21" s="202">
        <f>+IF(L21&gt;$L$7,$L$7,L21)</f>
        <v/>
      </c>
      <c r="N21" s="197">
        <f>+IF(OR(L21&lt;=$L$7,L21=" ")," ",L21-$L$7)</f>
        <v/>
      </c>
      <c r="O21" s="197">
        <f>IF(AND($C21&lt;&gt;"",$C21&lt;$AA$2,$E21&gt;$Z$2),MIN($E21,$AA$2)-MAX($C21,$Z$2),0)</f>
        <v/>
      </c>
      <c r="P21" s="197">
        <f>IF(AND($F21&lt;&gt;"",$F21&lt;$AA$2,$G21&gt;$Z$2),MIN($G21,$AA$2)-MAX($F21,$Z$2),0)</f>
        <v/>
      </c>
      <c r="Q21" s="197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119" t="n"/>
    </row>
    <row r="22" ht="36.75" customHeight="1" s="35">
      <c r="A22" s="216">
        <f>A21+1</f>
        <v/>
      </c>
      <c r="B22" s="32">
        <f>TEXT(A22,"aaa")</f>
        <v/>
      </c>
      <c r="C22" s="200" t="n"/>
      <c r="D22" s="215">
        <f t="array" ref="D22">_xlfn.IFS(C22&lt;0.5,"朝",AND(C22&lt;22/24),"22前",AND(C22&gt;=22/24),"22後")</f>
        <v/>
      </c>
      <c r="E22" s="146" t="n"/>
      <c r="F22" s="197" t="n"/>
      <c r="G22" s="198" t="n"/>
      <c r="H22" s="201">
        <f>G22-F22</f>
        <v/>
      </c>
      <c r="I22" s="196">
        <f>IF(AND(C22&lt;0.333,C22&lt;&gt;""),8/24-C22,(IF(E22&gt;29/24,E22-29/24,)))</f>
        <v/>
      </c>
      <c r="J22" s="196">
        <f>IF(AND(C22&lt;0.5,C22&lt;&gt;""),E22-C22-H22,)</f>
        <v/>
      </c>
      <c r="K22" s="196">
        <f>IF(AND(C22&gt;0.5,C22&lt;22/24),22/24-C22,)</f>
        <v/>
      </c>
      <c r="L22" s="197">
        <f>IF(C22&gt;E22,E22+1-C22-H22,E22-C22-H22)</f>
        <v/>
      </c>
      <c r="M22" s="202">
        <f>+IF(L22&gt;$L$7,$L$7,L22)</f>
        <v/>
      </c>
      <c r="N22" s="197">
        <f>+IF(OR(L22&lt;=$L$7,L22=" ")," ",L22-$L$7)</f>
        <v/>
      </c>
      <c r="O22" s="197">
        <f>IF(AND($C22&lt;&gt;"",$C22&lt;$AA$2,$E22&gt;$Z$2),MIN($E22,$AA$2)-MAX($C22,$Z$2),0)</f>
        <v/>
      </c>
      <c r="P22" s="197">
        <f>IF(AND($F22&lt;&gt;"",$F22&lt;$AA$2,$G22&gt;$Z$2),MIN($G22,$AA$2)-MAX($F22,$Z$2),0)</f>
        <v/>
      </c>
      <c r="Q22" s="197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119" t="n"/>
    </row>
    <row r="23" ht="36.75" customHeight="1" s="35">
      <c r="A23" s="216">
        <f>A22+1</f>
        <v/>
      </c>
      <c r="B23" s="32">
        <f>TEXT(A23,"aaa")</f>
        <v/>
      </c>
      <c r="C23" s="200" t="n"/>
      <c r="D23" s="215">
        <f t="array" ref="D23">_xlfn.IFS(C23&lt;0.5,"朝",AND(C23&lt;22/24),"22前",AND(C23&gt;=22/24),"22後")</f>
        <v/>
      </c>
      <c r="E23" s="146" t="n"/>
      <c r="F23" s="197" t="n"/>
      <c r="G23" s="198" t="n"/>
      <c r="H23" s="201">
        <f>G23-F23</f>
        <v/>
      </c>
      <c r="I23" s="196">
        <f>IF(AND(C23&lt;0.333,C23&lt;&gt;""),8/24-C23,(IF(E23&gt;29/24,E23-29/24,)))</f>
        <v/>
      </c>
      <c r="J23" s="196">
        <f>IF(AND(C23&lt;0.5,C23&lt;&gt;""),E23-C23-H23,)</f>
        <v/>
      </c>
      <c r="K23" s="196">
        <f>IF(AND(C23&gt;0.5,C23&lt;22/24),22/24-C23,)</f>
        <v/>
      </c>
      <c r="L23" s="197">
        <f>IF(C23&gt;E23,E23+1-C23-H23,E23-C23-H23)</f>
        <v/>
      </c>
      <c r="M23" s="202">
        <f>+IF(L23&gt;$L$7,$L$7,L23)</f>
        <v/>
      </c>
      <c r="N23" s="197">
        <f>+IF(OR(L23&lt;=$L$7,L23=" ")," ",L23-$L$7)</f>
        <v/>
      </c>
      <c r="O23" s="197">
        <f>IF(AND($C23&lt;&gt;"",$C23&lt;$AA$2,$E23&gt;$Z$2),MIN($E23,$AA$2)-MAX($C23,$Z$2),0)</f>
        <v/>
      </c>
      <c r="P23" s="197">
        <f>IF(AND($F23&lt;&gt;"",$F23&lt;$AA$2,$G23&gt;$Z$2),MIN($G23,$AA$2)-MAX($F23,$Z$2),0)</f>
        <v/>
      </c>
      <c r="Q23" s="197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119" t="n"/>
    </row>
    <row r="24" ht="36.75" customHeight="1" s="35">
      <c r="A24" s="216">
        <f>A23+1</f>
        <v/>
      </c>
      <c r="B24" s="32">
        <f>TEXT(A24,"aaa")</f>
        <v/>
      </c>
      <c r="C24" s="200" t="n"/>
      <c r="D24" s="215">
        <f t="array" ref="D24">_xlfn.IFS(C24&lt;0.5,"朝",AND(C24&lt;22/24),"22前",AND(C24&gt;=22/24),"22後")</f>
        <v/>
      </c>
      <c r="E24" s="146" t="n"/>
      <c r="F24" s="197" t="n"/>
      <c r="G24" s="198" t="n"/>
      <c r="H24" s="201">
        <f>G24-F24</f>
        <v/>
      </c>
      <c r="I24" s="196">
        <f>IF(AND(C24&lt;0.333,C24&lt;&gt;""),8/24-C24,(IF(E24&gt;29/24,E24-29/24,)))</f>
        <v/>
      </c>
      <c r="J24" s="196">
        <f>IF(AND(C24&lt;0.5,C24&lt;&gt;""),E24-C24-H24,)</f>
        <v/>
      </c>
      <c r="K24" s="196">
        <f>IF(AND(C24&gt;0.5,C24&lt;22/24),22/24-C24,)</f>
        <v/>
      </c>
      <c r="L24" s="197">
        <f>IF(C24&gt;E24,E24+1-C24-H24,E24-C24-H24)</f>
        <v/>
      </c>
      <c r="M24" s="202">
        <f>+IF(L24&gt;$L$7,$L$7,L24)</f>
        <v/>
      </c>
      <c r="N24" s="197">
        <f>+IF(OR(L24&lt;=$L$7,L24=" ")," ",L24-$L$7)</f>
        <v/>
      </c>
      <c r="O24" s="197">
        <f>IF(AND($C24&lt;&gt;"",$C24&lt;$AA$2,$E24&gt;$Z$2),MIN($E24,$AA$2)-MAX($C24,$Z$2),0)</f>
        <v/>
      </c>
      <c r="P24" s="197">
        <f>IF(AND($F24&lt;&gt;"",$F24&lt;$AA$2,$G24&gt;$Z$2),MIN($G24,$AA$2)-MAX($F24,$Z$2),0)</f>
        <v/>
      </c>
      <c r="Q24" s="197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119" t="n"/>
    </row>
    <row r="25" ht="36.75" customHeight="1" s="35">
      <c r="A25" s="216">
        <f>A24+1</f>
        <v/>
      </c>
      <c r="B25" s="32">
        <f>TEXT(A25,"aaa")</f>
        <v/>
      </c>
      <c r="C25" s="200" t="n"/>
      <c r="D25" s="215">
        <f t="array" ref="D25">_xlfn.IFS(C25&lt;0.5,"朝",AND(C25&lt;22/24),"22前",AND(C25&gt;=22/24),"22後")</f>
        <v/>
      </c>
      <c r="E25" s="146" t="n"/>
      <c r="F25" s="197" t="n"/>
      <c r="G25" s="198" t="n"/>
      <c r="H25" s="201">
        <f>G25-F25</f>
        <v/>
      </c>
      <c r="I25" s="196">
        <f>IF(AND(C25&lt;0.333,C25&lt;&gt;""),8/24-C25,(IF(E25&gt;29/24,E25-29/24,)))</f>
        <v/>
      </c>
      <c r="J25" s="196">
        <f>IF(AND(C25&lt;0.5,C25&lt;&gt;""),E25-C25-H25,)</f>
        <v/>
      </c>
      <c r="K25" s="196">
        <f>IF(AND(C25&gt;0.5,C25&lt;22/24),22/24-C25,)</f>
        <v/>
      </c>
      <c r="L25" s="197">
        <f>IF(C25&gt;E25,E25+1-C25-H25,E25-C25-H25)</f>
        <v/>
      </c>
      <c r="M25" s="202">
        <f>+IF(L25&gt;$L$7,$L$7,L25)</f>
        <v/>
      </c>
      <c r="N25" s="197">
        <f>+IF(OR(L25&lt;=$L$7,L25=" ")," ",L25-$L$7)</f>
        <v/>
      </c>
      <c r="O25" s="197">
        <f>IF(AND($C25&lt;&gt;"",$C25&lt;$AA$2,$E25&gt;$Z$2),MIN($E25,$AA$2)-MAX($C25,$Z$2),0)</f>
        <v/>
      </c>
      <c r="P25" s="197">
        <f>IF(AND($F25&lt;&gt;"",$F25&lt;$AA$2,$G25&gt;$Z$2),MIN($G25,$AA$2)-MAX($F25,$Z$2),0)</f>
        <v/>
      </c>
      <c r="Q25" s="197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119" t="n"/>
    </row>
    <row r="26" ht="36.75" customHeight="1" s="35">
      <c r="A26" s="216">
        <f>A25+1</f>
        <v/>
      </c>
      <c r="B26" s="32">
        <f>TEXT(A26,"aaa")</f>
        <v/>
      </c>
      <c r="C26" s="200" t="n"/>
      <c r="D26" s="215">
        <f t="array" ref="D26">_xlfn.IFS(C26&lt;0.5,"朝",AND(C26&lt;22/24),"22前",AND(C26&gt;=22/24),"22後")</f>
        <v/>
      </c>
      <c r="E26" s="146" t="n"/>
      <c r="F26" s="197" t="n"/>
      <c r="G26" s="198" t="n"/>
      <c r="H26" s="201">
        <f>G26-F26</f>
        <v/>
      </c>
      <c r="I26" s="196">
        <f>IF(AND(C26&lt;0.333,C26&lt;&gt;""),8/24-C26,(IF(E26&gt;29/24,E26-29/24,)))</f>
        <v/>
      </c>
      <c r="J26" s="196">
        <f>IF(AND(C26&lt;0.5,C26&lt;&gt;""),E26-C26-H26,)</f>
        <v/>
      </c>
      <c r="K26" s="196">
        <f>IF(AND(C26&gt;0.5,C26&lt;22/24),22/24-C26,)</f>
        <v/>
      </c>
      <c r="L26" s="197">
        <f>IF(C26&gt;E26,E26+1-C26-H26,E26-C26-H26)</f>
        <v/>
      </c>
      <c r="M26" s="202">
        <f>+IF(L26&gt;$L$7,$L$7,L26)</f>
        <v/>
      </c>
      <c r="N26" s="197">
        <f>+IF(OR(L26&lt;=$L$7,L26=" ")," ",L26-$L$7)</f>
        <v/>
      </c>
      <c r="O26" s="197">
        <f>IF(AND($C26&lt;&gt;"",$C26&lt;$AA$2,$E26&gt;$Z$2),MIN($E26,$AA$2)-MAX($C26,$Z$2),0)</f>
        <v/>
      </c>
      <c r="P26" s="197">
        <f>IF(AND($F26&lt;&gt;"",$F26&lt;$AA$2,$G26&gt;$Z$2),MIN($G26,$AA$2)-MAX($F26,$Z$2),0)</f>
        <v/>
      </c>
      <c r="Q26" s="197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119" t="n"/>
    </row>
    <row r="27" ht="36.75" customHeight="1" s="35">
      <c r="A27" s="216">
        <f>A26+1</f>
        <v/>
      </c>
      <c r="B27" s="32">
        <f>TEXT(A27,"aaa")</f>
        <v/>
      </c>
      <c r="C27" s="200" t="n"/>
      <c r="D27" s="215">
        <f t="array" ref="D27">_xlfn.IFS(C27&lt;0.5,"朝",AND(C27&lt;22/24),"22前",AND(C27&gt;=22/24),"22後")</f>
        <v/>
      </c>
      <c r="E27" s="146" t="n"/>
      <c r="F27" s="197" t="n"/>
      <c r="G27" s="198" t="n"/>
      <c r="H27" s="201">
        <f>G27-F27</f>
        <v/>
      </c>
      <c r="I27" s="196">
        <f>IF(AND(C27&lt;0.333,C27&lt;&gt;""),8/24-C27,(IF(E27&gt;29/24,E27-29/24,)))</f>
        <v/>
      </c>
      <c r="J27" s="196">
        <f>IF(AND(C27&lt;0.5,C27&lt;&gt;""),E27-C27-H27,)</f>
        <v/>
      </c>
      <c r="K27" s="196">
        <f>IF(AND(C27&gt;0.5,C27&lt;22/24),22/24-C27,)</f>
        <v/>
      </c>
      <c r="L27" s="197">
        <f>IF(C27&gt;E27,E27+1-C27-H27,E27-C27-H27)</f>
        <v/>
      </c>
      <c r="M27" s="202">
        <f>+IF(L27&gt;$L$7,$L$7,L27)</f>
        <v/>
      </c>
      <c r="N27" s="197">
        <f>+IF(OR(L27&lt;=$L$7,L27=" ")," ",L27-$L$7)</f>
        <v/>
      </c>
      <c r="O27" s="197">
        <f>IF(AND($C27&lt;&gt;"",$C27&lt;$AA$2,$E27&gt;$Z$2),MIN($E27,$AA$2)-MAX($C27,$Z$2),0)</f>
        <v/>
      </c>
      <c r="P27" s="197">
        <f>IF(AND($F27&lt;&gt;"",$F27&lt;$AA$2,$G27&gt;$Z$2),MIN($G27,$AA$2)-MAX($F27,$Z$2),0)</f>
        <v/>
      </c>
      <c r="Q27" s="197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119" t="n"/>
    </row>
    <row r="28" ht="36.75" customHeight="1" s="35">
      <c r="A28" s="216">
        <f>A27+1</f>
        <v/>
      </c>
      <c r="B28" s="32">
        <f>TEXT(A28,"aaa")</f>
        <v/>
      </c>
      <c r="C28" s="200" t="n"/>
      <c r="D28" s="215">
        <f t="array" ref="D28">_xlfn.IFS(C28&lt;0.5,"朝",AND(C28&lt;22/24),"22前",AND(C28&gt;=22/24),"22後")</f>
        <v/>
      </c>
      <c r="E28" s="146" t="n"/>
      <c r="F28" s="197" t="n"/>
      <c r="G28" s="198" t="n"/>
      <c r="H28" s="201">
        <f>G28-F28</f>
        <v/>
      </c>
      <c r="I28" s="196">
        <f>IF(AND(C28&lt;0.333,C28&lt;&gt;""),8/24-C28,(IF(E28&gt;29/24,E28-29/24,)))</f>
        <v/>
      </c>
      <c r="J28" s="196">
        <f>IF(AND(C28&lt;0.5,C28&lt;&gt;""),E28-C28-H28,)</f>
        <v/>
      </c>
      <c r="K28" s="196">
        <f>IF(AND(C28&gt;0.5,C28&lt;22/24),22/24-C28,)</f>
        <v/>
      </c>
      <c r="L28" s="197">
        <f>IF(C28&gt;E28,E28+1-C28-H28,E28-C28-H28)</f>
        <v/>
      </c>
      <c r="M28" s="202">
        <f>+IF(L28&gt;$L$7,$L$7,L28)</f>
        <v/>
      </c>
      <c r="N28" s="197">
        <f>+IF(OR(L28&lt;=$L$7,L28=" ")," ",L28-$L$7)</f>
        <v/>
      </c>
      <c r="O28" s="197">
        <f>IF(AND($C28&lt;&gt;"",$C28&lt;$AA$2,$E28&gt;$Z$2),MIN($E28,$AA$2)-MAX($C28,$Z$2),0)</f>
        <v/>
      </c>
      <c r="P28" s="197">
        <f>IF(AND($F28&lt;&gt;"",$F28&lt;$AA$2,$G28&gt;$Z$2),MIN($G28,$AA$2)-MAX($F28,$Z$2),0)</f>
        <v/>
      </c>
      <c r="Q28" s="197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119" t="n"/>
    </row>
    <row r="29" ht="36.75" customHeight="1" s="35">
      <c r="A29" s="216">
        <f>A28+1</f>
        <v/>
      </c>
      <c r="B29" s="32">
        <f>TEXT(A29,"aaa")</f>
        <v/>
      </c>
      <c r="C29" s="200" t="n"/>
      <c r="D29" s="215">
        <f t="array" ref="D29">_xlfn.IFS(C29&lt;0.5,"朝",AND(C29&lt;22/24),"22前",AND(C29&gt;=22/24),"22後")</f>
        <v/>
      </c>
      <c r="E29" s="146" t="n"/>
      <c r="F29" s="197" t="n"/>
      <c r="G29" s="198" t="n"/>
      <c r="H29" s="201">
        <f>G29-F29</f>
        <v/>
      </c>
      <c r="I29" s="196">
        <f>IF(AND(C29&lt;0.333,C29&lt;&gt;""),8/24-C29,(IF(E29&gt;29/24,E29-29/24,)))</f>
        <v/>
      </c>
      <c r="J29" s="196">
        <f>IF(AND(C29&lt;0.5,C29&lt;&gt;""),E29-C29-H29,)</f>
        <v/>
      </c>
      <c r="K29" s="196">
        <f>IF(AND(C29&gt;0.5,C29&lt;22/24),22/24-C29,)</f>
        <v/>
      </c>
      <c r="L29" s="197">
        <f>IF(C29&gt;E29,E29+1-C29-H29,E29-C29-H29)</f>
        <v/>
      </c>
      <c r="M29" s="202">
        <f>+IF(L29&gt;$L$7,$L$7,L29)</f>
        <v/>
      </c>
      <c r="N29" s="197">
        <f>+IF(OR(L29&lt;=$L$7,L29=" ")," ",L29-$L$7)</f>
        <v/>
      </c>
      <c r="O29" s="197">
        <f>IF(AND($C29&lt;&gt;"",$C29&lt;$AA$2,$E29&gt;$Z$2),MIN($E29,$AA$2)-MAX($C29,$Z$2),0)</f>
        <v/>
      </c>
      <c r="P29" s="197">
        <f>IF(AND($F29&lt;&gt;"",$F29&lt;$AA$2,$G29&gt;$Z$2),MIN($G29,$AA$2)-MAX($F29,$Z$2),0)</f>
        <v/>
      </c>
      <c r="Q29" s="197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119" t="n"/>
    </row>
    <row r="30" ht="36.75" customHeight="1" s="35">
      <c r="A30" s="216">
        <f>A29+1</f>
        <v/>
      </c>
      <c r="B30" s="32">
        <f>TEXT(A30,"aaa")</f>
        <v/>
      </c>
      <c r="C30" s="200" t="n"/>
      <c r="D30" s="215">
        <f t="array" ref="D30">_xlfn.IFS(C30&lt;0.5,"朝",AND(C30&lt;22/24),"22前",AND(C30&gt;=22/24),"22後")</f>
        <v/>
      </c>
      <c r="E30" s="146" t="n"/>
      <c r="F30" s="197" t="n"/>
      <c r="G30" s="198" t="n"/>
      <c r="H30" s="201">
        <f>G30-F30</f>
        <v/>
      </c>
      <c r="I30" s="196">
        <f>IF(AND(C30&lt;0.333,C30&lt;&gt;""),8/24-C30,(IF(E30&gt;29/24,E30-29/24,)))</f>
        <v/>
      </c>
      <c r="J30" s="196">
        <f>IF(AND(C30&lt;0.5,C30&lt;&gt;""),E30-C30-H30,)</f>
        <v/>
      </c>
      <c r="K30" s="196">
        <f>IF(AND(C30&gt;0.5,C30&lt;22/24),22/24-C30,)</f>
        <v/>
      </c>
      <c r="L30" s="197">
        <f>IF(C30&gt;E30,E30+1-C30-H30,E30-C30-H30)</f>
        <v/>
      </c>
      <c r="M30" s="202">
        <f>+IF(L30&gt;$L$7,$L$7,L30)</f>
        <v/>
      </c>
      <c r="N30" s="197">
        <f>+IF(OR(L30&lt;=$L$7,L30=" ")," ",L30-$L$7)</f>
        <v/>
      </c>
      <c r="O30" s="197">
        <f>IF(AND($C30&lt;&gt;"",$C30&lt;$AA$2,$E30&gt;$Z$2),MIN($E30,$AA$2)-MAX($C30,$Z$2),0)</f>
        <v/>
      </c>
      <c r="P30" s="197">
        <f>IF(AND($F30&lt;&gt;"",$F30&lt;$AA$2,$G30&gt;$Z$2),MIN($G30,$AA$2)-MAX($F30,$Z$2),0)</f>
        <v/>
      </c>
      <c r="Q30" s="197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119" t="n"/>
    </row>
    <row r="31" ht="36.75" customHeight="1" s="35">
      <c r="A31" s="216">
        <f>A30+1</f>
        <v/>
      </c>
      <c r="B31" s="32">
        <f>TEXT(A31,"aaa")</f>
        <v/>
      </c>
      <c r="C31" s="200" t="n"/>
      <c r="D31" s="215">
        <f t="array" ref="D31">_xlfn.IFS(C31&lt;0.5,"朝",AND(C31&lt;22/24),"22前",AND(C31&gt;=22/24),"22後")</f>
        <v/>
      </c>
      <c r="E31" s="146" t="n"/>
      <c r="F31" s="197" t="n"/>
      <c r="G31" s="198" t="n"/>
      <c r="H31" s="201">
        <f>G31-F31</f>
        <v/>
      </c>
      <c r="I31" s="196">
        <f>IF(AND(C31&lt;0.333,C31&lt;&gt;""),8/24-C31,(IF(E31&gt;29/24,E31-29/24,)))</f>
        <v/>
      </c>
      <c r="J31" s="196">
        <f>IF(AND(C31&lt;0.5,C31&lt;&gt;""),E31-C31-H31,)</f>
        <v/>
      </c>
      <c r="K31" s="196">
        <f>IF(AND(C31&gt;0.5,C31&lt;22/24),22/24-C31,)</f>
        <v/>
      </c>
      <c r="L31" s="197">
        <f>IF(C31&gt;E31,E31+1-C31-H31,E31-C31-H31)</f>
        <v/>
      </c>
      <c r="M31" s="202">
        <f>+IF(L31&gt;$L$7,$L$7,L31)</f>
        <v/>
      </c>
      <c r="N31" s="197">
        <f>+IF(OR(L31&lt;=$L$7,L31=" ")," ",L31-$L$7)</f>
        <v/>
      </c>
      <c r="O31" s="197">
        <f>IF(AND($C31&lt;&gt;"",$C31&lt;$AA$2,$E31&gt;$Z$2),MIN($E31,$AA$2)-MAX($C31,$Z$2),0)</f>
        <v/>
      </c>
      <c r="P31" s="197">
        <f>IF(AND($F31&lt;&gt;"",$F31&lt;$AA$2,$G31&gt;$Z$2),MIN($G31,$AA$2)-MAX($F31,$Z$2),0)</f>
        <v/>
      </c>
      <c r="Q31" s="197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119" t="n"/>
    </row>
    <row r="32" ht="36.75" customHeight="1" s="35">
      <c r="A32" s="216">
        <f>A31+1</f>
        <v/>
      </c>
      <c r="B32" s="32">
        <f>TEXT(A32,"aaa")</f>
        <v/>
      </c>
      <c r="C32" s="200" t="n"/>
      <c r="D32" s="215">
        <f t="array" ref="D32">_xlfn.IFS(C32&lt;0.5,"朝",AND(C32&lt;22/24),"22前",AND(C32&gt;=22/24),"22後")</f>
        <v/>
      </c>
      <c r="E32" s="146" t="n"/>
      <c r="F32" s="197" t="n"/>
      <c r="G32" s="198" t="n"/>
      <c r="H32" s="201">
        <f>G32-F32</f>
        <v/>
      </c>
      <c r="I32" s="196">
        <f>IF(AND(C32&lt;0.333,C32&lt;&gt;""),8/24-C32,(IF(E32&gt;29/24,E32-29/24,)))</f>
        <v/>
      </c>
      <c r="J32" s="196">
        <f>IF(AND(C32&lt;0.5,C32&lt;&gt;""),E32-C32-H32,)</f>
        <v/>
      </c>
      <c r="K32" s="196">
        <f>IF(AND(C32&gt;0.5,C32&lt;22/24),22/24-C32,)</f>
        <v/>
      </c>
      <c r="L32" s="197">
        <f>IF(C32&gt;E32,E32+1-C32-H32,E32-C32-H32)</f>
        <v/>
      </c>
      <c r="M32" s="202">
        <f>+IF(L32&gt;$L$7,$L$7,L32)</f>
        <v/>
      </c>
      <c r="N32" s="197">
        <f>+IF(OR(L32&lt;=$L$7,L32=" ")," ",L32-$L$7)</f>
        <v/>
      </c>
      <c r="O32" s="197">
        <f>IF(AND($C32&lt;&gt;"",$C32&lt;$AA$2,$E32&gt;$Z$2),MIN($E32,$AA$2)-MAX($C32,$Z$2),0)</f>
        <v/>
      </c>
      <c r="P32" s="197">
        <f>IF(AND($F32&lt;&gt;"",$F32&lt;$AA$2,$G32&gt;$Z$2),MIN($G32,$AA$2)-MAX($F32,$Z$2),0)</f>
        <v/>
      </c>
      <c r="Q32" s="197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119" t="n"/>
    </row>
    <row r="33" ht="36.75" customHeight="1" s="35">
      <c r="A33" s="216">
        <f>A32+1</f>
        <v/>
      </c>
      <c r="B33" s="32">
        <f>TEXT(A33,"aaa")</f>
        <v/>
      </c>
      <c r="C33" s="200" t="n"/>
      <c r="D33" s="215">
        <f t="array" ref="D33">_xlfn.IFS(C33&lt;0.5,"朝",AND(C33&lt;22/24),"22前",AND(C33&gt;=22/24),"22後")</f>
        <v/>
      </c>
      <c r="E33" s="146" t="n"/>
      <c r="F33" s="197" t="n"/>
      <c r="G33" s="198" t="n"/>
      <c r="H33" s="201">
        <f>G33-F33</f>
        <v/>
      </c>
      <c r="I33" s="196">
        <f>IF(AND(C33&lt;0.333,C33&lt;&gt;""),8/24-C33,(IF(E33&gt;29/24,E33-29/24,)))</f>
        <v/>
      </c>
      <c r="J33" s="196">
        <f>IF(AND(C33&lt;0.5,C33&lt;&gt;""),E33-C33-H33,)</f>
        <v/>
      </c>
      <c r="K33" s="196">
        <f>IF(AND(C33&gt;0.5,C33&lt;22/24),22/24-C33,)</f>
        <v/>
      </c>
      <c r="L33" s="197">
        <f>IF(C33&gt;E33,E33+1-C33-H33,E33-C33-H33)</f>
        <v/>
      </c>
      <c r="M33" s="202">
        <f>+IF(L33&gt;$L$7,$L$7,L33)</f>
        <v/>
      </c>
      <c r="N33" s="197">
        <f>+IF(OR(L33&lt;=$L$7,L33=" ")," ",L33-$L$7)</f>
        <v/>
      </c>
      <c r="O33" s="197">
        <f>IF(AND($C33&lt;&gt;"",$C33&lt;$AA$2,$E33&gt;$Z$2),MIN($E33,$AA$2)-MAX($C33,$Z$2),0)</f>
        <v/>
      </c>
      <c r="P33" s="197">
        <f>IF(AND($F33&lt;&gt;"",$F33&lt;$AA$2,$G33&gt;$Z$2),MIN($G33,$AA$2)-MAX($F33,$Z$2),0)</f>
        <v/>
      </c>
      <c r="Q33" s="197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119" t="n"/>
    </row>
    <row r="34" ht="36.75" customHeight="1" s="35">
      <c r="A34" s="216">
        <f>A33+1</f>
        <v/>
      </c>
      <c r="B34" s="32">
        <f>TEXT(A34,"aaa")</f>
        <v/>
      </c>
      <c r="C34" s="200" t="n"/>
      <c r="D34" s="215">
        <f t="array" ref="D34">_xlfn.IFS(C34&lt;0.5,"朝",AND(C34&lt;22/24),"22前",AND(C34&gt;=22/24),"22後")</f>
        <v/>
      </c>
      <c r="E34" s="146" t="n"/>
      <c r="F34" s="197" t="n"/>
      <c r="G34" s="198" t="n"/>
      <c r="H34" s="201">
        <f>G34-F34</f>
        <v/>
      </c>
      <c r="I34" s="196">
        <f>IF(AND(C34&lt;0.333,C34&lt;&gt;""),8/24-C34,(IF(E34&gt;29/24,E34-29/24,)))</f>
        <v/>
      </c>
      <c r="J34" s="196">
        <f>IF(AND(C34&lt;0.5,C34&lt;&gt;""),E34-C34-H34,)</f>
        <v/>
      </c>
      <c r="K34" s="196">
        <f>IF(AND(C34&gt;0.5,C34&lt;22/24),22/24-C34,)</f>
        <v/>
      </c>
      <c r="L34" s="197">
        <f>IF(C34&gt;E34,E34+1-C34-H34,E34-C34-H34)</f>
        <v/>
      </c>
      <c r="M34" s="202">
        <f>+IF(L34&gt;$L$7,$L$7,L34)</f>
        <v/>
      </c>
      <c r="N34" s="197">
        <f>+IF(OR(L34&lt;=$L$7,L34=" ")," ",L34-$L$7)</f>
        <v/>
      </c>
      <c r="O34" s="197">
        <f>IF(AND($C34&lt;&gt;"",$C34&lt;$AA$2,$E34&gt;$Z$2),MIN($E34,$AA$2)-MAX($C34,$Z$2),0)</f>
        <v/>
      </c>
      <c r="P34" s="197">
        <f>IF(AND($F34&lt;&gt;"",$F34&lt;$AA$2,$G34&gt;$Z$2),MIN($G34,$AA$2)-MAX($F34,$Z$2),0)</f>
        <v/>
      </c>
      <c r="Q34" s="197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119" t="n"/>
    </row>
    <row r="35" ht="36.75" customHeight="1" s="35">
      <c r="A35" s="216">
        <f>A34+1</f>
        <v/>
      </c>
      <c r="B35" s="32">
        <f>TEXT(A35,"aaa")</f>
        <v/>
      </c>
      <c r="C35" s="200" t="n"/>
      <c r="D35" s="215">
        <f t="array" ref="D35">_xlfn.IFS(C35&lt;0.5,"朝",AND(C35&lt;22/24),"22前",AND(C35&gt;=22/24),"22後")</f>
        <v/>
      </c>
      <c r="E35" s="146" t="n"/>
      <c r="F35" s="197" t="n"/>
      <c r="G35" s="198" t="n"/>
      <c r="H35" s="201">
        <f>G35-F35</f>
        <v/>
      </c>
      <c r="I35" s="196">
        <f>IF(AND(C35&lt;0.333,C35&lt;&gt;""),8/24-C35,(IF(E35&gt;29/24,E35-29/24,)))</f>
        <v/>
      </c>
      <c r="J35" s="196">
        <f>IF(AND(C35&lt;0.5,C35&lt;&gt;""),E35-C35-H35,)</f>
        <v/>
      </c>
      <c r="K35" s="196">
        <f>IF(AND(C35&gt;0.5,C35&lt;22/24),22/24-C35,)</f>
        <v/>
      </c>
      <c r="L35" s="197">
        <f>IF(C35&gt;E35,E35+1-C35-H35,E35-C35-H35)</f>
        <v/>
      </c>
      <c r="M35" s="202">
        <f>+IF(L35&gt;$L$7,$L$7,L35)</f>
        <v/>
      </c>
      <c r="N35" s="197">
        <f>+IF(OR(L35&lt;=$L$7,L35=" ")," ",L35-$L$7)</f>
        <v/>
      </c>
      <c r="O35" s="197">
        <f>IF(AND($C35&lt;&gt;"",$C35&lt;$AA$2,$E35&gt;$Z$2),MIN($E35,$AA$2)-MAX($C35,$Z$2),0)</f>
        <v/>
      </c>
      <c r="P35" s="197">
        <f>IF(AND($F35&lt;&gt;"",$F35&lt;$AA$2,$G35&gt;$Z$2),MIN($G35,$AA$2)-MAX($F35,$Z$2),0)</f>
        <v/>
      </c>
      <c r="Q35" s="197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119" t="n"/>
    </row>
    <row r="36" ht="36.75" customHeight="1" s="35">
      <c r="A36" s="216">
        <f>A35+1</f>
        <v/>
      </c>
      <c r="B36" s="32">
        <f>TEXT(A36,"aaa")</f>
        <v/>
      </c>
      <c r="C36" s="200" t="n"/>
      <c r="D36" s="215">
        <f t="array" ref="D36">_xlfn.IFS(C36&lt;0.5,"朝",AND(C36&lt;22/24),"22前",AND(C36&gt;=22/24),"22後")</f>
        <v/>
      </c>
      <c r="E36" s="146" t="n"/>
      <c r="F36" s="197" t="n"/>
      <c r="G36" s="198" t="n"/>
      <c r="H36" s="201">
        <f>G36-F36</f>
        <v/>
      </c>
      <c r="I36" s="196">
        <f>IF(AND(C36&lt;0.333,C36&lt;&gt;""),8/24-C36,(IF(E36&gt;29/24,E36-29/24,)))</f>
        <v/>
      </c>
      <c r="J36" s="196">
        <f>IF(AND(C36&lt;0.5,C36&lt;&gt;""),E36-C36-H36,)</f>
        <v/>
      </c>
      <c r="K36" s="196">
        <f>IF(AND(C36&gt;0.5,C36&lt;22/24),22/24-C36,)</f>
        <v/>
      </c>
      <c r="L36" s="197">
        <f>IF(C36&gt;E36,E36+1-C36-H36,E36-C36-H36)</f>
        <v/>
      </c>
      <c r="M36" s="202">
        <f>+IF(L36&gt;$L$7,$L$7,L36)</f>
        <v/>
      </c>
      <c r="N36" s="197">
        <f>+IF(OR(L36&lt;=$L$7,L36=" ")," ",L36-$L$7)</f>
        <v/>
      </c>
      <c r="O36" s="197">
        <f>IF(AND($C36&lt;&gt;"",$C36&lt;$AA$2,$E36&gt;$Z$2),MIN($E36,$AA$2)-MAX($C36,$Z$2),0)</f>
        <v/>
      </c>
      <c r="P36" s="197">
        <f>IF(AND($F36&lt;&gt;"",$F36&lt;$AA$2,$G36&gt;$Z$2),MIN($G36,$AA$2)-MAX($F36,$Z$2),0)</f>
        <v/>
      </c>
      <c r="Q36" s="197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119" t="n"/>
    </row>
    <row r="37" ht="36.75" customHeight="1" s="35">
      <c r="A37" s="216">
        <f>A36+1</f>
        <v/>
      </c>
      <c r="B37" s="32">
        <f>TEXT(A37,"aaa")</f>
        <v/>
      </c>
      <c r="C37" s="200" t="n"/>
      <c r="D37" s="215">
        <f t="array" ref="D37">_xlfn.IFS(C37&lt;0.5,"朝",AND(C37&lt;22/24),"22前",AND(C37&gt;=22/24),"22後")</f>
        <v/>
      </c>
      <c r="E37" s="146" t="n"/>
      <c r="F37" s="197" t="n"/>
      <c r="G37" s="198" t="n"/>
      <c r="H37" s="201">
        <f>G37-F37</f>
        <v/>
      </c>
      <c r="I37" s="196">
        <f>IF(AND(C37&lt;0.333,C37&lt;&gt;""),8/24-C37,(IF(E37&gt;29/24,E37-29/24,)))</f>
        <v/>
      </c>
      <c r="J37" s="196">
        <f>IF(AND(C37&lt;0.5,C37&lt;&gt;""),E37-C37-H37,)</f>
        <v/>
      </c>
      <c r="K37" s="196">
        <f>IF(AND(C37&gt;0.5,C37&lt;22/24),22/24-C37,)</f>
        <v/>
      </c>
      <c r="L37" s="197">
        <f>IF(C37&gt;E37,E37+1-C37-H37,E37-C37-H37)</f>
        <v/>
      </c>
      <c r="M37" s="202">
        <f>+IF(L37&gt;$L$7,$L$7,L37)</f>
        <v/>
      </c>
      <c r="N37" s="197">
        <f>+IF(OR(L37&lt;=$L$7,L37=" ")," ",L37-$L$7)</f>
        <v/>
      </c>
      <c r="O37" s="197">
        <f>IF(AND($C37&lt;&gt;"",$C37&lt;$AA$2,$E37&gt;$Z$2),MIN($E37,$AA$2)-MAX($C37,$Z$2),0)</f>
        <v/>
      </c>
      <c r="P37" s="197">
        <f>IF(AND($F37&lt;&gt;"",$F37&lt;$AA$2,$G37&gt;$Z$2),MIN($G37,$AA$2)-MAX($F37,$Z$2),0)</f>
        <v/>
      </c>
      <c r="Q37" s="197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119" t="n"/>
    </row>
    <row r="38" ht="36.75" customHeight="1" s="35">
      <c r="A38" s="216">
        <f>A37+1</f>
        <v/>
      </c>
      <c r="B38" s="32">
        <f>TEXT(A38,"aaa")</f>
        <v/>
      </c>
      <c r="C38" s="200" t="n"/>
      <c r="D38" s="217">
        <f t="array" ref="D38">_xlfn.IFS(C38&lt;0.5,"朝",AND(C38&lt;22/24),"22前",AND(C38&gt;=22/24),"22後")</f>
        <v/>
      </c>
      <c r="E38" s="146" t="n"/>
      <c r="F38" s="197" t="n"/>
      <c r="G38" s="198" t="n"/>
      <c r="H38" s="201">
        <f>G38-F38</f>
        <v/>
      </c>
      <c r="I38" s="196">
        <f>IF(AND(C38&lt;0.333,C38&lt;&gt;""),8/24-C38,(IF(E38&gt;29/24,E38-29/24,)))</f>
        <v/>
      </c>
      <c r="J38" s="197">
        <f>IF(AND(C38&lt;0.5,C38&lt;&gt;""),E38-C38-H38,)</f>
        <v/>
      </c>
      <c r="K38" s="197">
        <f>IF(AND(C38&gt;0.5,C38&lt;22/24),22/24-C38,)</f>
        <v/>
      </c>
      <c r="L38" s="197">
        <f>IF(C38&gt;E38,E38+1-C38-H38,E38-C38-H38)</f>
        <v/>
      </c>
      <c r="M38" s="202">
        <f>+IF(L38&gt;$L$7,$L$7,L38)</f>
        <v/>
      </c>
      <c r="N38" s="197">
        <f>+IF(OR(L38&lt;=$L$7,L38=" ")," ",L38-$L$7)</f>
        <v/>
      </c>
      <c r="O38" s="197" t="n"/>
      <c r="P38" s="197" t="n"/>
      <c r="Q38" s="197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119" t="n"/>
    </row>
    <row r="39" ht="36.75" customHeight="1" s="35" thickBot="1">
      <c r="A39" s="218">
        <f>A38+1</f>
        <v/>
      </c>
      <c r="B39" s="26">
        <f>TEXT(A39,"aaa")</f>
        <v/>
      </c>
      <c r="C39" s="219" t="n"/>
      <c r="D39" s="220">
        <f t="array" ref="D39">_xlfn.IFS(C39&lt;0.5,"朝",AND(C39&lt;22/24),"22前",AND(C39&gt;=22/24),"22後")</f>
        <v/>
      </c>
      <c r="E39" s="147" t="n"/>
      <c r="F39" s="221" t="n"/>
      <c r="G39" s="222" t="n"/>
      <c r="H39" s="207" t="n">
        <v>0</v>
      </c>
      <c r="I39" s="208">
        <f>IF(AND(C39&lt;0.333,C39&lt;&gt;""),8/24-C39,(IF(E39&gt;29/24,E39-29/24,)))</f>
        <v/>
      </c>
      <c r="J39" s="208">
        <f>IF(AND(C39&lt;0.5,C39&lt;&gt;""),E39-C39-H39,)</f>
        <v/>
      </c>
      <c r="K39" s="223">
        <f>IF(AND(C39&gt;0.5,C39&lt;22/24),22/24-C39,)</f>
        <v/>
      </c>
      <c r="L39" s="208">
        <f>IF(C39&gt;E39,E39+1-C39-H39,E39-C39-H39)</f>
        <v/>
      </c>
      <c r="M39" s="209" t="n">
        <v>0</v>
      </c>
      <c r="N39" s="208" t="n"/>
      <c r="O39" s="208" t="n"/>
      <c r="P39" s="208" t="n"/>
      <c r="Q39" s="208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121" t="n"/>
    </row>
    <row r="40" ht="36.75" customHeight="1" s="35" thickTop="1">
      <c r="A40" s="117" t="inlineStr">
        <is>
          <t>合計</t>
        </is>
      </c>
      <c r="B40" s="117" t="n"/>
      <c r="C40" s="196" t="n"/>
      <c r="D40" s="215">
        <f t="array" ref="D40">_xlfn.IFS(C40&lt;0.5,"朝",AND(C40&lt;22/24),"22前",AND(C40&gt;=22/24),"22後")</f>
        <v/>
      </c>
      <c r="E40" s="224" t="n"/>
      <c r="F40" s="225" t="n"/>
      <c r="G40" s="226" t="n"/>
      <c r="H40" s="195" t="inlineStr">
        <is>
          <t>休憩計計</t>
        </is>
      </c>
      <c r="I40" s="196" t="inlineStr">
        <is>
          <t>早朝計</t>
        </is>
      </c>
      <c r="J40" s="196" t="inlineStr">
        <is>
          <t>基本計</t>
        </is>
      </c>
      <c r="K40" s="196" t="inlineStr">
        <is>
          <t>夜時間</t>
        </is>
      </c>
      <c r="L40" s="196" t="inlineStr">
        <is>
          <t>実働時間</t>
        </is>
      </c>
      <c r="M40" s="122" t="inlineStr">
        <is>
          <t>契約時間</t>
        </is>
      </c>
      <c r="N40" s="123" t="inlineStr">
        <is>
          <t>残業時間</t>
        </is>
      </c>
      <c r="O40" s="124" t="inlineStr">
        <is>
          <t>深夜時間</t>
        </is>
      </c>
      <c r="P40" s="124" t="inlineStr">
        <is>
          <t>深夜時間</t>
        </is>
      </c>
      <c r="Q40" s="124" t="inlineStr">
        <is>
          <t>深夜時間</t>
        </is>
      </c>
      <c r="R40" s="125" t="inlineStr">
        <is>
          <t>食事合計</t>
        </is>
      </c>
    </row>
    <row r="41" ht="36.75" customHeight="1" s="35" thickBot="1">
      <c r="A41" s="119" t="n"/>
      <c r="B41" s="119" t="n"/>
      <c r="C41" s="119" t="n"/>
      <c r="D41" s="119" t="n"/>
      <c r="E41" s="140" t="n"/>
      <c r="F41" s="4" t="inlineStr">
        <is>
          <t>出勤日数</t>
        </is>
      </c>
      <c r="G41" s="144">
        <f>COUNTA(C9:C39)</f>
        <v/>
      </c>
      <c r="H41" s="227">
        <f>+SUM(H9:H39)</f>
        <v/>
      </c>
      <c r="I41" s="228">
        <f>SUM(I9:I39)</f>
        <v/>
      </c>
      <c r="J41" s="229">
        <f>SUM(J9:J39)</f>
        <v/>
      </c>
      <c r="K41" s="229">
        <f>SUM(K9:K39)</f>
        <v/>
      </c>
      <c r="L41" s="197">
        <f>+SUM(L9:L39)</f>
        <v/>
      </c>
      <c r="M41" s="197">
        <f>+SUM(M9:M39)</f>
        <v/>
      </c>
      <c r="N41" s="197">
        <f>+SUM(N9:N39)</f>
        <v/>
      </c>
      <c r="O41" s="197">
        <f>+SUM(O9:O38)</f>
        <v/>
      </c>
      <c r="P41" s="197">
        <f>+SUM(P9:P38)</f>
        <v/>
      </c>
      <c r="Q41" s="197">
        <f>+SUM(Q9:Q39)</f>
        <v/>
      </c>
      <c r="R41" s="119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18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I36" sqref="I36"/>
    </sheetView>
  </sheetViews>
  <sheetFormatPr baseColWidth="8" defaultRowHeight="13.2"/>
  <cols>
    <col width="7.21875" bestFit="1" customWidth="1" style="35" min="1" max="1"/>
    <col width="5.77734375" bestFit="1" customWidth="1" style="35" min="2" max="2"/>
    <col hidden="1" width="2.88671875" customWidth="1" style="35" min="4" max="4"/>
    <col width="10.109375" customWidth="1" style="35" min="8" max="11"/>
    <col width="10" customWidth="1" style="35" min="12" max="13"/>
    <col width="10.88671875" customWidth="1" style="35" min="14" max="14"/>
    <col hidden="1" width="9" customWidth="1" style="35" min="15" max="15"/>
    <col hidden="1" width="8.21875" customWidth="1" style="35" min="16" max="16"/>
  </cols>
  <sheetData>
    <row r="2" ht="22.5" customHeight="1" s="35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67" t="inlineStr">
        <is>
          <t>ダイエットクック</t>
        </is>
      </c>
      <c r="E2" s="166" t="n"/>
      <c r="F2" s="166" t="n"/>
      <c r="G2" s="166" t="n"/>
      <c r="L2" s="0" t="n"/>
      <c r="M2" s="0" t="n"/>
      <c r="Z2" s="22" t="n">
        <v>0.9166666666666666</v>
      </c>
      <c r="AA2" s="23" t="n">
        <v>1.208333333333333</v>
      </c>
    </row>
    <row r="3" ht="22.5" customHeight="1" s="35">
      <c r="A3" s="190">
        <f>'[1]0SHEET'!D1</f>
        <v/>
      </c>
      <c r="B3" s="2" t="inlineStr">
        <is>
          <t>月</t>
        </is>
      </c>
      <c r="L3" s="0" t="n"/>
      <c r="M3" s="0" t="n"/>
    </row>
    <row r="4" ht="22.5" customHeight="1" s="35">
      <c r="C4" s="1" t="inlineStr">
        <is>
          <t>氏名</t>
        </is>
      </c>
      <c r="D4" s="168" t="inlineStr">
        <is>
          <t>Ｒネウパネ　ゴパル</t>
        </is>
      </c>
      <c r="E4" s="166" t="n"/>
      <c r="F4" s="166" t="n"/>
      <c r="G4" s="166" t="n"/>
      <c r="H4" s="0" t="inlineStr">
        <is>
          <t>NP番号：</t>
        </is>
      </c>
      <c r="I4" s="107" t="n">
        <v>5596</v>
      </c>
      <c r="J4" s="0" t="n"/>
      <c r="K4" s="0" t="n"/>
      <c r="M4" s="0" t="n"/>
    </row>
    <row r="6">
      <c r="L6" s="20" t="inlineStr">
        <is>
          <t>法定時間</t>
        </is>
      </c>
      <c r="M6" s="20" t="n"/>
    </row>
    <row r="7" ht="14.25" customHeight="1" s="35" thickBot="1">
      <c r="L7" s="21" t="n">
        <v>0.3333333333333333</v>
      </c>
      <c r="M7" s="21" t="n"/>
      <c r="O7" s="3" t="n"/>
      <c r="P7" s="3" t="n"/>
      <c r="Q7" s="3" t="n"/>
    </row>
    <row r="8" ht="22.5" customHeight="1" s="35" thickBot="1">
      <c r="A8" s="110" t="inlineStr">
        <is>
          <t>日</t>
        </is>
      </c>
      <c r="B8" s="132" t="inlineStr">
        <is>
          <t>曜日</t>
        </is>
      </c>
      <c r="C8" s="7" t="inlineStr">
        <is>
          <t>出勤</t>
        </is>
      </c>
      <c r="D8" s="8" t="n"/>
      <c r="E8" s="8" t="inlineStr">
        <is>
          <t>退勤</t>
        </is>
      </c>
      <c r="F8" s="8" t="inlineStr">
        <is>
          <t>休憩開始</t>
        </is>
      </c>
      <c r="G8" s="9" t="inlineStr">
        <is>
          <t>休憩終了</t>
        </is>
      </c>
      <c r="H8" s="134" t="inlineStr">
        <is>
          <t>休憩計</t>
        </is>
      </c>
      <c r="I8" s="110" t="inlineStr">
        <is>
          <t>早朝</t>
        </is>
      </c>
      <c r="J8" s="110" t="inlineStr">
        <is>
          <t>基本</t>
        </is>
      </c>
      <c r="K8" s="110" t="inlineStr">
        <is>
          <t>夜</t>
        </is>
      </c>
      <c r="L8" s="111" t="inlineStr">
        <is>
          <t>実働</t>
        </is>
      </c>
      <c r="M8" s="111" t="inlineStr">
        <is>
          <t>契約時間</t>
        </is>
      </c>
      <c r="N8" s="112" t="inlineStr">
        <is>
          <t>残業</t>
        </is>
      </c>
      <c r="O8" s="113" t="inlineStr">
        <is>
          <t>深夜時間</t>
        </is>
      </c>
      <c r="P8" s="113" t="inlineStr">
        <is>
          <t>深夜休憩</t>
        </is>
      </c>
      <c r="Q8" s="113" t="inlineStr">
        <is>
          <t>深夜</t>
        </is>
      </c>
      <c r="R8" s="114" t="inlineStr">
        <is>
          <t>食事</t>
        </is>
      </c>
    </row>
    <row r="9" ht="36.75" customHeight="1" s="35" thickTop="1">
      <c r="A9" s="214">
        <f>A3</f>
        <v/>
      </c>
      <c r="B9" s="133">
        <f>TEXT(A9,"aaa")</f>
        <v/>
      </c>
      <c r="C9" s="192" t="n"/>
      <c r="D9" s="215">
        <f t="array" ref="D9">_xlfn.IFS(C9&lt;0.5,"朝",AND(C9&lt;22/24),"22前",AND(C9&gt;=22/24),"22後")</f>
        <v/>
      </c>
      <c r="E9" s="145" t="n"/>
      <c r="F9" s="196" t="n"/>
      <c r="G9" s="194" t="n"/>
      <c r="H9" s="195">
        <f>G9-F9</f>
        <v/>
      </c>
      <c r="I9" s="196">
        <f>IF(AND(C9&lt;0.333,C9&lt;&gt;""),8/24-C9,(IF(E9&gt;29/24,E9-29/24,)))</f>
        <v/>
      </c>
      <c r="J9" s="196">
        <f>IF(AND(C9&lt;0.5,C9&lt;&gt;""),E9-C9-H9,)</f>
        <v/>
      </c>
      <c r="K9" s="196">
        <f>IF(AND(C9&gt;0.5,C9&lt;22/24),22/24-C9,)</f>
        <v/>
      </c>
      <c r="L9" s="197">
        <f>IF(C9&gt;E9,E9+1-C9-H9,E9-C9-H9)</f>
        <v/>
      </c>
      <c r="M9" s="196">
        <f>+IF(L9&gt;$L$7,$L$7,L9)</f>
        <v/>
      </c>
      <c r="N9" s="196">
        <f>+IF(OR(L9&lt;=$L$7,L9=" ")," ",L9-$L$7)</f>
        <v/>
      </c>
      <c r="O9" s="196">
        <f>IF(AND($C9&lt;&gt;"",$C9&lt;$AA$2,$E9&gt;$Z$2),MIN($E9,$AA$2)-MAX($C9,$Z$2),0)</f>
        <v/>
      </c>
      <c r="P9" s="196">
        <f>IF(AND($F9&lt;&gt;"",$F9&lt;$AA$2,$G9&gt;$Z$2),MIN($G9,$AA$2)-MAX($F9,$Z$2),0)</f>
        <v/>
      </c>
      <c r="Q9" s="197">
        <f t="array" ref="Q9">_xlfn.IFS(D9="朝",,AND(D9="22前",E9&gt;5/24),5/24+1-H9-22/24,AND(D9="22前",E9&lt;5/24),E9+1-H9-22/24,AND(D9="22後",E9&gt;5/24),5/24+1-H9-C9,AND(D9="22後",E9&lt;5/24),E9+1-H9-C9)</f>
        <v/>
      </c>
      <c r="R9" s="117" t="n"/>
    </row>
    <row r="10" ht="36.75" customHeight="1" s="35">
      <c r="A10" s="216">
        <f>A9+1</f>
        <v/>
      </c>
      <c r="B10" s="32">
        <f>TEXT(A10,"aaa")</f>
        <v/>
      </c>
      <c r="C10" s="200" t="n"/>
      <c r="D10" s="215">
        <f t="array" ref="D10">_xlfn.IFS(C10&lt;0.5,"朝",AND(C10&lt;22/24),"22前",AND(C10&gt;=22/24),"22後")</f>
        <v/>
      </c>
      <c r="E10" s="146" t="n"/>
      <c r="F10" s="197" t="n"/>
      <c r="G10" s="198" t="n"/>
      <c r="H10" s="201">
        <f>G10-F10</f>
        <v/>
      </c>
      <c r="I10" s="196">
        <f>IF(AND(C10&lt;0.333,C10&lt;&gt;""),8/24-C10,(IF(E10&gt;29/24,E10-29/24,)))</f>
        <v/>
      </c>
      <c r="J10" s="196">
        <f>IF(AND(C10&lt;0.5,C10&lt;&gt;""),E10-C10-H10,)</f>
        <v/>
      </c>
      <c r="K10" s="196">
        <f>IF(AND(C10&gt;0.5,C10&lt;22/24),22/24-C10,)</f>
        <v/>
      </c>
      <c r="L10" s="197">
        <f>IF(C10&gt;E10,E10+1-C10-H10,E10-C10-H10)</f>
        <v/>
      </c>
      <c r="M10" s="202">
        <f>+IF(L10&gt;$L$7,$L$7,L10)</f>
        <v/>
      </c>
      <c r="N10" s="197">
        <f>+IF(OR(L10&lt;=$L$7,L10=" ")," ",L10-$L$7)</f>
        <v/>
      </c>
      <c r="O10" s="197">
        <f>IF(AND($C10&lt;&gt;"",$C10&lt;$AA$2,$E10&gt;$Z$2),MIN($E10,$AA$2)-MAX($C10,$Z$2),0)</f>
        <v/>
      </c>
      <c r="P10" s="197">
        <f>IF(AND($F10&lt;&gt;"",$F10&lt;$AA$2,$G10&gt;$Z$2),MIN($G10,$AA$2)-MAX($F10,$Z$2),0)</f>
        <v/>
      </c>
      <c r="Q10" s="197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119" t="n"/>
    </row>
    <row r="11" ht="36.75" customHeight="1" s="35">
      <c r="A11" s="216">
        <f>A10+1</f>
        <v/>
      </c>
      <c r="B11" s="32">
        <f>TEXT(A11,"aaa")</f>
        <v/>
      </c>
      <c r="C11" s="200" t="n"/>
      <c r="D11" s="215">
        <f t="array" ref="D11">_xlfn.IFS(C11&lt;0.5,"朝",AND(C11&lt;22/24),"22前",AND(C11&gt;=22/24),"22後")</f>
        <v/>
      </c>
      <c r="E11" s="146" t="n"/>
      <c r="F11" s="197" t="n"/>
      <c r="G11" s="198" t="n"/>
      <c r="H11" s="201">
        <f>G11-F11</f>
        <v/>
      </c>
      <c r="I11" s="196">
        <f>IF(AND(C11&lt;0.333,C11&lt;&gt;""),8/24-C11,(IF(E11&gt;29/24,E11-29/24,)))</f>
        <v/>
      </c>
      <c r="J11" s="196">
        <f>IF(AND(C11&lt;0.5,C11&lt;&gt;""),E11-C11-H11,)</f>
        <v/>
      </c>
      <c r="K11" s="196">
        <f>IF(AND(C11&gt;0.5,C11&lt;22/24),22/24-C11,)</f>
        <v/>
      </c>
      <c r="L11" s="197">
        <f>IF(C11&gt;E11,E11+1-C11-H11,E11-C11-H11)</f>
        <v/>
      </c>
      <c r="M11" s="202">
        <f>+IF(L11&gt;$L$7,$L$7,L11)</f>
        <v/>
      </c>
      <c r="N11" s="197">
        <f>+IF(OR(L11&lt;=$L$7,L11=" ")," ",L11-$L$7)</f>
        <v/>
      </c>
      <c r="O11" s="197">
        <f>IF(AND($C11&lt;&gt;"",$C11&lt;$AA$2,$E11&gt;$Z$2),MIN($E11,$AA$2)-MAX($C11,$Z$2),0)</f>
        <v/>
      </c>
      <c r="P11" s="197">
        <f>IF(AND($F11&lt;&gt;"",$F11&lt;$AA$2,$G11&gt;$Z$2),MIN($G11,$AA$2)-MAX($F11,$Z$2),0)</f>
        <v/>
      </c>
      <c r="Q11" s="197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119" t="n"/>
    </row>
    <row r="12" ht="36.75" customHeight="1" s="35">
      <c r="A12" s="216">
        <f>A11+1</f>
        <v/>
      </c>
      <c r="B12" s="32">
        <f>TEXT(A12,"aaa")</f>
        <v/>
      </c>
      <c r="C12" s="200" t="n">
        <v>0.8645833333333334</v>
      </c>
      <c r="D12" s="215">
        <f t="array" ref="D12">_xlfn.IFS(C12&lt;0.5,"朝",AND(C12&lt;22/24),"22前",AND(C12&gt;=22/24),"22後")</f>
        <v/>
      </c>
      <c r="E12" s="146" t="n">
        <v>1.291666666666667</v>
      </c>
      <c r="F12" s="197" t="n">
        <v>0</v>
      </c>
      <c r="G12" s="198" t="n">
        <v>0.04166666666666666</v>
      </c>
      <c r="H12" s="201">
        <f>G12-F12</f>
        <v/>
      </c>
      <c r="I12" s="196">
        <f>IF(AND(C12&lt;0.333,C12&lt;&gt;""),8/24-C12,(IF(E12&gt;29/24,E12-29/24,)))</f>
        <v/>
      </c>
      <c r="J12" s="196">
        <f>IF(AND(C12&lt;0.5,C12&lt;&gt;""),E12-C12-H12,)</f>
        <v/>
      </c>
      <c r="K12" s="196">
        <f>IF(AND(C12&gt;0.5,C12&lt;22/24),22/24-C12,)</f>
        <v/>
      </c>
      <c r="L12" s="197">
        <f>IF(C12&gt;E12,E12+1-C12-H12,E12-C12-H12)</f>
        <v/>
      </c>
      <c r="M12" s="202">
        <f>+IF(L12&gt;$L$7,$L$7,L12)</f>
        <v/>
      </c>
      <c r="N12" s="197">
        <f>+IF(OR(L12&lt;=$L$7,L12=" ")," ",L12-$L$7)</f>
        <v/>
      </c>
      <c r="O12" s="197">
        <f>IF(AND($C12&lt;&gt;"",$C12&lt;$AA$2,$E12&gt;$Z$2),MIN($E12,$AA$2)-MAX($C12,$Z$2),0)</f>
        <v/>
      </c>
      <c r="P12" s="197">
        <f>IF(AND($F12&lt;&gt;"",$F12&lt;$AA$2,$G12&gt;$Z$2),MIN($G12,$AA$2)-MAX($F12,$Z$2),0)</f>
        <v/>
      </c>
      <c r="Q12" s="197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119" t="n"/>
    </row>
    <row r="13" ht="36.75" customHeight="1" s="35">
      <c r="A13" s="216">
        <f>A12+1</f>
        <v/>
      </c>
      <c r="B13" s="32">
        <f>TEXT(A13,"aaa")</f>
        <v/>
      </c>
      <c r="C13" s="200" t="n">
        <v>0.8645833333333334</v>
      </c>
      <c r="D13" s="215">
        <f t="array" ref="D13">_xlfn.IFS(C13&lt;0.5,"朝",AND(C13&lt;22/24),"22前",AND(C13&gt;=22/24),"22後")</f>
        <v/>
      </c>
      <c r="E13" s="146" t="n">
        <v>1.292361111111111</v>
      </c>
      <c r="F13" s="197" t="n">
        <v>0</v>
      </c>
      <c r="G13" s="198" t="n">
        <v>0.04166666666666666</v>
      </c>
      <c r="H13" s="201">
        <f>G13-F13</f>
        <v/>
      </c>
      <c r="I13" s="196">
        <f>IF(AND(C13&lt;0.333,C13&lt;&gt;""),8/24-C13,(IF(E13&gt;29/24,E13-29/24,)))</f>
        <v/>
      </c>
      <c r="J13" s="196">
        <f>IF(AND(C13&lt;0.5,C13&lt;&gt;""),E13-C13-H13,)</f>
        <v/>
      </c>
      <c r="K13" s="196">
        <f>IF(AND(C13&gt;0.5,C13&lt;22/24),22/24-C13,)</f>
        <v/>
      </c>
      <c r="L13" s="197">
        <f>IF(C13&gt;E13,E13+1-C13-H13,E13-C13-H13)</f>
        <v/>
      </c>
      <c r="M13" s="202">
        <f>+IF(L13&gt;$L$7,$L$7,L13)</f>
        <v/>
      </c>
      <c r="N13" s="197">
        <f>+IF(OR(L13&lt;=$L$7,L13=" ")," ",L13-$L$7)</f>
        <v/>
      </c>
      <c r="O13" s="197">
        <f>IF(AND($C13&lt;&gt;"",$C13&lt;$AA$2,$E13&gt;$Z$2),MIN($E13,$AA$2)-MAX($C13,$Z$2),0)</f>
        <v/>
      </c>
      <c r="P13" s="197">
        <f>IF(AND($F13&lt;&gt;"",$F13&lt;$AA$2,$G13&gt;$Z$2),MIN($G13,$AA$2)-MAX($F13,$Z$2),0)</f>
        <v/>
      </c>
      <c r="Q13" s="197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119" t="n"/>
    </row>
    <row r="14" ht="36.75" customHeight="1" s="35">
      <c r="A14" s="216">
        <f>A13+1</f>
        <v/>
      </c>
      <c r="B14" s="32">
        <f>TEXT(A14,"aaa")</f>
        <v/>
      </c>
      <c r="C14" s="200" t="n"/>
      <c r="D14" s="215">
        <f t="array" ref="D14">_xlfn.IFS(C14&lt;0.5,"朝",AND(C14&lt;22/24),"22前",AND(C14&gt;=22/24),"22後")</f>
        <v/>
      </c>
      <c r="E14" s="146" t="n"/>
      <c r="F14" s="197" t="n"/>
      <c r="G14" s="198" t="n"/>
      <c r="H14" s="201">
        <f>G14-F14</f>
        <v/>
      </c>
      <c r="I14" s="196">
        <f>IF(AND(C14&lt;0.333,C14&lt;&gt;""),8/24-C14,(IF(E14&gt;29/24,E14-29/24,)))</f>
        <v/>
      </c>
      <c r="J14" s="196">
        <f>IF(AND(C14&lt;0.5,C14&lt;&gt;""),E14-C14-H14,)</f>
        <v/>
      </c>
      <c r="K14" s="196">
        <f>IF(AND(C14&gt;0.5,C14&lt;22/24),22/24-C14,)</f>
        <v/>
      </c>
      <c r="L14" s="197">
        <f>IF(C14&gt;E14,E14+1-C14-H14,E14-C14-H14)</f>
        <v/>
      </c>
      <c r="M14" s="202">
        <f>+IF(L14&gt;$L$7,$L$7,L14)</f>
        <v/>
      </c>
      <c r="N14" s="197">
        <f>+IF(OR(L14&lt;=$L$7,L14=" ")," ",L14-$L$7)</f>
        <v/>
      </c>
      <c r="O14" s="197">
        <f>IF(AND($C14&lt;&gt;"",$C14&lt;$AA$2,$E14&gt;$Z$2),MIN($E14,$AA$2)-MAX($C14,$Z$2),0)</f>
        <v/>
      </c>
      <c r="P14" s="197">
        <f>IF(AND($F14&lt;&gt;"",$F14&lt;$AA$2,$G14&gt;$Z$2),MIN($G14,$AA$2)-MAX($F14,$Z$2),0)</f>
        <v/>
      </c>
      <c r="Q14" s="197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119" t="n"/>
    </row>
    <row r="15" ht="36.75" customHeight="1" s="35">
      <c r="A15" s="216">
        <f>A14+1</f>
        <v/>
      </c>
      <c r="B15" s="32">
        <f>TEXT(A15,"aaa")</f>
        <v/>
      </c>
      <c r="C15" s="200" t="n"/>
      <c r="D15" s="215">
        <f t="array" ref="D15">_xlfn.IFS(C15&lt;0.5,"朝",AND(C15&lt;22/24),"22前",AND(C15&gt;=22/24),"22後")</f>
        <v/>
      </c>
      <c r="E15" s="146" t="n"/>
      <c r="F15" s="197" t="n"/>
      <c r="G15" s="198" t="n"/>
      <c r="H15" s="201">
        <f>G15-F15</f>
        <v/>
      </c>
      <c r="I15" s="196">
        <f>IF(AND(C15&lt;0.333,C15&lt;&gt;""),8/24-C15,(IF(E15&gt;29/24,E15-29/24,)))</f>
        <v/>
      </c>
      <c r="J15" s="196">
        <f>IF(AND(C15&lt;0.5,C15&lt;&gt;""),E15-C15-H15,)</f>
        <v/>
      </c>
      <c r="K15" s="196">
        <f>IF(AND(C15&gt;0.5,C15&lt;22/24),22/24-C15,)</f>
        <v/>
      </c>
      <c r="L15" s="197">
        <f>IF(C15&gt;E15,E15+1-C15-H15,E15-C15-H15)</f>
        <v/>
      </c>
      <c r="M15" s="202">
        <f>+IF(L15&gt;$L$7,$L$7,L15)</f>
        <v/>
      </c>
      <c r="N15" s="197">
        <f>+IF(OR(L15&lt;=$L$7,L15=" ")," ",L15-$L$7)</f>
        <v/>
      </c>
      <c r="O15" s="197">
        <f>IF(AND($C15&lt;&gt;"",$C15&lt;$AA$2,$E15&gt;$Z$2),MIN($E15,$AA$2)-MAX($C15,$Z$2),0)</f>
        <v/>
      </c>
      <c r="P15" s="197">
        <f>IF(AND($F15&lt;&gt;"",$F15&lt;$AA$2,$G15&gt;$Z$2),MIN($G15,$AA$2)-MAX($F15,$Z$2),0)</f>
        <v/>
      </c>
      <c r="Q15" s="197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119" t="n"/>
    </row>
    <row r="16" ht="36.75" customHeight="1" s="35">
      <c r="A16" s="216">
        <f>A15+1</f>
        <v/>
      </c>
      <c r="B16" s="32">
        <f>TEXT(A16,"aaa")</f>
        <v/>
      </c>
      <c r="C16" s="200" t="n"/>
      <c r="D16" s="215">
        <f t="array" ref="D16">_xlfn.IFS(C16&lt;0.5,"朝",AND(C16&lt;22/24),"22前",AND(C16&gt;=22/24),"22後")</f>
        <v/>
      </c>
      <c r="E16" s="146" t="n"/>
      <c r="F16" s="197" t="n"/>
      <c r="G16" s="198" t="n"/>
      <c r="H16" s="201">
        <f>G16-F16</f>
        <v/>
      </c>
      <c r="I16" s="196">
        <f>IF(AND(C16&lt;0.333,C16&lt;&gt;""),8/24-C16,(IF(E16&gt;29/24,E16-29/24,)))</f>
        <v/>
      </c>
      <c r="J16" s="196">
        <f>IF(AND(C16&lt;0.5,C16&lt;&gt;""),E16-C16-H16,)</f>
        <v/>
      </c>
      <c r="K16" s="196">
        <f>IF(AND(C16&gt;0.5,C16&lt;22/24),22/24-C16,)</f>
        <v/>
      </c>
      <c r="L16" s="197">
        <f>IF(C16&gt;E16,E16+1-C16-H16,E16-C16-H16)</f>
        <v/>
      </c>
      <c r="M16" s="202">
        <f>+IF(L16&gt;$L$7,$L$7,L16)</f>
        <v/>
      </c>
      <c r="N16" s="197">
        <f>+IF(OR(L16&lt;=$L$7,L16=" ")," ",L16-$L$7)</f>
        <v/>
      </c>
      <c r="O16" s="197">
        <f>IF(AND($C16&lt;&gt;"",$C16&lt;$AA$2,$E16&gt;$Z$2),MIN($E16,$AA$2)-MAX($C16,$Z$2),0)</f>
        <v/>
      </c>
      <c r="P16" s="197">
        <f>IF(AND($F16&lt;&gt;"",$F16&lt;$AA$2,$G16&gt;$Z$2),MIN($G16,$AA$2)-MAX($F16,$Z$2),0)</f>
        <v/>
      </c>
      <c r="Q16" s="197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119" t="n"/>
    </row>
    <row r="17" ht="36.75" customHeight="1" s="35">
      <c r="A17" s="216">
        <f>A16+1</f>
        <v/>
      </c>
      <c r="B17" s="32">
        <f>TEXT(A17,"aaa")</f>
        <v/>
      </c>
      <c r="C17" s="200" t="n"/>
      <c r="D17" s="215">
        <f t="array" ref="D17">_xlfn.IFS(C17&lt;0.5,"朝",AND(C17&lt;22/24),"22前",AND(C17&gt;=22/24),"22後")</f>
        <v/>
      </c>
      <c r="E17" s="146" t="n"/>
      <c r="F17" s="197" t="n"/>
      <c r="G17" s="198" t="n"/>
      <c r="H17" s="201">
        <f>G17-F17</f>
        <v/>
      </c>
      <c r="I17" s="196">
        <f>IF(AND(C17&lt;0.333,C17&lt;&gt;""),8/24-C17,(IF(E17&gt;29/24,E17-29/24,)))</f>
        <v/>
      </c>
      <c r="J17" s="196">
        <f>IF(AND(C17&lt;0.5,C17&lt;&gt;""),E17-C17-H17,)</f>
        <v/>
      </c>
      <c r="K17" s="196">
        <f>IF(AND(C17&gt;0.5,C17&lt;22/24),22/24-C17,)</f>
        <v/>
      </c>
      <c r="L17" s="197">
        <f>IF(C17&gt;E17,E17+1-C17-H17,E17-C17-H17)</f>
        <v/>
      </c>
      <c r="M17" s="202">
        <f>+IF(L17&gt;$L$7,$L$7,L17)</f>
        <v/>
      </c>
      <c r="N17" s="197">
        <f>+IF(OR(L17&lt;=$L$7,L17=" ")," ",L17-$L$7)</f>
        <v/>
      </c>
      <c r="O17" s="197">
        <f>IF(AND($C17&lt;&gt;"",$C17&lt;$AA$2,$E17&gt;$Z$2),MIN($E17,$AA$2)-MAX($C17,$Z$2),0)</f>
        <v/>
      </c>
      <c r="P17" s="197">
        <f>IF(AND($F17&lt;&gt;"",$F17&lt;$AA$2,$G17&gt;$Z$2),MIN($G17,$AA$2)-MAX($F17,$Z$2),0)</f>
        <v/>
      </c>
      <c r="Q17" s="197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119" t="n"/>
    </row>
    <row r="18" ht="36.75" customHeight="1" s="35">
      <c r="A18" s="216">
        <f>A17+1</f>
        <v/>
      </c>
      <c r="B18" s="32">
        <f>TEXT(A18,"aaa")</f>
        <v/>
      </c>
      <c r="C18" s="200" t="n"/>
      <c r="D18" s="215">
        <f t="array" ref="D18">_xlfn.IFS(C18&lt;0.5,"朝",AND(C18&lt;22/24),"22前",AND(C18&gt;=22/24),"22後")</f>
        <v/>
      </c>
      <c r="E18" s="146" t="n"/>
      <c r="F18" s="197" t="n"/>
      <c r="G18" s="198" t="n"/>
      <c r="H18" s="201">
        <f>G18-F18</f>
        <v/>
      </c>
      <c r="I18" s="196">
        <f>IF(AND(C18&lt;0.333,C18&lt;&gt;""),8/24-C18,(IF(E18&gt;29/24,E18-29/24,)))</f>
        <v/>
      </c>
      <c r="J18" s="196">
        <f>IF(AND(C18&lt;0.5,C18&lt;&gt;""),E18-C18-H18,)</f>
        <v/>
      </c>
      <c r="K18" s="196">
        <f>IF(AND(C18&gt;0.5,C18&lt;22/24),22/24-C18,)</f>
        <v/>
      </c>
      <c r="L18" s="197">
        <f>IF(C18&gt;E18,E18+1-C18-H18,E18-C18-H18)</f>
        <v/>
      </c>
      <c r="M18" s="202">
        <f>+IF(L18&gt;$L$7,$L$7,L18)</f>
        <v/>
      </c>
      <c r="N18" s="197">
        <f>+IF(OR(L18&lt;=$L$7,L18=" ")," ",L18-$L$7)</f>
        <v/>
      </c>
      <c r="O18" s="197">
        <f>IF(AND($C18&lt;&gt;"",$C18&lt;$AA$2,$E18&gt;$Z$2),MIN($E18,$AA$2)-MAX($C18,$Z$2),0)</f>
        <v/>
      </c>
      <c r="P18" s="197">
        <f>IF(AND($F18&lt;&gt;"",$F18&lt;$AA$2,$G18&gt;$Z$2),MIN($G18,$AA$2)-MAX($F18,$Z$2),0)</f>
        <v/>
      </c>
      <c r="Q18" s="197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119" t="n"/>
    </row>
    <row r="19" ht="36.75" customHeight="1" s="35">
      <c r="A19" s="216">
        <f>A18+1</f>
        <v/>
      </c>
      <c r="B19" s="32">
        <f>TEXT(A19,"aaa")</f>
        <v/>
      </c>
      <c r="C19" s="200" t="n">
        <v>0.8645833333333334</v>
      </c>
      <c r="D19" s="215">
        <f t="array" ref="D19">_xlfn.IFS(C19&lt;0.5,"朝",AND(C19&lt;22/24),"22前",AND(C19&gt;=22/24),"22後")</f>
        <v/>
      </c>
      <c r="E19" s="146" t="n">
        <v>1.291666666666667</v>
      </c>
      <c r="F19" s="197" t="n">
        <v>0</v>
      </c>
      <c r="G19" s="198" t="n">
        <v>0.04166666666666666</v>
      </c>
      <c r="H19" s="201">
        <f>G19-F19</f>
        <v/>
      </c>
      <c r="I19" s="196">
        <f>IF(AND(C19&lt;0.333,C19&lt;&gt;""),8/24-C19,(IF(E19&gt;29/24,E19-29/24,)))</f>
        <v/>
      </c>
      <c r="J19" s="196">
        <f>IF(AND(C19&lt;0.5,C19&lt;&gt;""),E19-C19-H19,)</f>
        <v/>
      </c>
      <c r="K19" s="196">
        <f>IF(AND(C19&gt;0.5,C19&lt;22/24),22/24-C19,)</f>
        <v/>
      </c>
      <c r="L19" s="197">
        <f>IF(C19&gt;E19,E19+1-C19-H19,E19-C19-H19)</f>
        <v/>
      </c>
      <c r="M19" s="202">
        <f>+IF(L19&gt;$L$7,$L$7,L19)</f>
        <v/>
      </c>
      <c r="N19" s="197">
        <f>+IF(OR(L19&lt;=$L$7,L19=" ")," ",L19-$L$7)</f>
        <v/>
      </c>
      <c r="O19" s="197">
        <f>IF(AND($C19&lt;&gt;"",$C19&lt;$AA$2,$E19&gt;$Z$2),MIN($E19,$AA$2)-MAX($C19,$Z$2),0)</f>
        <v/>
      </c>
      <c r="P19" s="197">
        <f>IF(AND($F19&lt;&gt;"",$F19&lt;$AA$2,$G19&gt;$Z$2),MIN($G19,$AA$2)-MAX($F19,$Z$2),0)</f>
        <v/>
      </c>
      <c r="Q19" s="197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119" t="n"/>
    </row>
    <row r="20" ht="36.75" customHeight="1" s="35">
      <c r="A20" s="216">
        <f>A19+1</f>
        <v/>
      </c>
      <c r="B20" s="32">
        <f>TEXT(A20,"aaa")</f>
        <v/>
      </c>
      <c r="C20" s="200" t="n">
        <v>0.8645833333333334</v>
      </c>
      <c r="D20" s="215">
        <f t="array" ref="D20">_xlfn.IFS(C20&lt;0.5,"朝",AND(C20&lt;22/24),"22前",AND(C20&gt;=22/24),"22後")</f>
        <v/>
      </c>
      <c r="E20" s="146" t="n">
        <v>1.292361111111111</v>
      </c>
      <c r="F20" s="197" t="n">
        <v>0</v>
      </c>
      <c r="G20" s="198" t="n">
        <v>0.04166666666666666</v>
      </c>
      <c r="H20" s="201">
        <f>G20-F20</f>
        <v/>
      </c>
      <c r="I20" s="196">
        <f>IF(AND(C20&lt;0.333,C20&lt;&gt;""),8/24-C20,(IF(E20&gt;29/24,E20-29/24,)))</f>
        <v/>
      </c>
      <c r="J20" s="196">
        <f>IF(AND(C20&lt;0.5,C20&lt;&gt;""),E20-C20-H20,)</f>
        <v/>
      </c>
      <c r="K20" s="196">
        <f>IF(AND(C20&gt;0.5,C20&lt;22/24),22/24-C20,)</f>
        <v/>
      </c>
      <c r="L20" s="197">
        <f>IF(C20&gt;E20,E20+1-C20-H20,E20-C20-H20)</f>
        <v/>
      </c>
      <c r="M20" s="202">
        <f>+IF(L20&gt;$L$7,$L$7,L20)</f>
        <v/>
      </c>
      <c r="N20" s="197">
        <f>+IF(OR(L20&lt;=$L$7,L20=" ")," ",L20-$L$7)</f>
        <v/>
      </c>
      <c r="O20" s="197">
        <f>IF(AND($C20&lt;&gt;"",$C20&lt;$AA$2,$E20&gt;$Z$2),MIN($E20,$AA$2)-MAX($C20,$Z$2),0)</f>
        <v/>
      </c>
      <c r="P20" s="197">
        <f>IF(AND($F20&lt;&gt;"",$F20&lt;$AA$2,$G20&gt;$Z$2),MIN($G20,$AA$2)-MAX($F20,$Z$2),0)</f>
        <v/>
      </c>
      <c r="Q20" s="197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119" t="n"/>
    </row>
    <row r="21" ht="36.75" customHeight="1" s="35">
      <c r="A21" s="216">
        <f>A20+1</f>
        <v/>
      </c>
      <c r="B21" s="32">
        <f>TEXT(A21,"aaa")</f>
        <v/>
      </c>
      <c r="C21" s="200" t="n">
        <v>0.8645833333333334</v>
      </c>
      <c r="D21" s="215">
        <f t="array" ref="D21">_xlfn.IFS(C21&lt;0.5,"朝",AND(C21&lt;22/24),"22前",AND(C21&gt;=22/24),"22後")</f>
        <v/>
      </c>
      <c r="E21" s="146" t="n">
        <v>1.255555555555556</v>
      </c>
      <c r="F21" s="197" t="n">
        <v>0</v>
      </c>
      <c r="G21" s="198" t="n">
        <v>0.04166666666666666</v>
      </c>
      <c r="H21" s="201">
        <f>G21-F21</f>
        <v/>
      </c>
      <c r="I21" s="196">
        <f>IF(AND(C21&lt;0.333,C21&lt;&gt;""),8/24-C21,(IF(E21&gt;29/24,E21-29/24,)))</f>
        <v/>
      </c>
      <c r="J21" s="196">
        <f>IF(AND(C21&lt;0.5,C21&lt;&gt;""),E21-C21-H21,)</f>
        <v/>
      </c>
      <c r="K21" s="196">
        <f>IF(AND(C21&gt;0.5,C21&lt;22/24),22/24-C21,)</f>
        <v/>
      </c>
      <c r="L21" s="197">
        <f>IF(C21&gt;E21,E21+1-C21-H21,E21-C21-H21)</f>
        <v/>
      </c>
      <c r="M21" s="202">
        <f>+IF(L21&gt;$L$7,$L$7,L21)</f>
        <v/>
      </c>
      <c r="N21" s="197">
        <f>+IF(OR(L21&lt;=$L$7,L21=" ")," ",L21-$L$7)</f>
        <v/>
      </c>
      <c r="O21" s="197">
        <f>IF(AND($C21&lt;&gt;"",$C21&lt;$AA$2,$E21&gt;$Z$2),MIN($E21,$AA$2)-MAX($C21,$Z$2),0)</f>
        <v/>
      </c>
      <c r="P21" s="197">
        <f>IF(AND($F21&lt;&gt;"",$F21&lt;$AA$2,$G21&gt;$Z$2),MIN($G21,$AA$2)-MAX($F21,$Z$2),0)</f>
        <v/>
      </c>
      <c r="Q21" s="197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119" t="n"/>
    </row>
    <row r="22" ht="36.75" customHeight="1" s="35">
      <c r="A22" s="216">
        <f>A21+1</f>
        <v/>
      </c>
      <c r="B22" s="32">
        <f>TEXT(A22,"aaa")</f>
        <v/>
      </c>
      <c r="C22" s="200" t="n"/>
      <c r="D22" s="215">
        <f t="array" ref="D22">_xlfn.IFS(C22&lt;0.5,"朝",AND(C22&lt;22/24),"22前",AND(C22&gt;=22/24),"22後")</f>
        <v/>
      </c>
      <c r="E22" s="146" t="n"/>
      <c r="F22" s="197" t="n"/>
      <c r="G22" s="198" t="n"/>
      <c r="H22" s="201">
        <f>G22-F22</f>
        <v/>
      </c>
      <c r="I22" s="196">
        <f>IF(AND(C22&lt;0.333,C22&lt;&gt;""),8/24-C22,(IF(E22&gt;29/24,E22-29/24,)))</f>
        <v/>
      </c>
      <c r="J22" s="196">
        <f>IF(AND(C22&lt;0.5,C22&lt;&gt;""),E22-C22-H22,)</f>
        <v/>
      </c>
      <c r="K22" s="196">
        <f>IF(AND(C22&gt;0.5,C22&lt;22/24),22/24-C22,)</f>
        <v/>
      </c>
      <c r="L22" s="197">
        <f>IF(C22&gt;E22,E22+1-C22-H22,E22-C22-H22)</f>
        <v/>
      </c>
      <c r="M22" s="202">
        <f>+IF(L22&gt;$L$7,$L$7,L22)</f>
        <v/>
      </c>
      <c r="N22" s="197">
        <f>+IF(OR(L22&lt;=$L$7,L22=" ")," ",L22-$L$7)</f>
        <v/>
      </c>
      <c r="O22" s="197">
        <f>IF(AND($C22&lt;&gt;"",$C22&lt;$AA$2,$E22&gt;$Z$2),MIN($E22,$AA$2)-MAX($C22,$Z$2),0)</f>
        <v/>
      </c>
      <c r="P22" s="197">
        <f>IF(AND($F22&lt;&gt;"",$F22&lt;$AA$2,$G22&gt;$Z$2),MIN($G22,$AA$2)-MAX($F22,$Z$2),0)</f>
        <v/>
      </c>
      <c r="Q22" s="197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119" t="n"/>
    </row>
    <row r="23" ht="36.75" customHeight="1" s="35">
      <c r="A23" s="216">
        <f>A22+1</f>
        <v/>
      </c>
      <c r="B23" s="32">
        <f>TEXT(A23,"aaa")</f>
        <v/>
      </c>
      <c r="C23" s="200" t="n"/>
      <c r="D23" s="215">
        <f t="array" ref="D23">_xlfn.IFS(C23&lt;0.5,"朝",AND(C23&lt;22/24),"22前",AND(C23&gt;=22/24),"22後")</f>
        <v/>
      </c>
      <c r="E23" s="146" t="n"/>
      <c r="F23" s="197" t="n"/>
      <c r="G23" s="198" t="n"/>
      <c r="H23" s="201">
        <f>G23-F23</f>
        <v/>
      </c>
      <c r="I23" s="196">
        <f>IF(AND(C23&lt;0.333,C23&lt;&gt;""),8/24-C23,(IF(E23&gt;29/24,E23-29/24,)))</f>
        <v/>
      </c>
      <c r="J23" s="196">
        <f>IF(AND(C23&lt;0.5,C23&lt;&gt;""),E23-C23-H23,)</f>
        <v/>
      </c>
      <c r="K23" s="196">
        <f>IF(AND(C23&gt;0.5,C23&lt;22/24),22/24-C23,)</f>
        <v/>
      </c>
      <c r="L23" s="197">
        <f>IF(C23&gt;E23,E23+1-C23-H23,E23-C23-H23)</f>
        <v/>
      </c>
      <c r="M23" s="202">
        <f>+IF(L23&gt;$L$7,$L$7,L23)</f>
        <v/>
      </c>
      <c r="N23" s="197">
        <f>+IF(OR(L23&lt;=$L$7,L23=" ")," ",L23-$L$7)</f>
        <v/>
      </c>
      <c r="O23" s="197">
        <f>IF(AND($C23&lt;&gt;"",$C23&lt;$AA$2,$E23&gt;$Z$2),MIN($E23,$AA$2)-MAX($C23,$Z$2),0)</f>
        <v/>
      </c>
      <c r="P23" s="197">
        <f>IF(AND($F23&lt;&gt;"",$F23&lt;$AA$2,$G23&gt;$Z$2),MIN($G23,$AA$2)-MAX($F23,$Z$2),0)</f>
        <v/>
      </c>
      <c r="Q23" s="197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119" t="n"/>
    </row>
    <row r="24" ht="36.75" customHeight="1" s="35">
      <c r="A24" s="216">
        <f>A23+1</f>
        <v/>
      </c>
      <c r="B24" s="32">
        <f>TEXT(A24,"aaa")</f>
        <v/>
      </c>
      <c r="C24" s="200" t="n"/>
      <c r="D24" s="215">
        <f t="array" ref="D24">_xlfn.IFS(C24&lt;0.5,"朝",AND(C24&lt;22/24),"22前",AND(C24&gt;=22/24),"22後")</f>
        <v/>
      </c>
      <c r="E24" s="146" t="n"/>
      <c r="F24" s="197" t="n"/>
      <c r="G24" s="198" t="n"/>
      <c r="H24" s="201">
        <f>G24-F24</f>
        <v/>
      </c>
      <c r="I24" s="196">
        <f>IF(AND(C24&lt;0.333,C24&lt;&gt;""),8/24-C24,(IF(E24&gt;29/24,E24-29/24,)))</f>
        <v/>
      </c>
      <c r="J24" s="196">
        <f>IF(AND(C24&lt;0.5,C24&lt;&gt;""),E24-C24-H24,)</f>
        <v/>
      </c>
      <c r="K24" s="196">
        <f>IF(AND(C24&gt;0.5,C24&lt;22/24),22/24-C24,)</f>
        <v/>
      </c>
      <c r="L24" s="197">
        <f>IF(C24&gt;E24,E24+1-C24-H24,E24-C24-H24)</f>
        <v/>
      </c>
      <c r="M24" s="202">
        <f>+IF(L24&gt;$L$7,$L$7,L24)</f>
        <v/>
      </c>
      <c r="N24" s="197">
        <f>+IF(OR(L24&lt;=$L$7,L24=" ")," ",L24-$L$7)</f>
        <v/>
      </c>
      <c r="O24" s="197">
        <f>IF(AND($C24&lt;&gt;"",$C24&lt;$AA$2,$E24&gt;$Z$2),MIN($E24,$AA$2)-MAX($C24,$Z$2),0)</f>
        <v/>
      </c>
      <c r="P24" s="197">
        <f>IF(AND($F24&lt;&gt;"",$F24&lt;$AA$2,$G24&gt;$Z$2),MIN($G24,$AA$2)-MAX($F24,$Z$2),0)</f>
        <v/>
      </c>
      <c r="Q24" s="197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119" t="n"/>
    </row>
    <row r="25" ht="36.75" customHeight="1" s="35">
      <c r="A25" s="216">
        <f>A24+1</f>
        <v/>
      </c>
      <c r="B25" s="32">
        <f>TEXT(A25,"aaa")</f>
        <v/>
      </c>
      <c r="C25" s="200" t="n"/>
      <c r="D25" s="215">
        <f t="array" ref="D25">_xlfn.IFS(C25&lt;0.5,"朝",AND(C25&lt;22/24),"22前",AND(C25&gt;=22/24),"22後")</f>
        <v/>
      </c>
      <c r="E25" s="146" t="n"/>
      <c r="F25" s="197" t="n"/>
      <c r="G25" s="198" t="n"/>
      <c r="H25" s="201">
        <f>G25-F25</f>
        <v/>
      </c>
      <c r="I25" s="196">
        <f>IF(AND(C25&lt;0.333,C25&lt;&gt;""),8/24-C25,(IF(E25&gt;29/24,E25-29/24,)))</f>
        <v/>
      </c>
      <c r="J25" s="196">
        <f>IF(AND(C25&lt;0.5,C25&lt;&gt;""),E25-C25-H25,)</f>
        <v/>
      </c>
      <c r="K25" s="196">
        <f>IF(AND(C25&gt;0.5,C25&lt;22/24),22/24-C25,)</f>
        <v/>
      </c>
      <c r="L25" s="197">
        <f>IF(C25&gt;E25,E25+1-C25-H25,E25-C25-H25)</f>
        <v/>
      </c>
      <c r="M25" s="202">
        <f>+IF(L25&gt;$L$7,$L$7,L25)</f>
        <v/>
      </c>
      <c r="N25" s="197">
        <f>+IF(OR(L25&lt;=$L$7,L25=" ")," ",L25-$L$7)</f>
        <v/>
      </c>
      <c r="O25" s="197">
        <f>IF(AND($C25&lt;&gt;"",$C25&lt;$AA$2,$E25&gt;$Z$2),MIN($E25,$AA$2)-MAX($C25,$Z$2),0)</f>
        <v/>
      </c>
      <c r="P25" s="197">
        <f>IF(AND($F25&lt;&gt;"",$F25&lt;$AA$2,$G25&gt;$Z$2),MIN($G25,$AA$2)-MAX($F25,$Z$2),0)</f>
        <v/>
      </c>
      <c r="Q25" s="197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119" t="n"/>
    </row>
    <row r="26" ht="36.75" customHeight="1" s="35">
      <c r="A26" s="216">
        <f>A25+1</f>
        <v/>
      </c>
      <c r="B26" s="32">
        <f>TEXT(A26,"aaa")</f>
        <v/>
      </c>
      <c r="C26" s="200" t="n"/>
      <c r="D26" s="215">
        <f t="array" ref="D26">_xlfn.IFS(C26&lt;0.5,"朝",AND(C26&lt;22/24),"22前",AND(C26&gt;=22/24),"22後")</f>
        <v/>
      </c>
      <c r="E26" s="146" t="n"/>
      <c r="F26" s="197" t="n"/>
      <c r="G26" s="198" t="n"/>
      <c r="H26" s="201">
        <f>G26-F26</f>
        <v/>
      </c>
      <c r="I26" s="196">
        <f>IF(AND(C26&lt;0.333,C26&lt;&gt;""),8/24-C26,(IF(E26&gt;29/24,E26-29/24,)))</f>
        <v/>
      </c>
      <c r="J26" s="196">
        <f>IF(AND(C26&lt;0.5,C26&lt;&gt;""),E26-C26-H26,)</f>
        <v/>
      </c>
      <c r="K26" s="196">
        <f>IF(AND(C26&gt;0.5,C26&lt;22/24),22/24-C26,)</f>
        <v/>
      </c>
      <c r="L26" s="197">
        <f>IF(C26&gt;E26,E26+1-C26-H26,E26-C26-H26)</f>
        <v/>
      </c>
      <c r="M26" s="202">
        <f>+IF(L26&gt;$L$7,$L$7,L26)</f>
        <v/>
      </c>
      <c r="N26" s="197">
        <f>+IF(OR(L26&lt;=$L$7,L26=" ")," ",L26-$L$7)</f>
        <v/>
      </c>
      <c r="O26" s="197">
        <f>IF(AND($C26&lt;&gt;"",$C26&lt;$AA$2,$E26&gt;$Z$2),MIN($E26,$AA$2)-MAX($C26,$Z$2),0)</f>
        <v/>
      </c>
      <c r="P26" s="197">
        <f>IF(AND($F26&lt;&gt;"",$F26&lt;$AA$2,$G26&gt;$Z$2),MIN($G26,$AA$2)-MAX($F26,$Z$2),0)</f>
        <v/>
      </c>
      <c r="Q26" s="197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119" t="n"/>
    </row>
    <row r="27" ht="36.75" customHeight="1" s="35">
      <c r="A27" s="216">
        <f>A26+1</f>
        <v/>
      </c>
      <c r="B27" s="32">
        <f>TEXT(A27,"aaa")</f>
        <v/>
      </c>
      <c r="C27" s="200" t="n"/>
      <c r="D27" s="215">
        <f t="array" ref="D27">_xlfn.IFS(C27&lt;0.5,"朝",AND(C27&lt;22/24),"22前",AND(C27&gt;=22/24),"22後")</f>
        <v/>
      </c>
      <c r="E27" s="146" t="n"/>
      <c r="F27" s="197" t="n"/>
      <c r="G27" s="198" t="n"/>
      <c r="H27" s="201">
        <f>G27-F27</f>
        <v/>
      </c>
      <c r="I27" s="196">
        <f>IF(AND(C27&lt;0.333,C27&lt;&gt;""),8/24-C27,(IF(E27&gt;29/24,E27-29/24,)))</f>
        <v/>
      </c>
      <c r="J27" s="196">
        <f>IF(AND(C27&lt;0.5,C27&lt;&gt;""),E27-C27-H27,)</f>
        <v/>
      </c>
      <c r="K27" s="196">
        <f>IF(AND(C27&gt;0.5,C27&lt;22/24),22/24-C27,)</f>
        <v/>
      </c>
      <c r="L27" s="197">
        <f>IF(C27&gt;E27,E27+1-C27-H27,E27-C27-H27)</f>
        <v/>
      </c>
      <c r="M27" s="202">
        <f>+IF(L27&gt;$L$7,$L$7,L27)</f>
        <v/>
      </c>
      <c r="N27" s="197">
        <f>+IF(OR(L27&lt;=$L$7,L27=" ")," ",L27-$L$7)</f>
        <v/>
      </c>
      <c r="O27" s="197">
        <f>IF(AND($C27&lt;&gt;"",$C27&lt;$AA$2,$E27&gt;$Z$2),MIN($E27,$AA$2)-MAX($C27,$Z$2),0)</f>
        <v/>
      </c>
      <c r="P27" s="197">
        <f>IF(AND($F27&lt;&gt;"",$F27&lt;$AA$2,$G27&gt;$Z$2),MIN($G27,$AA$2)-MAX($F27,$Z$2),0)</f>
        <v/>
      </c>
      <c r="Q27" s="197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119" t="n"/>
    </row>
    <row r="28" ht="36.75" customHeight="1" s="35">
      <c r="A28" s="216">
        <f>A27+1</f>
        <v/>
      </c>
      <c r="B28" s="32">
        <f>TEXT(A28,"aaa")</f>
        <v/>
      </c>
      <c r="C28" s="200" t="n"/>
      <c r="D28" s="215">
        <f t="array" ref="D28">_xlfn.IFS(C28&lt;0.5,"朝",AND(C28&lt;22/24),"22前",AND(C28&gt;=22/24),"22後")</f>
        <v/>
      </c>
      <c r="E28" s="146" t="n"/>
      <c r="F28" s="197" t="n"/>
      <c r="G28" s="198" t="n"/>
      <c r="H28" s="201">
        <f>G28-F28</f>
        <v/>
      </c>
      <c r="I28" s="196">
        <f>IF(AND(C28&lt;0.333,C28&lt;&gt;""),8/24-C28,(IF(E28&gt;29/24,E28-29/24,)))</f>
        <v/>
      </c>
      <c r="J28" s="196">
        <f>IF(AND(C28&lt;0.5,C28&lt;&gt;""),E28-C28-H28,)</f>
        <v/>
      </c>
      <c r="K28" s="196">
        <f>IF(AND(C28&gt;0.5,C28&lt;22/24),22/24-C28,)</f>
        <v/>
      </c>
      <c r="L28" s="197">
        <f>IF(C28&gt;E28,E28+1-C28-H28,E28-C28-H28)</f>
        <v/>
      </c>
      <c r="M28" s="202">
        <f>+IF(L28&gt;$L$7,$L$7,L28)</f>
        <v/>
      </c>
      <c r="N28" s="197">
        <f>+IF(OR(L28&lt;=$L$7,L28=" ")," ",L28-$L$7)</f>
        <v/>
      </c>
      <c r="O28" s="197">
        <f>IF(AND($C28&lt;&gt;"",$C28&lt;$AA$2,$E28&gt;$Z$2),MIN($E28,$AA$2)-MAX($C28,$Z$2),0)</f>
        <v/>
      </c>
      <c r="P28" s="197">
        <f>IF(AND($F28&lt;&gt;"",$F28&lt;$AA$2,$G28&gt;$Z$2),MIN($G28,$AA$2)-MAX($F28,$Z$2),0)</f>
        <v/>
      </c>
      <c r="Q28" s="197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119" t="n"/>
    </row>
    <row r="29" ht="36.75" customHeight="1" s="35">
      <c r="A29" s="216">
        <f>A28+1</f>
        <v/>
      </c>
      <c r="B29" s="32">
        <f>TEXT(A29,"aaa")</f>
        <v/>
      </c>
      <c r="C29" s="200" t="n"/>
      <c r="D29" s="215">
        <f t="array" ref="D29">_xlfn.IFS(C29&lt;0.5,"朝",AND(C29&lt;22/24),"22前",AND(C29&gt;=22/24),"22後")</f>
        <v/>
      </c>
      <c r="E29" s="146" t="n"/>
      <c r="F29" s="197" t="n"/>
      <c r="G29" s="198" t="n"/>
      <c r="H29" s="201">
        <f>G29-F29</f>
        <v/>
      </c>
      <c r="I29" s="196">
        <f>IF(AND(C29&lt;0.333,C29&lt;&gt;""),8/24-C29,(IF(E29&gt;29/24,E29-29/24,)))</f>
        <v/>
      </c>
      <c r="J29" s="196">
        <f>IF(AND(C29&lt;0.5,C29&lt;&gt;""),E29-C29-H29,)</f>
        <v/>
      </c>
      <c r="K29" s="196">
        <f>IF(AND(C29&gt;0.5,C29&lt;22/24),22/24-C29,)</f>
        <v/>
      </c>
      <c r="L29" s="197">
        <f>IF(C29&gt;E29,E29+1-C29-H29,E29-C29-H29)</f>
        <v/>
      </c>
      <c r="M29" s="202">
        <f>+IF(L29&gt;$L$7,$L$7,L29)</f>
        <v/>
      </c>
      <c r="N29" s="197">
        <f>+IF(OR(L29&lt;=$L$7,L29=" ")," ",L29-$L$7)</f>
        <v/>
      </c>
      <c r="O29" s="197">
        <f>IF(AND($C29&lt;&gt;"",$C29&lt;$AA$2,$E29&gt;$Z$2),MIN($E29,$AA$2)-MAX($C29,$Z$2),0)</f>
        <v/>
      </c>
      <c r="P29" s="197">
        <f>IF(AND($F29&lt;&gt;"",$F29&lt;$AA$2,$G29&gt;$Z$2),MIN($G29,$AA$2)-MAX($F29,$Z$2),0)</f>
        <v/>
      </c>
      <c r="Q29" s="197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119" t="n"/>
    </row>
    <row r="30" ht="36.75" customHeight="1" s="35">
      <c r="A30" s="216">
        <f>A29+1</f>
        <v/>
      </c>
      <c r="B30" s="32">
        <f>TEXT(A30,"aaa")</f>
        <v/>
      </c>
      <c r="C30" s="200" t="n"/>
      <c r="D30" s="215">
        <f t="array" ref="D30">_xlfn.IFS(C30&lt;0.5,"朝",AND(C30&lt;22/24),"22前",AND(C30&gt;=22/24),"22後")</f>
        <v/>
      </c>
      <c r="E30" s="146" t="n"/>
      <c r="F30" s="197" t="n"/>
      <c r="G30" s="198" t="n"/>
      <c r="H30" s="201">
        <f>G30-F30</f>
        <v/>
      </c>
      <c r="I30" s="196">
        <f>IF(AND(C30&lt;0.333,C30&lt;&gt;""),8/24-C30,(IF(E30&gt;29/24,E30-29/24,)))</f>
        <v/>
      </c>
      <c r="J30" s="196">
        <f>IF(AND(C30&lt;0.5,C30&lt;&gt;""),E30-C30-H30,)</f>
        <v/>
      </c>
      <c r="K30" s="196">
        <f>IF(AND(C30&gt;0.5,C30&lt;22/24),22/24-C30,)</f>
        <v/>
      </c>
      <c r="L30" s="197">
        <f>IF(C30&gt;E30,E30+1-C30-H30,E30-C30-H30)</f>
        <v/>
      </c>
      <c r="M30" s="202">
        <f>+IF(L30&gt;$L$7,$L$7,L30)</f>
        <v/>
      </c>
      <c r="N30" s="197">
        <f>+IF(OR(L30&lt;=$L$7,L30=" ")," ",L30-$L$7)</f>
        <v/>
      </c>
      <c r="O30" s="197">
        <f>IF(AND($C30&lt;&gt;"",$C30&lt;$AA$2,$E30&gt;$Z$2),MIN($E30,$AA$2)-MAX($C30,$Z$2),0)</f>
        <v/>
      </c>
      <c r="P30" s="197">
        <f>IF(AND($F30&lt;&gt;"",$F30&lt;$AA$2,$G30&gt;$Z$2),MIN($G30,$AA$2)-MAX($F30,$Z$2),0)</f>
        <v/>
      </c>
      <c r="Q30" s="197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119" t="n"/>
    </row>
    <row r="31" ht="36.75" customHeight="1" s="35">
      <c r="A31" s="216">
        <f>A30+1</f>
        <v/>
      </c>
      <c r="B31" s="32">
        <f>TEXT(A31,"aaa")</f>
        <v/>
      </c>
      <c r="C31" s="200" t="n"/>
      <c r="D31" s="215">
        <f t="array" ref="D31">_xlfn.IFS(C31&lt;0.5,"朝",AND(C31&lt;22/24),"22前",AND(C31&gt;=22/24),"22後")</f>
        <v/>
      </c>
      <c r="E31" s="146" t="n"/>
      <c r="F31" s="197" t="n"/>
      <c r="G31" s="198" t="n"/>
      <c r="H31" s="201">
        <f>G31-F31</f>
        <v/>
      </c>
      <c r="I31" s="196">
        <f>IF(AND(C31&lt;0.333,C31&lt;&gt;""),8/24-C31,(IF(E31&gt;29/24,E31-29/24,)))</f>
        <v/>
      </c>
      <c r="J31" s="196">
        <f>IF(AND(C31&lt;0.5,C31&lt;&gt;""),E31-C31-H31,)</f>
        <v/>
      </c>
      <c r="K31" s="196">
        <f>IF(AND(C31&gt;0.5,C31&lt;22/24),22/24-C31,)</f>
        <v/>
      </c>
      <c r="L31" s="197">
        <f>IF(C31&gt;E31,E31+1-C31-H31,E31-C31-H31)</f>
        <v/>
      </c>
      <c r="M31" s="202">
        <f>+IF(L31&gt;$L$7,$L$7,L31)</f>
        <v/>
      </c>
      <c r="N31" s="197">
        <f>+IF(OR(L31&lt;=$L$7,L31=" ")," ",L31-$L$7)</f>
        <v/>
      </c>
      <c r="O31" s="197">
        <f>IF(AND($C31&lt;&gt;"",$C31&lt;$AA$2,$E31&gt;$Z$2),MIN($E31,$AA$2)-MAX($C31,$Z$2),0)</f>
        <v/>
      </c>
      <c r="P31" s="197">
        <f>IF(AND($F31&lt;&gt;"",$F31&lt;$AA$2,$G31&gt;$Z$2),MIN($G31,$AA$2)-MAX($F31,$Z$2),0)</f>
        <v/>
      </c>
      <c r="Q31" s="197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119" t="n"/>
    </row>
    <row r="32" ht="36.75" customHeight="1" s="35">
      <c r="A32" s="216">
        <f>A31+1</f>
        <v/>
      </c>
      <c r="B32" s="32">
        <f>TEXT(A32,"aaa")</f>
        <v/>
      </c>
      <c r="C32" s="200" t="n"/>
      <c r="D32" s="215">
        <f t="array" ref="D32">_xlfn.IFS(C32&lt;0.5,"朝",AND(C32&lt;22/24),"22前",AND(C32&gt;=22/24),"22後")</f>
        <v/>
      </c>
      <c r="E32" s="146" t="n"/>
      <c r="F32" s="197" t="n"/>
      <c r="G32" s="198" t="n"/>
      <c r="H32" s="201">
        <f>G32-F32</f>
        <v/>
      </c>
      <c r="I32" s="196">
        <f>IF(AND(C32&lt;0.333,C32&lt;&gt;""),8/24-C32,(IF(E32&gt;29/24,E32-29/24,)))</f>
        <v/>
      </c>
      <c r="J32" s="196">
        <f>IF(AND(C32&lt;0.5,C32&lt;&gt;""),E32-C32-H32,)</f>
        <v/>
      </c>
      <c r="K32" s="196">
        <f>IF(AND(C32&gt;0.5,C32&lt;22/24),22/24-C32,)</f>
        <v/>
      </c>
      <c r="L32" s="197">
        <f>IF(C32&gt;E32,E32+1-C32-H32,E32-C32-H32)</f>
        <v/>
      </c>
      <c r="M32" s="202">
        <f>+IF(L32&gt;$L$7,$L$7,L32)</f>
        <v/>
      </c>
      <c r="N32" s="197">
        <f>+IF(OR(L32&lt;=$L$7,L32=" ")," ",L32-$L$7)</f>
        <v/>
      </c>
      <c r="O32" s="197">
        <f>IF(AND($C32&lt;&gt;"",$C32&lt;$AA$2,$E32&gt;$Z$2),MIN($E32,$AA$2)-MAX($C32,$Z$2),0)</f>
        <v/>
      </c>
      <c r="P32" s="197">
        <f>IF(AND($F32&lt;&gt;"",$F32&lt;$AA$2,$G32&gt;$Z$2),MIN($G32,$AA$2)-MAX($F32,$Z$2),0)</f>
        <v/>
      </c>
      <c r="Q32" s="197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119" t="n"/>
    </row>
    <row r="33" ht="36.75" customHeight="1" s="35">
      <c r="A33" s="216">
        <f>A32+1</f>
        <v/>
      </c>
      <c r="B33" s="32">
        <f>TEXT(A33,"aaa")</f>
        <v/>
      </c>
      <c r="C33" s="200" t="n"/>
      <c r="D33" s="215">
        <f t="array" ref="D33">_xlfn.IFS(C33&lt;0.5,"朝",AND(C33&lt;22/24),"22前",AND(C33&gt;=22/24),"22後")</f>
        <v/>
      </c>
      <c r="E33" s="146" t="n"/>
      <c r="F33" s="197" t="n"/>
      <c r="G33" s="198" t="n"/>
      <c r="H33" s="201">
        <f>G33-F33</f>
        <v/>
      </c>
      <c r="I33" s="196">
        <f>IF(AND(C33&lt;0.333,C33&lt;&gt;""),8/24-C33,(IF(E33&gt;29/24,E33-29/24,)))</f>
        <v/>
      </c>
      <c r="J33" s="196">
        <f>IF(AND(C33&lt;0.5,C33&lt;&gt;""),E33-C33-H33,)</f>
        <v/>
      </c>
      <c r="K33" s="196">
        <f>IF(AND(C33&gt;0.5,C33&lt;22/24),22/24-C33,)</f>
        <v/>
      </c>
      <c r="L33" s="197">
        <f>IF(C33&gt;E33,E33+1-C33-H33,E33-C33-H33)</f>
        <v/>
      </c>
      <c r="M33" s="202">
        <f>+IF(L33&gt;$L$7,$L$7,L33)</f>
        <v/>
      </c>
      <c r="N33" s="197">
        <f>+IF(OR(L33&lt;=$L$7,L33=" ")," ",L33-$L$7)</f>
        <v/>
      </c>
      <c r="O33" s="197">
        <f>IF(AND($C33&lt;&gt;"",$C33&lt;$AA$2,$E33&gt;$Z$2),MIN($E33,$AA$2)-MAX($C33,$Z$2),0)</f>
        <v/>
      </c>
      <c r="P33" s="197">
        <f>IF(AND($F33&lt;&gt;"",$F33&lt;$AA$2,$G33&gt;$Z$2),MIN($G33,$AA$2)-MAX($F33,$Z$2),0)</f>
        <v/>
      </c>
      <c r="Q33" s="197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119" t="n"/>
    </row>
    <row r="34" ht="36.75" customHeight="1" s="35">
      <c r="A34" s="216">
        <f>A33+1</f>
        <v/>
      </c>
      <c r="B34" s="32">
        <f>TEXT(A34,"aaa")</f>
        <v/>
      </c>
      <c r="C34" s="200" t="n"/>
      <c r="D34" s="215">
        <f t="array" ref="D34">_xlfn.IFS(C34&lt;0.5,"朝",AND(C34&lt;22/24),"22前",AND(C34&gt;=22/24),"22後")</f>
        <v/>
      </c>
      <c r="E34" s="146" t="n"/>
      <c r="F34" s="197" t="n"/>
      <c r="G34" s="198" t="n"/>
      <c r="H34" s="201">
        <f>G34-F34</f>
        <v/>
      </c>
      <c r="I34" s="196">
        <f>IF(AND(C34&lt;0.333,C34&lt;&gt;""),8/24-C34,(IF(E34&gt;29/24,E34-29/24,)))</f>
        <v/>
      </c>
      <c r="J34" s="196">
        <f>IF(AND(C34&lt;0.5,C34&lt;&gt;""),E34-C34-H34,)</f>
        <v/>
      </c>
      <c r="K34" s="196">
        <f>IF(AND(C34&gt;0.5,C34&lt;22/24),22/24-C34,)</f>
        <v/>
      </c>
      <c r="L34" s="197">
        <f>IF(C34&gt;E34,E34+1-C34-H34,E34-C34-H34)</f>
        <v/>
      </c>
      <c r="M34" s="202">
        <f>+IF(L34&gt;$L$7,$L$7,L34)</f>
        <v/>
      </c>
      <c r="N34" s="197">
        <f>+IF(OR(L34&lt;=$L$7,L34=" ")," ",L34-$L$7)</f>
        <v/>
      </c>
      <c r="O34" s="197">
        <f>IF(AND($C34&lt;&gt;"",$C34&lt;$AA$2,$E34&gt;$Z$2),MIN($E34,$AA$2)-MAX($C34,$Z$2),0)</f>
        <v/>
      </c>
      <c r="P34" s="197">
        <f>IF(AND($F34&lt;&gt;"",$F34&lt;$AA$2,$G34&gt;$Z$2),MIN($G34,$AA$2)-MAX($F34,$Z$2),0)</f>
        <v/>
      </c>
      <c r="Q34" s="197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119" t="n"/>
    </row>
    <row r="35" ht="36.75" customHeight="1" s="35">
      <c r="A35" s="216">
        <f>A34+1</f>
        <v/>
      </c>
      <c r="B35" s="32">
        <f>TEXT(A35,"aaa")</f>
        <v/>
      </c>
      <c r="C35" s="200" t="n"/>
      <c r="D35" s="215">
        <f t="array" ref="D35">_xlfn.IFS(C35&lt;0.5,"朝",AND(C35&lt;22/24),"22前",AND(C35&gt;=22/24),"22後")</f>
        <v/>
      </c>
      <c r="E35" s="146" t="n"/>
      <c r="F35" s="197" t="n"/>
      <c r="G35" s="198" t="n"/>
      <c r="H35" s="201">
        <f>G35-F35</f>
        <v/>
      </c>
      <c r="I35" s="196">
        <f>IF(AND(C35&lt;0.333,C35&lt;&gt;""),8/24-C35,(IF(E35&gt;29/24,E35-29/24,)))</f>
        <v/>
      </c>
      <c r="J35" s="196">
        <f>IF(AND(C35&lt;0.5,C35&lt;&gt;""),E35-C35-H35,)</f>
        <v/>
      </c>
      <c r="K35" s="196">
        <f>IF(AND(C35&gt;0.5,C35&lt;22/24),22/24-C35,)</f>
        <v/>
      </c>
      <c r="L35" s="197">
        <f>IF(C35&gt;E35,E35+1-C35-H35,E35-C35-H35)</f>
        <v/>
      </c>
      <c r="M35" s="202">
        <f>+IF(L35&gt;$L$7,$L$7,L35)</f>
        <v/>
      </c>
      <c r="N35" s="197">
        <f>+IF(OR(L35&lt;=$L$7,L35=" ")," ",L35-$L$7)</f>
        <v/>
      </c>
      <c r="O35" s="197">
        <f>IF(AND($C35&lt;&gt;"",$C35&lt;$AA$2,$E35&gt;$Z$2),MIN($E35,$AA$2)-MAX($C35,$Z$2),0)</f>
        <v/>
      </c>
      <c r="P35" s="197">
        <f>IF(AND($F35&lt;&gt;"",$F35&lt;$AA$2,$G35&gt;$Z$2),MIN($G35,$AA$2)-MAX($F35,$Z$2),0)</f>
        <v/>
      </c>
      <c r="Q35" s="197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119" t="n"/>
    </row>
    <row r="36" ht="36.75" customHeight="1" s="35">
      <c r="A36" s="216">
        <f>A35+1</f>
        <v/>
      </c>
      <c r="B36" s="32">
        <f>TEXT(A36,"aaa")</f>
        <v/>
      </c>
      <c r="C36" s="200" t="n"/>
      <c r="D36" s="215">
        <f t="array" ref="D36">_xlfn.IFS(C36&lt;0.5,"朝",AND(C36&lt;22/24),"22前",AND(C36&gt;=22/24),"22後")</f>
        <v/>
      </c>
      <c r="E36" s="146" t="n"/>
      <c r="F36" s="197" t="n"/>
      <c r="G36" s="198" t="n"/>
      <c r="H36" s="201">
        <f>G36-F36</f>
        <v/>
      </c>
      <c r="I36" s="196">
        <f>IF(AND(C36&lt;0.333,C36&lt;&gt;""),8/24-C36,(IF(E36&gt;29/24,E36-29/24,)))</f>
        <v/>
      </c>
      <c r="J36" s="196">
        <f>IF(AND(C36&lt;0.5,C36&lt;&gt;""),E36-C36-H36,)</f>
        <v/>
      </c>
      <c r="K36" s="196">
        <f>IF(AND(C36&gt;0.5,C36&lt;22/24),22/24-C36,)</f>
        <v/>
      </c>
      <c r="L36" s="197">
        <f>IF(C36&gt;E36,E36+1-C36-H36,E36-C36-H36)</f>
        <v/>
      </c>
      <c r="M36" s="202">
        <f>+IF(L36&gt;$L$7,$L$7,L36)</f>
        <v/>
      </c>
      <c r="N36" s="197">
        <f>+IF(OR(L36&lt;=$L$7,L36=" ")," ",L36-$L$7)</f>
        <v/>
      </c>
      <c r="O36" s="197">
        <f>IF(AND($C36&lt;&gt;"",$C36&lt;$AA$2,$E36&gt;$Z$2),MIN($E36,$AA$2)-MAX($C36,$Z$2),0)</f>
        <v/>
      </c>
      <c r="P36" s="197">
        <f>IF(AND($F36&lt;&gt;"",$F36&lt;$AA$2,$G36&gt;$Z$2),MIN($G36,$AA$2)-MAX($F36,$Z$2),0)</f>
        <v/>
      </c>
      <c r="Q36" s="197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119" t="n"/>
    </row>
    <row r="37" ht="36.75" customHeight="1" s="35">
      <c r="A37" s="216">
        <f>A36+1</f>
        <v/>
      </c>
      <c r="B37" s="32">
        <f>TEXT(A37,"aaa")</f>
        <v/>
      </c>
      <c r="C37" s="200" t="n"/>
      <c r="D37" s="215">
        <f t="array" ref="D37">_xlfn.IFS(C37&lt;0.5,"朝",AND(C37&lt;22/24),"22前",AND(C37&gt;=22/24),"22後")</f>
        <v/>
      </c>
      <c r="E37" s="146" t="n"/>
      <c r="F37" s="197" t="n"/>
      <c r="G37" s="198" t="n"/>
      <c r="H37" s="201">
        <f>G37-F37</f>
        <v/>
      </c>
      <c r="I37" s="196">
        <f>IF(AND(C37&lt;0.333,C37&lt;&gt;""),8/24-C37,(IF(E37&gt;29/24,E37-29/24,)))</f>
        <v/>
      </c>
      <c r="J37" s="196">
        <f>IF(AND(C37&lt;0.5,C37&lt;&gt;""),E37-C37-H37,)</f>
        <v/>
      </c>
      <c r="K37" s="196">
        <f>IF(AND(C37&gt;0.5,C37&lt;22/24),22/24-C37,)</f>
        <v/>
      </c>
      <c r="L37" s="197">
        <f>IF(C37&gt;E37,E37+1-C37-H37,E37-C37-H37)</f>
        <v/>
      </c>
      <c r="M37" s="202">
        <f>+IF(L37&gt;$L$7,$L$7,L37)</f>
        <v/>
      </c>
      <c r="N37" s="197">
        <f>+IF(OR(L37&lt;=$L$7,L37=" ")," ",L37-$L$7)</f>
        <v/>
      </c>
      <c r="O37" s="197">
        <f>IF(AND($C37&lt;&gt;"",$C37&lt;$AA$2,$E37&gt;$Z$2),MIN($E37,$AA$2)-MAX($C37,$Z$2),0)</f>
        <v/>
      </c>
      <c r="P37" s="197">
        <f>IF(AND($F37&lt;&gt;"",$F37&lt;$AA$2,$G37&gt;$Z$2),MIN($G37,$AA$2)-MAX($F37,$Z$2),0)</f>
        <v/>
      </c>
      <c r="Q37" s="197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119" t="n"/>
    </row>
    <row r="38" ht="36.75" customHeight="1" s="35">
      <c r="A38" s="216">
        <f>A37+1</f>
        <v/>
      </c>
      <c r="B38" s="32">
        <f>TEXT(A38,"aaa")</f>
        <v/>
      </c>
      <c r="C38" s="200" t="n"/>
      <c r="D38" s="217">
        <f t="array" ref="D38">_xlfn.IFS(C38&lt;0.5,"朝",AND(C38&lt;22/24),"22前",AND(C38&gt;=22/24),"22後")</f>
        <v/>
      </c>
      <c r="E38" s="146" t="n"/>
      <c r="F38" s="197" t="n"/>
      <c r="G38" s="198" t="n"/>
      <c r="H38" s="201">
        <f>G38-F38</f>
        <v/>
      </c>
      <c r="I38" s="196">
        <f>IF(AND(C38&lt;0.333,C38&lt;&gt;""),8/24-C38,(IF(E38&gt;29/24,E38-29/24,)))</f>
        <v/>
      </c>
      <c r="J38" s="197">
        <f>IF(AND(C38&lt;0.5,C38&lt;&gt;""),E38-C38-H38,)</f>
        <v/>
      </c>
      <c r="K38" s="197">
        <f>IF(AND(C38&gt;0.5,C38&lt;22/24),22/24-C38,)</f>
        <v/>
      </c>
      <c r="L38" s="197">
        <f>IF(C38&gt;E38,E38+1-C38-H38,E38-C38-H38)</f>
        <v/>
      </c>
      <c r="M38" s="202">
        <f>+IF(L38&gt;$L$7,$L$7,L38)</f>
        <v/>
      </c>
      <c r="N38" s="197">
        <f>+IF(OR(L38&lt;=$L$7,L38=" ")," ",L38-$L$7)</f>
        <v/>
      </c>
      <c r="O38" s="197" t="n"/>
      <c r="P38" s="197" t="n"/>
      <c r="Q38" s="197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119" t="n"/>
    </row>
    <row r="39" ht="36.75" customHeight="1" s="35" thickBot="1">
      <c r="A39" s="218">
        <f>A38+1</f>
        <v/>
      </c>
      <c r="B39" s="26">
        <f>TEXT(A39,"aaa")</f>
        <v/>
      </c>
      <c r="C39" s="219" t="n"/>
      <c r="D39" s="220">
        <f t="array" ref="D39">_xlfn.IFS(C39&lt;0.5,"朝",AND(C39&lt;22/24),"22前",AND(C39&gt;=22/24),"22後")</f>
        <v/>
      </c>
      <c r="E39" s="147" t="n"/>
      <c r="F39" s="221" t="n"/>
      <c r="G39" s="222" t="n"/>
      <c r="H39" s="207" t="n">
        <v>0</v>
      </c>
      <c r="I39" s="208">
        <f>IF(AND(C39&lt;0.333,C39&lt;&gt;""),8/24-C39,(IF(E39&gt;29/24,E39-29/24,)))</f>
        <v/>
      </c>
      <c r="J39" s="208">
        <f>IF(AND(C39&lt;0.5,C39&lt;&gt;""),E39-C39-H39,)</f>
        <v/>
      </c>
      <c r="K39" s="223">
        <f>IF(AND(C39&gt;0.5,C39&lt;22/24),22/24-C39,)</f>
        <v/>
      </c>
      <c r="L39" s="208">
        <f>IF(C39&gt;E39,E39+1-C39-H39,E39-C39-H39)</f>
        <v/>
      </c>
      <c r="M39" s="209" t="n">
        <v>0</v>
      </c>
      <c r="N39" s="208" t="n"/>
      <c r="O39" s="208" t="n"/>
      <c r="P39" s="208" t="n"/>
      <c r="Q39" s="208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121" t="n"/>
    </row>
    <row r="40" ht="36.75" customHeight="1" s="35" thickTop="1">
      <c r="A40" s="117" t="inlineStr">
        <is>
          <t>合計</t>
        </is>
      </c>
      <c r="B40" s="117" t="n"/>
      <c r="C40" s="196" t="n"/>
      <c r="D40" s="215">
        <f t="array" ref="D40">_xlfn.IFS(C40&lt;0.5,"朝",AND(C40&lt;22/24),"22前",AND(C40&gt;=22/24),"22後")</f>
        <v/>
      </c>
      <c r="E40" s="224" t="n"/>
      <c r="F40" s="225" t="n"/>
      <c r="G40" s="226" t="n"/>
      <c r="H40" s="195" t="inlineStr">
        <is>
          <t>休憩計計</t>
        </is>
      </c>
      <c r="I40" s="196" t="inlineStr">
        <is>
          <t>早朝計</t>
        </is>
      </c>
      <c r="J40" s="196" t="inlineStr">
        <is>
          <t>基本計</t>
        </is>
      </c>
      <c r="K40" s="196" t="inlineStr">
        <is>
          <t>夜時間</t>
        </is>
      </c>
      <c r="L40" s="196" t="inlineStr">
        <is>
          <t>実働時間</t>
        </is>
      </c>
      <c r="M40" s="122" t="inlineStr">
        <is>
          <t>契約時間</t>
        </is>
      </c>
      <c r="N40" s="123" t="inlineStr">
        <is>
          <t>残業時間</t>
        </is>
      </c>
      <c r="O40" s="124" t="inlineStr">
        <is>
          <t>深夜時間</t>
        </is>
      </c>
      <c r="P40" s="124" t="inlineStr">
        <is>
          <t>深夜時間</t>
        </is>
      </c>
      <c r="Q40" s="124" t="inlineStr">
        <is>
          <t>深夜時間</t>
        </is>
      </c>
      <c r="R40" s="125" t="inlineStr">
        <is>
          <t>食事合計</t>
        </is>
      </c>
    </row>
    <row r="41" ht="36.75" customHeight="1" s="35" thickBot="1">
      <c r="A41" s="119" t="n"/>
      <c r="B41" s="119" t="n"/>
      <c r="C41" s="119" t="n"/>
      <c r="D41" s="119" t="n"/>
      <c r="E41" s="140" t="n"/>
      <c r="F41" s="4" t="inlineStr">
        <is>
          <t>出勤日数</t>
        </is>
      </c>
      <c r="G41" s="144">
        <f>COUNTA(C9:C39)</f>
        <v/>
      </c>
      <c r="H41" s="227">
        <f>+SUM(H9:H39)</f>
        <v/>
      </c>
      <c r="I41" s="228">
        <f>SUM(I9:I39)</f>
        <v/>
      </c>
      <c r="J41" s="229">
        <f>SUM(J9:J39)</f>
        <v/>
      </c>
      <c r="K41" s="229">
        <f>SUM(K9:K39)</f>
        <v/>
      </c>
      <c r="L41" s="197">
        <f>+SUM(L9:L39)</f>
        <v/>
      </c>
      <c r="M41" s="197">
        <f>+SUM(M9:M39)</f>
        <v/>
      </c>
      <c r="N41" s="197">
        <f>+SUM(N9:N39)</f>
        <v/>
      </c>
      <c r="O41" s="197">
        <f>+SUM(O9:O38)</f>
        <v/>
      </c>
      <c r="P41" s="197">
        <f>+SUM(P9:P38)</f>
        <v/>
      </c>
      <c r="Q41" s="197">
        <f>+SUM(Q9:Q39)</f>
        <v/>
      </c>
      <c r="R41" s="119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19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I36" sqref="I36"/>
    </sheetView>
  </sheetViews>
  <sheetFormatPr baseColWidth="8" defaultRowHeight="13.2"/>
  <cols>
    <col width="7.21875" bestFit="1" customWidth="1" style="35" min="1" max="1"/>
    <col width="5.77734375" bestFit="1" customWidth="1" style="35" min="2" max="2"/>
    <col hidden="1" width="2.88671875" customWidth="1" style="35" min="4" max="4"/>
    <col width="10.109375" customWidth="1" style="35" min="8" max="11"/>
    <col width="10" customWidth="1" style="35" min="12" max="13"/>
    <col width="10.88671875" customWidth="1" style="35" min="14" max="14"/>
    <col hidden="1" width="9" customWidth="1" style="35" min="15" max="15"/>
    <col hidden="1" width="8.21875" customWidth="1" style="35" min="16" max="16"/>
  </cols>
  <sheetData>
    <row r="2" ht="22.5" customHeight="1" s="35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67" t="inlineStr">
        <is>
          <t>ダイエットクック</t>
        </is>
      </c>
      <c r="E2" s="166" t="n"/>
      <c r="F2" s="166" t="n"/>
      <c r="G2" s="166" t="n"/>
      <c r="L2" s="0" t="n"/>
      <c r="M2" s="0" t="n"/>
      <c r="Z2" s="22" t="n">
        <v>0.9166666666666666</v>
      </c>
      <c r="AA2" s="23" t="n">
        <v>1.208333333333333</v>
      </c>
    </row>
    <row r="3" ht="22.5" customHeight="1" s="35">
      <c r="A3" s="190">
        <f>'[1]0SHEET'!D1</f>
        <v/>
      </c>
      <c r="B3" s="2" t="inlineStr">
        <is>
          <t>月</t>
        </is>
      </c>
      <c r="L3" s="0" t="n"/>
      <c r="M3" s="0" t="n"/>
    </row>
    <row r="4" ht="22.5" customHeight="1" s="35">
      <c r="C4" s="1" t="inlineStr">
        <is>
          <t>氏名</t>
        </is>
      </c>
      <c r="D4" s="168" t="inlineStr">
        <is>
          <t>Ｒティワリ　プラカシュ</t>
        </is>
      </c>
      <c r="E4" s="166" t="n"/>
      <c r="F4" s="166" t="n"/>
      <c r="G4" s="166" t="n"/>
      <c r="H4" s="0" t="inlineStr">
        <is>
          <t>NP番号：</t>
        </is>
      </c>
      <c r="I4" s="107" t="n">
        <v>5597</v>
      </c>
      <c r="J4" s="0" t="n"/>
      <c r="K4" s="0" t="n"/>
      <c r="M4" s="0" t="n"/>
    </row>
    <row r="6">
      <c r="L6" s="20" t="inlineStr">
        <is>
          <t>法定時間</t>
        </is>
      </c>
      <c r="M6" s="20" t="n"/>
    </row>
    <row r="7" ht="14.25" customHeight="1" s="35" thickBot="1">
      <c r="L7" s="21" t="n">
        <v>0.3333333333333333</v>
      </c>
      <c r="M7" s="21" t="n"/>
      <c r="O7" s="3" t="n"/>
      <c r="P7" s="3" t="n"/>
      <c r="Q7" s="3" t="n"/>
    </row>
    <row r="8" ht="22.5" customHeight="1" s="35" thickBot="1">
      <c r="A8" s="110" t="inlineStr">
        <is>
          <t>日</t>
        </is>
      </c>
      <c r="B8" s="132" t="inlineStr">
        <is>
          <t>曜日</t>
        </is>
      </c>
      <c r="C8" s="7" t="inlineStr">
        <is>
          <t>出勤</t>
        </is>
      </c>
      <c r="D8" s="8" t="n"/>
      <c r="E8" s="8" t="inlineStr">
        <is>
          <t>退勤</t>
        </is>
      </c>
      <c r="F8" s="8" t="inlineStr">
        <is>
          <t>休憩開始</t>
        </is>
      </c>
      <c r="G8" s="9" t="inlineStr">
        <is>
          <t>休憩終了</t>
        </is>
      </c>
      <c r="H8" s="134" t="inlineStr">
        <is>
          <t>休憩計</t>
        </is>
      </c>
      <c r="I8" s="110" t="inlineStr">
        <is>
          <t>早朝</t>
        </is>
      </c>
      <c r="J8" s="110" t="inlineStr">
        <is>
          <t>基本</t>
        </is>
      </c>
      <c r="K8" s="110" t="inlineStr">
        <is>
          <t>夜</t>
        </is>
      </c>
      <c r="L8" s="111" t="inlineStr">
        <is>
          <t>実働</t>
        </is>
      </c>
      <c r="M8" s="111" t="inlineStr">
        <is>
          <t>契約時間</t>
        </is>
      </c>
      <c r="N8" s="112" t="inlineStr">
        <is>
          <t>残業</t>
        </is>
      </c>
      <c r="O8" s="113" t="inlineStr">
        <is>
          <t>深夜時間</t>
        </is>
      </c>
      <c r="P8" s="113" t="inlineStr">
        <is>
          <t>深夜休憩</t>
        </is>
      </c>
      <c r="Q8" s="113" t="inlineStr">
        <is>
          <t>深夜</t>
        </is>
      </c>
      <c r="R8" s="114" t="inlineStr">
        <is>
          <t>食事</t>
        </is>
      </c>
    </row>
    <row r="9" ht="36.75" customHeight="1" s="35" thickTop="1">
      <c r="A9" s="214">
        <f>A3</f>
        <v/>
      </c>
      <c r="B9" s="133">
        <f>TEXT(A9,"aaa")</f>
        <v/>
      </c>
      <c r="C9" s="192" t="n"/>
      <c r="D9" s="215">
        <f t="array" ref="D9">_xlfn.IFS(C9&lt;0.5,"朝",AND(C9&lt;22/24),"22前",AND(C9&gt;=22/24),"22後")</f>
        <v/>
      </c>
      <c r="E9" s="145" t="n"/>
      <c r="F9" s="196" t="n"/>
      <c r="G9" s="194" t="n"/>
      <c r="H9" s="195">
        <f>G9-F9</f>
        <v/>
      </c>
      <c r="I9" s="196">
        <f>IF(AND(C9&lt;0.333,C9&lt;&gt;""),8/24-C9,(IF(E9&gt;29/24,E9-29/24,)))</f>
        <v/>
      </c>
      <c r="J9" s="196">
        <f>IF(AND(C9&lt;0.5,C9&lt;&gt;""),E9-C9-H9,)</f>
        <v/>
      </c>
      <c r="K9" s="196">
        <f>IF(AND(C9&gt;0.5,C9&lt;22/24),22/24-C9,)</f>
        <v/>
      </c>
      <c r="L9" s="197">
        <f>IF(C9&gt;E9,E9+1-C9-H9,E9-C9-H9)</f>
        <v/>
      </c>
      <c r="M9" s="196">
        <f>+IF(L9&gt;$L$7,$L$7,L9)</f>
        <v/>
      </c>
      <c r="N9" s="196">
        <f>+IF(OR(L9&lt;=$L$7,L9=" ")," ",L9-$L$7)</f>
        <v/>
      </c>
      <c r="O9" s="196">
        <f>IF(AND($C9&lt;&gt;"",$C9&lt;$AA$2,$E9&gt;$Z$2),MIN($E9,$AA$2)-MAX($C9,$Z$2),0)</f>
        <v/>
      </c>
      <c r="P9" s="196">
        <f>IF(AND($F9&lt;&gt;"",$F9&lt;$AA$2,$G9&gt;$Z$2),MIN($G9,$AA$2)-MAX($F9,$Z$2),0)</f>
        <v/>
      </c>
      <c r="Q9" s="197">
        <f t="array" ref="Q9">_xlfn.IFS(D9="朝",,AND(D9="22前",E9&gt;5/24),5/24+1-H9-22/24,AND(D9="22前",E9&lt;5/24),E9+1-H9-22/24,AND(D9="22後",E9&gt;5/24),5/24+1-H9-C9,AND(D9="22後",E9&lt;5/24),E9+1-H9-C9)</f>
        <v/>
      </c>
      <c r="R9" s="117" t="n"/>
    </row>
    <row r="10" ht="36.75" customHeight="1" s="35">
      <c r="A10" s="216">
        <f>A9+1</f>
        <v/>
      </c>
      <c r="B10" s="32">
        <f>TEXT(A10,"aaa")</f>
        <v/>
      </c>
      <c r="C10" s="200" t="n"/>
      <c r="D10" s="215">
        <f t="array" ref="D10">_xlfn.IFS(C10&lt;0.5,"朝",AND(C10&lt;22/24),"22前",AND(C10&gt;=22/24),"22後")</f>
        <v/>
      </c>
      <c r="E10" s="146" t="n"/>
      <c r="F10" s="197" t="n"/>
      <c r="G10" s="198" t="n"/>
      <c r="H10" s="201">
        <f>G10-F10</f>
        <v/>
      </c>
      <c r="I10" s="196">
        <f>IF(AND(C10&lt;0.333,C10&lt;&gt;""),8/24-C10,(IF(E10&gt;29/24,E10-29/24,)))</f>
        <v/>
      </c>
      <c r="J10" s="196">
        <f>IF(AND(C10&lt;0.5,C10&lt;&gt;""),E10-C10-H10,)</f>
        <v/>
      </c>
      <c r="K10" s="196">
        <f>IF(AND(C10&gt;0.5,C10&lt;22/24),22/24-C10,)</f>
        <v/>
      </c>
      <c r="L10" s="197">
        <f>IF(C10&gt;E10,E10+1-C10-H10,E10-C10-H10)</f>
        <v/>
      </c>
      <c r="M10" s="202">
        <f>+IF(L10&gt;$L$7,$L$7,L10)</f>
        <v/>
      </c>
      <c r="N10" s="197">
        <f>+IF(OR(L10&lt;=$L$7,L10=" ")," ",L10-$L$7)</f>
        <v/>
      </c>
      <c r="O10" s="197">
        <f>IF(AND($C10&lt;&gt;"",$C10&lt;$AA$2,$E10&gt;$Z$2),MIN($E10,$AA$2)-MAX($C10,$Z$2),0)</f>
        <v/>
      </c>
      <c r="P10" s="197">
        <f>IF(AND($F10&lt;&gt;"",$F10&lt;$AA$2,$G10&gt;$Z$2),MIN($G10,$AA$2)-MAX($F10,$Z$2),0)</f>
        <v/>
      </c>
      <c r="Q10" s="197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119" t="n"/>
    </row>
    <row r="11" ht="36.75" customHeight="1" s="35">
      <c r="A11" s="216">
        <f>A10+1</f>
        <v/>
      </c>
      <c r="B11" s="32">
        <f>TEXT(A11,"aaa")</f>
        <v/>
      </c>
      <c r="C11" s="200" t="n"/>
      <c r="D11" s="215">
        <f t="array" ref="D11">_xlfn.IFS(C11&lt;0.5,"朝",AND(C11&lt;22/24),"22前",AND(C11&gt;=22/24),"22後")</f>
        <v/>
      </c>
      <c r="E11" s="146" t="n"/>
      <c r="F11" s="197" t="n"/>
      <c r="G11" s="198" t="n"/>
      <c r="H11" s="201">
        <f>G11-F11</f>
        <v/>
      </c>
      <c r="I11" s="196">
        <f>IF(AND(C11&lt;0.333,C11&lt;&gt;""),8/24-C11,(IF(E11&gt;29/24,E11-29/24,)))</f>
        <v/>
      </c>
      <c r="J11" s="196">
        <f>IF(AND(C11&lt;0.5,C11&lt;&gt;""),E11-C11-H11,)</f>
        <v/>
      </c>
      <c r="K11" s="196">
        <f>IF(AND(C11&gt;0.5,C11&lt;22/24),22/24-C11,)</f>
        <v/>
      </c>
      <c r="L11" s="197">
        <f>IF(C11&gt;E11,E11+1-C11-H11,E11-C11-H11)</f>
        <v/>
      </c>
      <c r="M11" s="202">
        <f>+IF(L11&gt;$L$7,$L$7,L11)</f>
        <v/>
      </c>
      <c r="N11" s="197">
        <f>+IF(OR(L11&lt;=$L$7,L11=" ")," ",L11-$L$7)</f>
        <v/>
      </c>
      <c r="O11" s="197">
        <f>IF(AND($C11&lt;&gt;"",$C11&lt;$AA$2,$E11&gt;$Z$2),MIN($E11,$AA$2)-MAX($C11,$Z$2),0)</f>
        <v/>
      </c>
      <c r="P11" s="197">
        <f>IF(AND($F11&lt;&gt;"",$F11&lt;$AA$2,$G11&gt;$Z$2),MIN($G11,$AA$2)-MAX($F11,$Z$2),0)</f>
        <v/>
      </c>
      <c r="Q11" s="197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119" t="n"/>
    </row>
    <row r="12" ht="36.75" customHeight="1" s="35">
      <c r="A12" s="216">
        <f>A11+1</f>
        <v/>
      </c>
      <c r="B12" s="32">
        <f>TEXT(A12,"aaa")</f>
        <v/>
      </c>
      <c r="C12" s="200" t="n"/>
      <c r="D12" s="215">
        <f t="array" ref="D12">_xlfn.IFS(C12&lt;0.5,"朝",AND(C12&lt;22/24),"22前",AND(C12&gt;=22/24),"22後")</f>
        <v/>
      </c>
      <c r="E12" s="146" t="n"/>
      <c r="F12" s="197" t="n"/>
      <c r="G12" s="198" t="n"/>
      <c r="H12" s="201">
        <f>G12-F12</f>
        <v/>
      </c>
      <c r="I12" s="196">
        <f>IF(AND(C12&lt;0.333,C12&lt;&gt;""),8/24-C12,(IF(E12&gt;29/24,E12-29/24,)))</f>
        <v/>
      </c>
      <c r="J12" s="196">
        <f>IF(AND(C12&lt;0.5,C12&lt;&gt;""),E12-C12-H12,)</f>
        <v/>
      </c>
      <c r="K12" s="196">
        <f>IF(AND(C12&gt;0.5,C12&lt;22/24),22/24-C12,)</f>
        <v/>
      </c>
      <c r="L12" s="197">
        <f>IF(C12&gt;E12,E12+1-C12-H12,E12-C12-H12)</f>
        <v/>
      </c>
      <c r="M12" s="202">
        <f>+IF(L12&gt;$L$7,$L$7,L12)</f>
        <v/>
      </c>
      <c r="N12" s="197">
        <f>+IF(OR(L12&lt;=$L$7,L12=" ")," ",L12-$L$7)</f>
        <v/>
      </c>
      <c r="O12" s="197">
        <f>IF(AND($C12&lt;&gt;"",$C12&lt;$AA$2,$E12&gt;$Z$2),MIN($E12,$AA$2)-MAX($C12,$Z$2),0)</f>
        <v/>
      </c>
      <c r="P12" s="197">
        <f>IF(AND($F12&lt;&gt;"",$F12&lt;$AA$2,$G12&gt;$Z$2),MIN($G12,$AA$2)-MAX($F12,$Z$2),0)</f>
        <v/>
      </c>
      <c r="Q12" s="197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119" t="n"/>
    </row>
    <row r="13" ht="36.75" customHeight="1" s="35">
      <c r="A13" s="216">
        <f>A12+1</f>
        <v/>
      </c>
      <c r="B13" s="32">
        <f>TEXT(A13,"aaa")</f>
        <v/>
      </c>
      <c r="C13" s="200" t="n">
        <v>0.8645833333333334</v>
      </c>
      <c r="D13" s="215">
        <f t="array" ref="D13">_xlfn.IFS(C13&lt;0.5,"朝",AND(C13&lt;22/24),"22前",AND(C13&gt;=22/24),"22後")</f>
        <v/>
      </c>
      <c r="E13" s="146" t="n">
        <v>1.297222222222222</v>
      </c>
      <c r="F13" s="197" t="n">
        <v>0</v>
      </c>
      <c r="G13" s="198" t="n">
        <v>0.04166666666666666</v>
      </c>
      <c r="H13" s="201">
        <f>G13-F13</f>
        <v/>
      </c>
      <c r="I13" s="196">
        <f>IF(AND(C13&lt;0.333,C13&lt;&gt;""),8/24-C13,(IF(E13&gt;29/24,E13-29/24,)))</f>
        <v/>
      </c>
      <c r="J13" s="196">
        <f>IF(AND(C13&lt;0.5,C13&lt;&gt;""),E13-C13-H13,)</f>
        <v/>
      </c>
      <c r="K13" s="196">
        <f>IF(AND(C13&gt;0.5,C13&lt;22/24),22/24-C13,)</f>
        <v/>
      </c>
      <c r="L13" s="197">
        <f>IF(C13&gt;E13,E13+1-C13-H13,E13-C13-H13)</f>
        <v/>
      </c>
      <c r="M13" s="202">
        <f>+IF(L13&gt;$L$7,$L$7,L13)</f>
        <v/>
      </c>
      <c r="N13" s="197">
        <f>+IF(OR(L13&lt;=$L$7,L13=" ")," ",L13-$L$7)</f>
        <v/>
      </c>
      <c r="O13" s="197">
        <f>IF(AND($C13&lt;&gt;"",$C13&lt;$AA$2,$E13&gt;$Z$2),MIN($E13,$AA$2)-MAX($C13,$Z$2),0)</f>
        <v/>
      </c>
      <c r="P13" s="197">
        <f>IF(AND($F13&lt;&gt;"",$F13&lt;$AA$2,$G13&gt;$Z$2),MIN($G13,$AA$2)-MAX($F13,$Z$2),0)</f>
        <v/>
      </c>
      <c r="Q13" s="197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119" t="n"/>
    </row>
    <row r="14" ht="36.75" customHeight="1" s="35">
      <c r="A14" s="216">
        <f>A13+1</f>
        <v/>
      </c>
      <c r="B14" s="32">
        <f>TEXT(A14,"aaa")</f>
        <v/>
      </c>
      <c r="C14" s="200" t="n">
        <v>0.8645833333333334</v>
      </c>
      <c r="D14" s="215">
        <f t="array" ref="D14">_xlfn.IFS(C14&lt;0.5,"朝",AND(C14&lt;22/24),"22前",AND(C14&gt;=22/24),"22後")</f>
        <v/>
      </c>
      <c r="E14" s="146" t="n">
        <v>1.297222222222222</v>
      </c>
      <c r="F14" s="197" t="n">
        <v>0</v>
      </c>
      <c r="G14" s="198" t="n">
        <v>0.04166666666666666</v>
      </c>
      <c r="H14" s="201">
        <f>G14-F14</f>
        <v/>
      </c>
      <c r="I14" s="196">
        <f>IF(AND(C14&lt;0.333,C14&lt;&gt;""),8/24-C14,(IF(E14&gt;29/24,E14-29/24,)))</f>
        <v/>
      </c>
      <c r="J14" s="196">
        <f>IF(AND(C14&lt;0.5,C14&lt;&gt;""),E14-C14-H14,)</f>
        <v/>
      </c>
      <c r="K14" s="196">
        <f>IF(AND(C14&gt;0.5,C14&lt;22/24),22/24-C14,)</f>
        <v/>
      </c>
      <c r="L14" s="197">
        <f>IF(C14&gt;E14,E14+1-C14-H14,E14-C14-H14)</f>
        <v/>
      </c>
      <c r="M14" s="202">
        <f>+IF(L14&gt;$L$7,$L$7,L14)</f>
        <v/>
      </c>
      <c r="N14" s="197">
        <f>+IF(OR(L14&lt;=$L$7,L14=" ")," ",L14-$L$7)</f>
        <v/>
      </c>
      <c r="O14" s="197">
        <f>IF(AND($C14&lt;&gt;"",$C14&lt;$AA$2,$E14&gt;$Z$2),MIN($E14,$AA$2)-MAX($C14,$Z$2),0)</f>
        <v/>
      </c>
      <c r="P14" s="197">
        <f>IF(AND($F14&lt;&gt;"",$F14&lt;$AA$2,$G14&gt;$Z$2),MIN($G14,$AA$2)-MAX($F14,$Z$2),0)</f>
        <v/>
      </c>
      <c r="Q14" s="197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119" t="n"/>
    </row>
    <row r="15" ht="36.75" customHeight="1" s="35">
      <c r="A15" s="216">
        <f>A14+1</f>
        <v/>
      </c>
      <c r="B15" s="32">
        <f>TEXT(A15,"aaa")</f>
        <v/>
      </c>
      <c r="C15" s="200" t="n"/>
      <c r="D15" s="215">
        <f t="array" ref="D15">_xlfn.IFS(C15&lt;0.5,"朝",AND(C15&lt;22/24),"22前",AND(C15&gt;=22/24),"22後")</f>
        <v/>
      </c>
      <c r="E15" s="146" t="n"/>
      <c r="F15" s="197" t="n"/>
      <c r="G15" s="198" t="n"/>
      <c r="H15" s="201">
        <f>G15-F15</f>
        <v/>
      </c>
      <c r="I15" s="196">
        <f>IF(AND(C15&lt;0.333,C15&lt;&gt;""),8/24-C15,(IF(E15&gt;29/24,E15-29/24,)))</f>
        <v/>
      </c>
      <c r="J15" s="196">
        <f>IF(AND(C15&lt;0.5,C15&lt;&gt;""),E15-C15-H15,)</f>
        <v/>
      </c>
      <c r="K15" s="196">
        <f>IF(AND(C15&gt;0.5,C15&lt;22/24),22/24-C15,)</f>
        <v/>
      </c>
      <c r="L15" s="197">
        <f>IF(C15&gt;E15,E15+1-C15-H15,E15-C15-H15)</f>
        <v/>
      </c>
      <c r="M15" s="202">
        <f>+IF(L15&gt;$L$7,$L$7,L15)</f>
        <v/>
      </c>
      <c r="N15" s="197">
        <f>+IF(OR(L15&lt;=$L$7,L15=" ")," ",L15-$L$7)</f>
        <v/>
      </c>
      <c r="O15" s="197">
        <f>IF(AND($C15&lt;&gt;"",$C15&lt;$AA$2,$E15&gt;$Z$2),MIN($E15,$AA$2)-MAX($C15,$Z$2),0)</f>
        <v/>
      </c>
      <c r="P15" s="197">
        <f>IF(AND($F15&lt;&gt;"",$F15&lt;$AA$2,$G15&gt;$Z$2),MIN($G15,$AA$2)-MAX($F15,$Z$2),0)</f>
        <v/>
      </c>
      <c r="Q15" s="197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119" t="n"/>
    </row>
    <row r="16" ht="36.75" customHeight="1" s="35">
      <c r="A16" s="216">
        <f>A15+1</f>
        <v/>
      </c>
      <c r="B16" s="32">
        <f>TEXT(A16,"aaa")</f>
        <v/>
      </c>
      <c r="C16" s="200" t="n"/>
      <c r="D16" s="215">
        <f t="array" ref="D16">_xlfn.IFS(C16&lt;0.5,"朝",AND(C16&lt;22/24),"22前",AND(C16&gt;=22/24),"22後")</f>
        <v/>
      </c>
      <c r="E16" s="146" t="n"/>
      <c r="F16" s="197" t="n"/>
      <c r="G16" s="198" t="n"/>
      <c r="H16" s="201">
        <f>G16-F16</f>
        <v/>
      </c>
      <c r="I16" s="196">
        <f>IF(AND(C16&lt;0.333,C16&lt;&gt;""),8/24-C16,(IF(E16&gt;29/24,E16-29/24,)))</f>
        <v/>
      </c>
      <c r="J16" s="196">
        <f>IF(AND(C16&lt;0.5,C16&lt;&gt;""),E16-C16-H16,)</f>
        <v/>
      </c>
      <c r="K16" s="196">
        <f>IF(AND(C16&gt;0.5,C16&lt;22/24),22/24-C16,)</f>
        <v/>
      </c>
      <c r="L16" s="197">
        <f>IF(C16&gt;E16,E16+1-C16-H16,E16-C16-H16)</f>
        <v/>
      </c>
      <c r="M16" s="202">
        <f>+IF(L16&gt;$L$7,$L$7,L16)</f>
        <v/>
      </c>
      <c r="N16" s="197">
        <f>+IF(OR(L16&lt;=$L$7,L16=" ")," ",L16-$L$7)</f>
        <v/>
      </c>
      <c r="O16" s="197">
        <f>IF(AND($C16&lt;&gt;"",$C16&lt;$AA$2,$E16&gt;$Z$2),MIN($E16,$AA$2)-MAX($C16,$Z$2),0)</f>
        <v/>
      </c>
      <c r="P16" s="197">
        <f>IF(AND($F16&lt;&gt;"",$F16&lt;$AA$2,$G16&gt;$Z$2),MIN($G16,$AA$2)-MAX($F16,$Z$2),0)</f>
        <v/>
      </c>
      <c r="Q16" s="197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119" t="n"/>
    </row>
    <row r="17" ht="36.75" customHeight="1" s="35">
      <c r="A17" s="216">
        <f>A16+1</f>
        <v/>
      </c>
      <c r="B17" s="32">
        <f>TEXT(A17,"aaa")</f>
        <v/>
      </c>
      <c r="C17" s="200" t="n"/>
      <c r="D17" s="215">
        <f t="array" ref="D17">_xlfn.IFS(C17&lt;0.5,"朝",AND(C17&lt;22/24),"22前",AND(C17&gt;=22/24),"22後")</f>
        <v/>
      </c>
      <c r="E17" s="146" t="n"/>
      <c r="F17" s="197" t="n"/>
      <c r="G17" s="198" t="n"/>
      <c r="H17" s="201">
        <f>G17-F17</f>
        <v/>
      </c>
      <c r="I17" s="196">
        <f>IF(AND(C17&lt;0.333,C17&lt;&gt;""),8/24-C17,(IF(E17&gt;29/24,E17-29/24,)))</f>
        <v/>
      </c>
      <c r="J17" s="196">
        <f>IF(AND(C17&lt;0.5,C17&lt;&gt;""),E17-C17-H17,)</f>
        <v/>
      </c>
      <c r="K17" s="196">
        <f>IF(AND(C17&gt;0.5,C17&lt;22/24),22/24-C17,)</f>
        <v/>
      </c>
      <c r="L17" s="197">
        <f>IF(C17&gt;E17,E17+1-C17-H17,E17-C17-H17)</f>
        <v/>
      </c>
      <c r="M17" s="202">
        <f>+IF(L17&gt;$L$7,$L$7,L17)</f>
        <v/>
      </c>
      <c r="N17" s="197">
        <f>+IF(OR(L17&lt;=$L$7,L17=" ")," ",L17-$L$7)</f>
        <v/>
      </c>
      <c r="O17" s="197">
        <f>IF(AND($C17&lt;&gt;"",$C17&lt;$AA$2,$E17&gt;$Z$2),MIN($E17,$AA$2)-MAX($C17,$Z$2),0)</f>
        <v/>
      </c>
      <c r="P17" s="197">
        <f>IF(AND($F17&lt;&gt;"",$F17&lt;$AA$2,$G17&gt;$Z$2),MIN($G17,$AA$2)-MAX($F17,$Z$2),0)</f>
        <v/>
      </c>
      <c r="Q17" s="197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119" t="n"/>
    </row>
    <row r="18" ht="36.75" customHeight="1" s="35">
      <c r="A18" s="216">
        <f>A17+1</f>
        <v/>
      </c>
      <c r="B18" s="32">
        <f>TEXT(A18,"aaa")</f>
        <v/>
      </c>
      <c r="C18" s="200" t="n"/>
      <c r="D18" s="215">
        <f t="array" ref="D18">_xlfn.IFS(C18&lt;0.5,"朝",AND(C18&lt;22/24),"22前",AND(C18&gt;=22/24),"22後")</f>
        <v/>
      </c>
      <c r="E18" s="146" t="n"/>
      <c r="F18" s="197" t="n"/>
      <c r="G18" s="198" t="n"/>
      <c r="H18" s="201">
        <f>G18-F18</f>
        <v/>
      </c>
      <c r="I18" s="196">
        <f>IF(AND(C18&lt;0.333,C18&lt;&gt;""),8/24-C18,(IF(E18&gt;29/24,E18-29/24,)))</f>
        <v/>
      </c>
      <c r="J18" s="196">
        <f>IF(AND(C18&lt;0.5,C18&lt;&gt;""),E18-C18-H18,)</f>
        <v/>
      </c>
      <c r="K18" s="196">
        <f>IF(AND(C18&gt;0.5,C18&lt;22/24),22/24-C18,)</f>
        <v/>
      </c>
      <c r="L18" s="197">
        <f>IF(C18&gt;E18,E18+1-C18-H18,E18-C18-H18)</f>
        <v/>
      </c>
      <c r="M18" s="202">
        <f>+IF(L18&gt;$L$7,$L$7,L18)</f>
        <v/>
      </c>
      <c r="N18" s="197">
        <f>+IF(OR(L18&lt;=$L$7,L18=" ")," ",L18-$L$7)</f>
        <v/>
      </c>
      <c r="O18" s="197">
        <f>IF(AND($C18&lt;&gt;"",$C18&lt;$AA$2,$E18&gt;$Z$2),MIN($E18,$AA$2)-MAX($C18,$Z$2),0)</f>
        <v/>
      </c>
      <c r="P18" s="197">
        <f>IF(AND($F18&lt;&gt;"",$F18&lt;$AA$2,$G18&gt;$Z$2),MIN($G18,$AA$2)-MAX($F18,$Z$2),0)</f>
        <v/>
      </c>
      <c r="Q18" s="197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119" t="n"/>
    </row>
    <row r="19" ht="36.75" customHeight="1" s="35">
      <c r="A19" s="216">
        <f>A18+1</f>
        <v/>
      </c>
      <c r="B19" s="32">
        <f>TEXT(A19,"aaa")</f>
        <v/>
      </c>
      <c r="C19" s="200" t="n"/>
      <c r="D19" s="215">
        <f t="array" ref="D19">_xlfn.IFS(C19&lt;0.5,"朝",AND(C19&lt;22/24),"22前",AND(C19&gt;=22/24),"22後")</f>
        <v/>
      </c>
      <c r="E19" s="146" t="n"/>
      <c r="F19" s="197" t="n"/>
      <c r="G19" s="198" t="n"/>
      <c r="H19" s="201">
        <f>G19-F19</f>
        <v/>
      </c>
      <c r="I19" s="196">
        <f>IF(AND(C19&lt;0.333,C19&lt;&gt;""),8/24-C19,(IF(E19&gt;29/24,E19-29/24,)))</f>
        <v/>
      </c>
      <c r="J19" s="196">
        <f>IF(AND(C19&lt;0.5,C19&lt;&gt;""),E19-C19-H19,)</f>
        <v/>
      </c>
      <c r="K19" s="196">
        <f>IF(AND(C19&gt;0.5,C19&lt;22/24),22/24-C19,)</f>
        <v/>
      </c>
      <c r="L19" s="197">
        <f>IF(C19&gt;E19,E19+1-C19-H19,E19-C19-H19)</f>
        <v/>
      </c>
      <c r="M19" s="202">
        <f>+IF(L19&gt;$L$7,$L$7,L19)</f>
        <v/>
      </c>
      <c r="N19" s="197">
        <f>+IF(OR(L19&lt;=$L$7,L19=" ")," ",L19-$L$7)</f>
        <v/>
      </c>
      <c r="O19" s="197">
        <f>IF(AND($C19&lt;&gt;"",$C19&lt;$AA$2,$E19&gt;$Z$2),MIN($E19,$AA$2)-MAX($C19,$Z$2),0)</f>
        <v/>
      </c>
      <c r="P19" s="197">
        <f>IF(AND($F19&lt;&gt;"",$F19&lt;$AA$2,$G19&gt;$Z$2),MIN($G19,$AA$2)-MAX($F19,$Z$2),0)</f>
        <v/>
      </c>
      <c r="Q19" s="197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119" t="n"/>
    </row>
    <row r="20" ht="36.75" customHeight="1" s="35">
      <c r="A20" s="216">
        <f>A19+1</f>
        <v/>
      </c>
      <c r="B20" s="32">
        <f>TEXT(A20,"aaa")</f>
        <v/>
      </c>
      <c r="C20" s="200" t="n">
        <v>0.8645833333333334</v>
      </c>
      <c r="D20" s="215">
        <f t="array" ref="D20">_xlfn.IFS(C20&lt;0.5,"朝",AND(C20&lt;22/24),"22前",AND(C20&gt;=22/24),"22後")</f>
        <v/>
      </c>
      <c r="E20" s="146" t="n">
        <v>1.297222222222222</v>
      </c>
      <c r="F20" s="197" t="n">
        <v>0</v>
      </c>
      <c r="G20" s="198" t="n">
        <v>0.04166666666666666</v>
      </c>
      <c r="H20" s="201">
        <f>G20-F20</f>
        <v/>
      </c>
      <c r="I20" s="196">
        <f>IF(AND(C20&lt;0.333,C20&lt;&gt;""),8/24-C20,(IF(E20&gt;29/24,E20-29/24,)))</f>
        <v/>
      </c>
      <c r="J20" s="196">
        <f>IF(AND(C20&lt;0.5,C20&lt;&gt;""),E20-C20-H20,)</f>
        <v/>
      </c>
      <c r="K20" s="196">
        <f>IF(AND(C20&gt;0.5,C20&lt;22/24),22/24-C20,)</f>
        <v/>
      </c>
      <c r="L20" s="197">
        <f>IF(C20&gt;E20,E20+1-C20-H20,E20-C20-H20)</f>
        <v/>
      </c>
      <c r="M20" s="202">
        <f>+IF(L20&gt;$L$7,$L$7,L20)</f>
        <v/>
      </c>
      <c r="N20" s="197">
        <f>+IF(OR(L20&lt;=$L$7,L20=" ")," ",L20-$L$7)</f>
        <v/>
      </c>
      <c r="O20" s="197">
        <f>IF(AND($C20&lt;&gt;"",$C20&lt;$AA$2,$E20&gt;$Z$2),MIN($E20,$AA$2)-MAX($C20,$Z$2),0)</f>
        <v/>
      </c>
      <c r="P20" s="197">
        <f>IF(AND($F20&lt;&gt;"",$F20&lt;$AA$2,$G20&gt;$Z$2),MIN($G20,$AA$2)-MAX($F20,$Z$2),0)</f>
        <v/>
      </c>
      <c r="Q20" s="197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119" t="n"/>
    </row>
    <row r="21" ht="36.75" customHeight="1" s="35">
      <c r="A21" s="216">
        <f>A20+1</f>
        <v/>
      </c>
      <c r="B21" s="32">
        <f>TEXT(A21,"aaa")</f>
        <v/>
      </c>
      <c r="C21" s="200" t="n">
        <v>0.8645833333333334</v>
      </c>
      <c r="D21" s="215">
        <f t="array" ref="D21">_xlfn.IFS(C21&lt;0.5,"朝",AND(C21&lt;22/24),"22前",AND(C21&gt;=22/24),"22後")</f>
        <v/>
      </c>
      <c r="E21" s="146" t="n">
        <v>1.255555555555556</v>
      </c>
      <c r="F21" s="197" t="n">
        <v>0</v>
      </c>
      <c r="G21" s="198" t="n">
        <v>0.04166666666666666</v>
      </c>
      <c r="H21" s="201">
        <f>G21-F21</f>
        <v/>
      </c>
      <c r="I21" s="196">
        <f>IF(AND(C21&lt;0.333,C21&lt;&gt;""),8/24-C21,(IF(E21&gt;29/24,E21-29/24,)))</f>
        <v/>
      </c>
      <c r="J21" s="196">
        <f>IF(AND(C21&lt;0.5,C21&lt;&gt;""),E21-C21-H21,)</f>
        <v/>
      </c>
      <c r="K21" s="196">
        <f>IF(AND(C21&gt;0.5,C21&lt;22/24),22/24-C21,)</f>
        <v/>
      </c>
      <c r="L21" s="197">
        <f>IF(C21&gt;E21,E21+1-C21-H21,E21-C21-H21)</f>
        <v/>
      </c>
      <c r="M21" s="202">
        <f>+IF(L21&gt;$L$7,$L$7,L21)</f>
        <v/>
      </c>
      <c r="N21" s="197">
        <f>+IF(OR(L21&lt;=$L$7,L21=" ")," ",L21-$L$7)</f>
        <v/>
      </c>
      <c r="O21" s="197">
        <f>IF(AND($C21&lt;&gt;"",$C21&lt;$AA$2,$E21&gt;$Z$2),MIN($E21,$AA$2)-MAX($C21,$Z$2),0)</f>
        <v/>
      </c>
      <c r="P21" s="197">
        <f>IF(AND($F21&lt;&gt;"",$F21&lt;$AA$2,$G21&gt;$Z$2),MIN($G21,$AA$2)-MAX($F21,$Z$2),0)</f>
        <v/>
      </c>
      <c r="Q21" s="197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119" t="n"/>
    </row>
    <row r="22" ht="36.75" customHeight="1" s="35">
      <c r="A22" s="216">
        <f>A21+1</f>
        <v/>
      </c>
      <c r="B22" s="32">
        <f>TEXT(A22,"aaa")</f>
        <v/>
      </c>
      <c r="C22" s="200" t="n">
        <v>0.8645833333333334</v>
      </c>
      <c r="D22" s="215">
        <f t="array" ref="D22">_xlfn.IFS(C22&lt;0.5,"朝",AND(C22&lt;22/24),"22前",AND(C22&gt;=22/24),"22後")</f>
        <v/>
      </c>
      <c r="E22" s="146" t="n">
        <v>1.297222222222222</v>
      </c>
      <c r="F22" s="197" t="n">
        <v>0</v>
      </c>
      <c r="G22" s="198" t="n">
        <v>0.04166666666666666</v>
      </c>
      <c r="H22" s="201">
        <f>G22-F22</f>
        <v/>
      </c>
      <c r="I22" s="196">
        <f>IF(AND(C22&lt;0.333,C22&lt;&gt;""),8/24-C22,(IF(E22&gt;29/24,E22-29/24,)))</f>
        <v/>
      </c>
      <c r="J22" s="196">
        <f>IF(AND(C22&lt;0.5,C22&lt;&gt;""),E22-C22-H22,)</f>
        <v/>
      </c>
      <c r="K22" s="196">
        <f>IF(AND(C22&gt;0.5,C22&lt;22/24),22/24-C22,)</f>
        <v/>
      </c>
      <c r="L22" s="197">
        <f>IF(C22&gt;E22,E22+1-C22-H22,E22-C22-H22)</f>
        <v/>
      </c>
      <c r="M22" s="202">
        <f>+IF(L22&gt;$L$7,$L$7,L22)</f>
        <v/>
      </c>
      <c r="N22" s="197">
        <f>+IF(OR(L22&lt;=$L$7,L22=" ")," ",L22-$L$7)</f>
        <v/>
      </c>
      <c r="O22" s="197">
        <f>IF(AND($C22&lt;&gt;"",$C22&lt;$AA$2,$E22&gt;$Z$2),MIN($E22,$AA$2)-MAX($C22,$Z$2),0)</f>
        <v/>
      </c>
      <c r="P22" s="197">
        <f>IF(AND($F22&lt;&gt;"",$F22&lt;$AA$2,$G22&gt;$Z$2),MIN($G22,$AA$2)-MAX($F22,$Z$2),0)</f>
        <v/>
      </c>
      <c r="Q22" s="197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119" t="n"/>
    </row>
    <row r="23" ht="36.75" customHeight="1" s="35">
      <c r="A23" s="216">
        <f>A22+1</f>
        <v/>
      </c>
      <c r="B23" s="32">
        <f>TEXT(A23,"aaa")</f>
        <v/>
      </c>
      <c r="C23" s="200" t="n"/>
      <c r="D23" s="215">
        <f t="array" ref="D23">_xlfn.IFS(C23&lt;0.5,"朝",AND(C23&lt;22/24),"22前",AND(C23&gt;=22/24),"22後")</f>
        <v/>
      </c>
      <c r="E23" s="146" t="n"/>
      <c r="F23" s="197" t="n"/>
      <c r="G23" s="198" t="n"/>
      <c r="H23" s="201">
        <f>G23-F23</f>
        <v/>
      </c>
      <c r="I23" s="196">
        <f>IF(AND(C23&lt;0.333,C23&lt;&gt;""),8/24-C23,(IF(E23&gt;29/24,E23-29/24,)))</f>
        <v/>
      </c>
      <c r="J23" s="196">
        <f>IF(AND(C23&lt;0.5,C23&lt;&gt;""),E23-C23-H23,)</f>
        <v/>
      </c>
      <c r="K23" s="196">
        <f>IF(AND(C23&gt;0.5,C23&lt;22/24),22/24-C23,)</f>
        <v/>
      </c>
      <c r="L23" s="197">
        <f>IF(C23&gt;E23,E23+1-C23-H23,E23-C23-H23)</f>
        <v/>
      </c>
      <c r="M23" s="202">
        <f>+IF(L23&gt;$L$7,$L$7,L23)</f>
        <v/>
      </c>
      <c r="N23" s="197">
        <f>+IF(OR(L23&lt;=$L$7,L23=" ")," ",L23-$L$7)</f>
        <v/>
      </c>
      <c r="O23" s="197">
        <f>IF(AND($C23&lt;&gt;"",$C23&lt;$AA$2,$E23&gt;$Z$2),MIN($E23,$AA$2)-MAX($C23,$Z$2),0)</f>
        <v/>
      </c>
      <c r="P23" s="197">
        <f>IF(AND($F23&lt;&gt;"",$F23&lt;$AA$2,$G23&gt;$Z$2),MIN($G23,$AA$2)-MAX($F23,$Z$2),0)</f>
        <v/>
      </c>
      <c r="Q23" s="197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119" t="n"/>
    </row>
    <row r="24" ht="36.75" customHeight="1" s="35">
      <c r="A24" s="216">
        <f>A23+1</f>
        <v/>
      </c>
      <c r="B24" s="32">
        <f>TEXT(A24,"aaa")</f>
        <v/>
      </c>
      <c r="C24" s="200" t="n"/>
      <c r="D24" s="215">
        <f t="array" ref="D24">_xlfn.IFS(C24&lt;0.5,"朝",AND(C24&lt;22/24),"22前",AND(C24&gt;=22/24),"22後")</f>
        <v/>
      </c>
      <c r="E24" s="146" t="n"/>
      <c r="F24" s="197" t="n"/>
      <c r="G24" s="198" t="n"/>
      <c r="H24" s="201">
        <f>G24-F24</f>
        <v/>
      </c>
      <c r="I24" s="196">
        <f>IF(AND(C24&lt;0.333,C24&lt;&gt;""),8/24-C24,(IF(E24&gt;29/24,E24-29/24,)))</f>
        <v/>
      </c>
      <c r="J24" s="196">
        <f>IF(AND(C24&lt;0.5,C24&lt;&gt;""),E24-C24-H24,)</f>
        <v/>
      </c>
      <c r="K24" s="196">
        <f>IF(AND(C24&gt;0.5,C24&lt;22/24),22/24-C24,)</f>
        <v/>
      </c>
      <c r="L24" s="197">
        <f>IF(C24&gt;E24,E24+1-C24-H24,E24-C24-H24)</f>
        <v/>
      </c>
      <c r="M24" s="202">
        <f>+IF(L24&gt;$L$7,$L$7,L24)</f>
        <v/>
      </c>
      <c r="N24" s="197">
        <f>+IF(OR(L24&lt;=$L$7,L24=" ")," ",L24-$L$7)</f>
        <v/>
      </c>
      <c r="O24" s="197">
        <f>IF(AND($C24&lt;&gt;"",$C24&lt;$AA$2,$E24&gt;$Z$2),MIN($E24,$AA$2)-MAX($C24,$Z$2),0)</f>
        <v/>
      </c>
      <c r="P24" s="197">
        <f>IF(AND($F24&lt;&gt;"",$F24&lt;$AA$2,$G24&gt;$Z$2),MIN($G24,$AA$2)-MAX($F24,$Z$2),0)</f>
        <v/>
      </c>
      <c r="Q24" s="197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119" t="n"/>
    </row>
    <row r="25" ht="36.75" customHeight="1" s="35">
      <c r="A25" s="216">
        <f>A24+1</f>
        <v/>
      </c>
      <c r="B25" s="32">
        <f>TEXT(A25,"aaa")</f>
        <v/>
      </c>
      <c r="C25" s="200" t="n"/>
      <c r="D25" s="215">
        <f t="array" ref="D25">_xlfn.IFS(C25&lt;0.5,"朝",AND(C25&lt;22/24),"22前",AND(C25&gt;=22/24),"22後")</f>
        <v/>
      </c>
      <c r="E25" s="146" t="n"/>
      <c r="F25" s="197" t="n"/>
      <c r="G25" s="198" t="n"/>
      <c r="H25" s="201">
        <f>G25-F25</f>
        <v/>
      </c>
      <c r="I25" s="196">
        <f>IF(AND(C25&lt;0.333,C25&lt;&gt;""),8/24-C25,(IF(E25&gt;29/24,E25-29/24,)))</f>
        <v/>
      </c>
      <c r="J25" s="196">
        <f>IF(AND(C25&lt;0.5,C25&lt;&gt;""),E25-C25-H25,)</f>
        <v/>
      </c>
      <c r="K25" s="196">
        <f>IF(AND(C25&gt;0.5,C25&lt;22/24),22/24-C25,)</f>
        <v/>
      </c>
      <c r="L25" s="197">
        <f>IF(C25&gt;E25,E25+1-C25-H25,E25-C25-H25)</f>
        <v/>
      </c>
      <c r="M25" s="202">
        <f>+IF(L25&gt;$L$7,$L$7,L25)</f>
        <v/>
      </c>
      <c r="N25" s="197">
        <f>+IF(OR(L25&lt;=$L$7,L25=" ")," ",L25-$L$7)</f>
        <v/>
      </c>
      <c r="O25" s="197">
        <f>IF(AND($C25&lt;&gt;"",$C25&lt;$AA$2,$E25&gt;$Z$2),MIN($E25,$AA$2)-MAX($C25,$Z$2),0)</f>
        <v/>
      </c>
      <c r="P25" s="197">
        <f>IF(AND($F25&lt;&gt;"",$F25&lt;$AA$2,$G25&gt;$Z$2),MIN($G25,$AA$2)-MAX($F25,$Z$2),0)</f>
        <v/>
      </c>
      <c r="Q25" s="197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119" t="n"/>
    </row>
    <row r="26" ht="36.75" customHeight="1" s="35">
      <c r="A26" s="216">
        <f>A25+1</f>
        <v/>
      </c>
      <c r="B26" s="32">
        <f>TEXT(A26,"aaa")</f>
        <v/>
      </c>
      <c r="C26" s="200" t="n"/>
      <c r="D26" s="215">
        <f t="array" ref="D26">_xlfn.IFS(C26&lt;0.5,"朝",AND(C26&lt;22/24),"22前",AND(C26&gt;=22/24),"22後")</f>
        <v/>
      </c>
      <c r="E26" s="146" t="n"/>
      <c r="F26" s="197" t="n"/>
      <c r="G26" s="198" t="n"/>
      <c r="H26" s="201">
        <f>G26-F26</f>
        <v/>
      </c>
      <c r="I26" s="196">
        <f>IF(AND(C26&lt;0.333,C26&lt;&gt;""),8/24-C26,(IF(E26&gt;29/24,E26-29/24,)))</f>
        <v/>
      </c>
      <c r="J26" s="196">
        <f>IF(AND(C26&lt;0.5,C26&lt;&gt;""),E26-C26-H26,)</f>
        <v/>
      </c>
      <c r="K26" s="196">
        <f>IF(AND(C26&gt;0.5,C26&lt;22/24),22/24-C26,)</f>
        <v/>
      </c>
      <c r="L26" s="197">
        <f>IF(C26&gt;E26,E26+1-C26-H26,E26-C26-H26)</f>
        <v/>
      </c>
      <c r="M26" s="202">
        <f>+IF(L26&gt;$L$7,$L$7,L26)</f>
        <v/>
      </c>
      <c r="N26" s="197">
        <f>+IF(OR(L26&lt;=$L$7,L26=" ")," ",L26-$L$7)</f>
        <v/>
      </c>
      <c r="O26" s="197">
        <f>IF(AND($C26&lt;&gt;"",$C26&lt;$AA$2,$E26&gt;$Z$2),MIN($E26,$AA$2)-MAX($C26,$Z$2),0)</f>
        <v/>
      </c>
      <c r="P26" s="197">
        <f>IF(AND($F26&lt;&gt;"",$F26&lt;$AA$2,$G26&gt;$Z$2),MIN($G26,$AA$2)-MAX($F26,$Z$2),0)</f>
        <v/>
      </c>
      <c r="Q26" s="197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119" t="n"/>
    </row>
    <row r="27" ht="36.75" customHeight="1" s="35">
      <c r="A27" s="216">
        <f>A26+1</f>
        <v/>
      </c>
      <c r="B27" s="32">
        <f>TEXT(A27,"aaa")</f>
        <v/>
      </c>
      <c r="C27" s="200" t="n"/>
      <c r="D27" s="215">
        <f t="array" ref="D27">_xlfn.IFS(C27&lt;0.5,"朝",AND(C27&lt;22/24),"22前",AND(C27&gt;=22/24),"22後")</f>
        <v/>
      </c>
      <c r="E27" s="146" t="n"/>
      <c r="F27" s="197" t="n"/>
      <c r="G27" s="198" t="n"/>
      <c r="H27" s="201">
        <f>G27-F27</f>
        <v/>
      </c>
      <c r="I27" s="196">
        <f>IF(AND(C27&lt;0.333,C27&lt;&gt;""),8/24-C27,(IF(E27&gt;29/24,E27-29/24,)))</f>
        <v/>
      </c>
      <c r="J27" s="196">
        <f>IF(AND(C27&lt;0.5,C27&lt;&gt;""),E27-C27-H27,)</f>
        <v/>
      </c>
      <c r="K27" s="196">
        <f>IF(AND(C27&gt;0.5,C27&lt;22/24),22/24-C27,)</f>
        <v/>
      </c>
      <c r="L27" s="197">
        <f>IF(C27&gt;E27,E27+1-C27-H27,E27-C27-H27)</f>
        <v/>
      </c>
      <c r="M27" s="202">
        <f>+IF(L27&gt;$L$7,$L$7,L27)</f>
        <v/>
      </c>
      <c r="N27" s="197">
        <f>+IF(OR(L27&lt;=$L$7,L27=" ")," ",L27-$L$7)</f>
        <v/>
      </c>
      <c r="O27" s="197">
        <f>IF(AND($C27&lt;&gt;"",$C27&lt;$AA$2,$E27&gt;$Z$2),MIN($E27,$AA$2)-MAX($C27,$Z$2),0)</f>
        <v/>
      </c>
      <c r="P27" s="197">
        <f>IF(AND($F27&lt;&gt;"",$F27&lt;$AA$2,$G27&gt;$Z$2),MIN($G27,$AA$2)-MAX($F27,$Z$2),0)</f>
        <v/>
      </c>
      <c r="Q27" s="197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119" t="n"/>
    </row>
    <row r="28" ht="36.75" customHeight="1" s="35">
      <c r="A28" s="216">
        <f>A27+1</f>
        <v/>
      </c>
      <c r="B28" s="32">
        <f>TEXT(A28,"aaa")</f>
        <v/>
      </c>
      <c r="C28" s="200" t="n"/>
      <c r="D28" s="215">
        <f t="array" ref="D28">_xlfn.IFS(C28&lt;0.5,"朝",AND(C28&lt;22/24),"22前",AND(C28&gt;=22/24),"22後")</f>
        <v/>
      </c>
      <c r="E28" s="146" t="n"/>
      <c r="F28" s="197" t="n"/>
      <c r="G28" s="198" t="n"/>
      <c r="H28" s="201">
        <f>G28-F28</f>
        <v/>
      </c>
      <c r="I28" s="196">
        <f>IF(AND(C28&lt;0.333,C28&lt;&gt;""),8/24-C28,(IF(E28&gt;29/24,E28-29/24,)))</f>
        <v/>
      </c>
      <c r="J28" s="196">
        <f>IF(AND(C28&lt;0.5,C28&lt;&gt;""),E28-C28-H28,)</f>
        <v/>
      </c>
      <c r="K28" s="196">
        <f>IF(AND(C28&gt;0.5,C28&lt;22/24),22/24-C28,)</f>
        <v/>
      </c>
      <c r="L28" s="197">
        <f>IF(C28&gt;E28,E28+1-C28-H28,E28-C28-H28)</f>
        <v/>
      </c>
      <c r="M28" s="202">
        <f>+IF(L28&gt;$L$7,$L$7,L28)</f>
        <v/>
      </c>
      <c r="N28" s="197">
        <f>+IF(OR(L28&lt;=$L$7,L28=" ")," ",L28-$L$7)</f>
        <v/>
      </c>
      <c r="O28" s="197">
        <f>IF(AND($C28&lt;&gt;"",$C28&lt;$AA$2,$E28&gt;$Z$2),MIN($E28,$AA$2)-MAX($C28,$Z$2),0)</f>
        <v/>
      </c>
      <c r="P28" s="197">
        <f>IF(AND($F28&lt;&gt;"",$F28&lt;$AA$2,$G28&gt;$Z$2),MIN($G28,$AA$2)-MAX($F28,$Z$2),0)</f>
        <v/>
      </c>
      <c r="Q28" s="197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119" t="n"/>
    </row>
    <row r="29" ht="36.75" customHeight="1" s="35">
      <c r="A29" s="216">
        <f>A28+1</f>
        <v/>
      </c>
      <c r="B29" s="32">
        <f>TEXT(A29,"aaa")</f>
        <v/>
      </c>
      <c r="C29" s="200" t="n"/>
      <c r="D29" s="215">
        <f t="array" ref="D29">_xlfn.IFS(C29&lt;0.5,"朝",AND(C29&lt;22/24),"22前",AND(C29&gt;=22/24),"22後")</f>
        <v/>
      </c>
      <c r="E29" s="146" t="n"/>
      <c r="F29" s="197" t="n"/>
      <c r="G29" s="198" t="n"/>
      <c r="H29" s="201">
        <f>G29-F29</f>
        <v/>
      </c>
      <c r="I29" s="196">
        <f>IF(AND(C29&lt;0.333,C29&lt;&gt;""),8/24-C29,(IF(E29&gt;29/24,E29-29/24,)))</f>
        <v/>
      </c>
      <c r="J29" s="196">
        <f>IF(AND(C29&lt;0.5,C29&lt;&gt;""),E29-C29-H29,)</f>
        <v/>
      </c>
      <c r="K29" s="196">
        <f>IF(AND(C29&gt;0.5,C29&lt;22/24),22/24-C29,)</f>
        <v/>
      </c>
      <c r="L29" s="197">
        <f>IF(C29&gt;E29,E29+1-C29-H29,E29-C29-H29)</f>
        <v/>
      </c>
      <c r="M29" s="202">
        <f>+IF(L29&gt;$L$7,$L$7,L29)</f>
        <v/>
      </c>
      <c r="N29" s="197">
        <f>+IF(OR(L29&lt;=$L$7,L29=" ")," ",L29-$L$7)</f>
        <v/>
      </c>
      <c r="O29" s="197">
        <f>IF(AND($C29&lt;&gt;"",$C29&lt;$AA$2,$E29&gt;$Z$2),MIN($E29,$AA$2)-MAX($C29,$Z$2),0)</f>
        <v/>
      </c>
      <c r="P29" s="197">
        <f>IF(AND($F29&lt;&gt;"",$F29&lt;$AA$2,$G29&gt;$Z$2),MIN($G29,$AA$2)-MAX($F29,$Z$2),0)</f>
        <v/>
      </c>
      <c r="Q29" s="197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119" t="n"/>
    </row>
    <row r="30" ht="36.75" customHeight="1" s="35">
      <c r="A30" s="216">
        <f>A29+1</f>
        <v/>
      </c>
      <c r="B30" s="32">
        <f>TEXT(A30,"aaa")</f>
        <v/>
      </c>
      <c r="C30" s="200" t="n"/>
      <c r="D30" s="215">
        <f t="array" ref="D30">_xlfn.IFS(C30&lt;0.5,"朝",AND(C30&lt;22/24),"22前",AND(C30&gt;=22/24),"22後")</f>
        <v/>
      </c>
      <c r="E30" s="146" t="n"/>
      <c r="F30" s="197" t="n"/>
      <c r="G30" s="198" t="n"/>
      <c r="H30" s="201">
        <f>G30-F30</f>
        <v/>
      </c>
      <c r="I30" s="196">
        <f>IF(AND(C30&lt;0.333,C30&lt;&gt;""),8/24-C30,(IF(E30&gt;29/24,E30-29/24,)))</f>
        <v/>
      </c>
      <c r="J30" s="196">
        <f>IF(AND(C30&lt;0.5,C30&lt;&gt;""),E30-C30-H30,)</f>
        <v/>
      </c>
      <c r="K30" s="196">
        <f>IF(AND(C30&gt;0.5,C30&lt;22/24),22/24-C30,)</f>
        <v/>
      </c>
      <c r="L30" s="197">
        <f>IF(C30&gt;E30,E30+1-C30-H30,E30-C30-H30)</f>
        <v/>
      </c>
      <c r="M30" s="202">
        <f>+IF(L30&gt;$L$7,$L$7,L30)</f>
        <v/>
      </c>
      <c r="N30" s="197">
        <f>+IF(OR(L30&lt;=$L$7,L30=" ")," ",L30-$L$7)</f>
        <v/>
      </c>
      <c r="O30" s="197">
        <f>IF(AND($C30&lt;&gt;"",$C30&lt;$AA$2,$E30&gt;$Z$2),MIN($E30,$AA$2)-MAX($C30,$Z$2),0)</f>
        <v/>
      </c>
      <c r="P30" s="197">
        <f>IF(AND($F30&lt;&gt;"",$F30&lt;$AA$2,$G30&gt;$Z$2),MIN($G30,$AA$2)-MAX($F30,$Z$2),0)</f>
        <v/>
      </c>
      <c r="Q30" s="197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119" t="n"/>
    </row>
    <row r="31" ht="36.75" customHeight="1" s="35">
      <c r="A31" s="216">
        <f>A30+1</f>
        <v/>
      </c>
      <c r="B31" s="32">
        <f>TEXT(A31,"aaa")</f>
        <v/>
      </c>
      <c r="C31" s="200" t="n"/>
      <c r="D31" s="215">
        <f t="array" ref="D31">_xlfn.IFS(C31&lt;0.5,"朝",AND(C31&lt;22/24),"22前",AND(C31&gt;=22/24),"22後")</f>
        <v/>
      </c>
      <c r="E31" s="146" t="n"/>
      <c r="F31" s="197" t="n"/>
      <c r="G31" s="198" t="n"/>
      <c r="H31" s="201">
        <f>G31-F31</f>
        <v/>
      </c>
      <c r="I31" s="196">
        <f>IF(AND(C31&lt;0.333,C31&lt;&gt;""),8/24-C31,(IF(E31&gt;29/24,E31-29/24,)))</f>
        <v/>
      </c>
      <c r="J31" s="196">
        <f>IF(AND(C31&lt;0.5,C31&lt;&gt;""),E31-C31-H31,)</f>
        <v/>
      </c>
      <c r="K31" s="196">
        <f>IF(AND(C31&gt;0.5,C31&lt;22/24),22/24-C31,)</f>
        <v/>
      </c>
      <c r="L31" s="197">
        <f>IF(C31&gt;E31,E31+1-C31-H31,E31-C31-H31)</f>
        <v/>
      </c>
      <c r="M31" s="202">
        <f>+IF(L31&gt;$L$7,$L$7,L31)</f>
        <v/>
      </c>
      <c r="N31" s="197">
        <f>+IF(OR(L31&lt;=$L$7,L31=" ")," ",L31-$L$7)</f>
        <v/>
      </c>
      <c r="O31" s="197">
        <f>IF(AND($C31&lt;&gt;"",$C31&lt;$AA$2,$E31&gt;$Z$2),MIN($E31,$AA$2)-MAX($C31,$Z$2),0)</f>
        <v/>
      </c>
      <c r="P31" s="197">
        <f>IF(AND($F31&lt;&gt;"",$F31&lt;$AA$2,$G31&gt;$Z$2),MIN($G31,$AA$2)-MAX($F31,$Z$2),0)</f>
        <v/>
      </c>
      <c r="Q31" s="197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119" t="n"/>
    </row>
    <row r="32" ht="36.75" customHeight="1" s="35">
      <c r="A32" s="216">
        <f>A31+1</f>
        <v/>
      </c>
      <c r="B32" s="32">
        <f>TEXT(A32,"aaa")</f>
        <v/>
      </c>
      <c r="C32" s="200" t="n"/>
      <c r="D32" s="215">
        <f t="array" ref="D32">_xlfn.IFS(C32&lt;0.5,"朝",AND(C32&lt;22/24),"22前",AND(C32&gt;=22/24),"22後")</f>
        <v/>
      </c>
      <c r="E32" s="146" t="n"/>
      <c r="F32" s="197" t="n"/>
      <c r="G32" s="198" t="n"/>
      <c r="H32" s="201">
        <f>G32-F32</f>
        <v/>
      </c>
      <c r="I32" s="196">
        <f>IF(AND(C32&lt;0.333,C32&lt;&gt;""),8/24-C32,(IF(E32&gt;29/24,E32-29/24,)))</f>
        <v/>
      </c>
      <c r="J32" s="196">
        <f>IF(AND(C32&lt;0.5,C32&lt;&gt;""),E32-C32-H32,)</f>
        <v/>
      </c>
      <c r="K32" s="196">
        <f>IF(AND(C32&gt;0.5,C32&lt;22/24),22/24-C32,)</f>
        <v/>
      </c>
      <c r="L32" s="197">
        <f>IF(C32&gt;E32,E32+1-C32-H32,E32-C32-H32)</f>
        <v/>
      </c>
      <c r="M32" s="202">
        <f>+IF(L32&gt;$L$7,$L$7,L32)</f>
        <v/>
      </c>
      <c r="N32" s="197">
        <f>+IF(OR(L32&lt;=$L$7,L32=" ")," ",L32-$L$7)</f>
        <v/>
      </c>
      <c r="O32" s="197">
        <f>IF(AND($C32&lt;&gt;"",$C32&lt;$AA$2,$E32&gt;$Z$2),MIN($E32,$AA$2)-MAX($C32,$Z$2),0)</f>
        <v/>
      </c>
      <c r="P32" s="197">
        <f>IF(AND($F32&lt;&gt;"",$F32&lt;$AA$2,$G32&gt;$Z$2),MIN($G32,$AA$2)-MAX($F32,$Z$2),0)</f>
        <v/>
      </c>
      <c r="Q32" s="197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119" t="n"/>
    </row>
    <row r="33" ht="36.75" customHeight="1" s="35">
      <c r="A33" s="216">
        <f>A32+1</f>
        <v/>
      </c>
      <c r="B33" s="32">
        <f>TEXT(A33,"aaa")</f>
        <v/>
      </c>
      <c r="C33" s="200" t="n"/>
      <c r="D33" s="215">
        <f t="array" ref="D33">_xlfn.IFS(C33&lt;0.5,"朝",AND(C33&lt;22/24),"22前",AND(C33&gt;=22/24),"22後")</f>
        <v/>
      </c>
      <c r="E33" s="146" t="n"/>
      <c r="F33" s="197" t="n"/>
      <c r="G33" s="198" t="n"/>
      <c r="H33" s="201">
        <f>G33-F33</f>
        <v/>
      </c>
      <c r="I33" s="196">
        <f>IF(AND(C33&lt;0.333,C33&lt;&gt;""),8/24-C33,(IF(E33&gt;29/24,E33-29/24,)))</f>
        <v/>
      </c>
      <c r="J33" s="196">
        <f>IF(AND(C33&lt;0.5,C33&lt;&gt;""),E33-C33-H33,)</f>
        <v/>
      </c>
      <c r="K33" s="196">
        <f>IF(AND(C33&gt;0.5,C33&lt;22/24),22/24-C33,)</f>
        <v/>
      </c>
      <c r="L33" s="197">
        <f>IF(C33&gt;E33,E33+1-C33-H33,E33-C33-H33)</f>
        <v/>
      </c>
      <c r="M33" s="202">
        <f>+IF(L33&gt;$L$7,$L$7,L33)</f>
        <v/>
      </c>
      <c r="N33" s="197">
        <f>+IF(OR(L33&lt;=$L$7,L33=" ")," ",L33-$L$7)</f>
        <v/>
      </c>
      <c r="O33" s="197">
        <f>IF(AND($C33&lt;&gt;"",$C33&lt;$AA$2,$E33&gt;$Z$2),MIN($E33,$AA$2)-MAX($C33,$Z$2),0)</f>
        <v/>
      </c>
      <c r="P33" s="197">
        <f>IF(AND($F33&lt;&gt;"",$F33&lt;$AA$2,$G33&gt;$Z$2),MIN($G33,$AA$2)-MAX($F33,$Z$2),0)</f>
        <v/>
      </c>
      <c r="Q33" s="197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119" t="n"/>
    </row>
    <row r="34" ht="36.75" customHeight="1" s="35">
      <c r="A34" s="216">
        <f>A33+1</f>
        <v/>
      </c>
      <c r="B34" s="32">
        <f>TEXT(A34,"aaa")</f>
        <v/>
      </c>
      <c r="C34" s="200" t="n"/>
      <c r="D34" s="215">
        <f t="array" ref="D34">_xlfn.IFS(C34&lt;0.5,"朝",AND(C34&lt;22/24),"22前",AND(C34&gt;=22/24),"22後")</f>
        <v/>
      </c>
      <c r="E34" s="146" t="n"/>
      <c r="F34" s="197" t="n"/>
      <c r="G34" s="198" t="n"/>
      <c r="H34" s="201">
        <f>G34-F34</f>
        <v/>
      </c>
      <c r="I34" s="196">
        <f>IF(AND(C34&lt;0.333,C34&lt;&gt;""),8/24-C34,(IF(E34&gt;29/24,E34-29/24,)))</f>
        <v/>
      </c>
      <c r="J34" s="196">
        <f>IF(AND(C34&lt;0.5,C34&lt;&gt;""),E34-C34-H34,)</f>
        <v/>
      </c>
      <c r="K34" s="196">
        <f>IF(AND(C34&gt;0.5,C34&lt;22/24),22/24-C34,)</f>
        <v/>
      </c>
      <c r="L34" s="197">
        <f>IF(C34&gt;E34,E34+1-C34-H34,E34-C34-H34)</f>
        <v/>
      </c>
      <c r="M34" s="202">
        <f>+IF(L34&gt;$L$7,$L$7,L34)</f>
        <v/>
      </c>
      <c r="N34" s="197">
        <f>+IF(OR(L34&lt;=$L$7,L34=" ")," ",L34-$L$7)</f>
        <v/>
      </c>
      <c r="O34" s="197">
        <f>IF(AND($C34&lt;&gt;"",$C34&lt;$AA$2,$E34&gt;$Z$2),MIN($E34,$AA$2)-MAX($C34,$Z$2),0)</f>
        <v/>
      </c>
      <c r="P34" s="197">
        <f>IF(AND($F34&lt;&gt;"",$F34&lt;$AA$2,$G34&gt;$Z$2),MIN($G34,$AA$2)-MAX($F34,$Z$2),0)</f>
        <v/>
      </c>
      <c r="Q34" s="197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119" t="n"/>
    </row>
    <row r="35" ht="36.75" customHeight="1" s="35">
      <c r="A35" s="216">
        <f>A34+1</f>
        <v/>
      </c>
      <c r="B35" s="32">
        <f>TEXT(A35,"aaa")</f>
        <v/>
      </c>
      <c r="C35" s="200" t="n"/>
      <c r="D35" s="215">
        <f t="array" ref="D35">_xlfn.IFS(C35&lt;0.5,"朝",AND(C35&lt;22/24),"22前",AND(C35&gt;=22/24),"22後")</f>
        <v/>
      </c>
      <c r="E35" s="146" t="n"/>
      <c r="F35" s="197" t="n"/>
      <c r="G35" s="198" t="n"/>
      <c r="H35" s="201">
        <f>G35-F35</f>
        <v/>
      </c>
      <c r="I35" s="196">
        <f>IF(AND(C35&lt;0.333,C35&lt;&gt;""),8/24-C35,(IF(E35&gt;29/24,E35-29/24,)))</f>
        <v/>
      </c>
      <c r="J35" s="196">
        <f>IF(AND(C35&lt;0.5,C35&lt;&gt;""),E35-C35-H35,)</f>
        <v/>
      </c>
      <c r="K35" s="196">
        <f>IF(AND(C35&gt;0.5,C35&lt;22/24),22/24-C35,)</f>
        <v/>
      </c>
      <c r="L35" s="197">
        <f>IF(C35&gt;E35,E35+1-C35-H35,E35-C35-H35)</f>
        <v/>
      </c>
      <c r="M35" s="202">
        <f>+IF(L35&gt;$L$7,$L$7,L35)</f>
        <v/>
      </c>
      <c r="N35" s="197">
        <f>+IF(OR(L35&lt;=$L$7,L35=" ")," ",L35-$L$7)</f>
        <v/>
      </c>
      <c r="O35" s="197">
        <f>IF(AND($C35&lt;&gt;"",$C35&lt;$AA$2,$E35&gt;$Z$2),MIN($E35,$AA$2)-MAX($C35,$Z$2),0)</f>
        <v/>
      </c>
      <c r="P35" s="197">
        <f>IF(AND($F35&lt;&gt;"",$F35&lt;$AA$2,$G35&gt;$Z$2),MIN($G35,$AA$2)-MAX($F35,$Z$2),0)</f>
        <v/>
      </c>
      <c r="Q35" s="197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119" t="n"/>
    </row>
    <row r="36" ht="36.75" customHeight="1" s="35">
      <c r="A36" s="216">
        <f>A35+1</f>
        <v/>
      </c>
      <c r="B36" s="32">
        <f>TEXT(A36,"aaa")</f>
        <v/>
      </c>
      <c r="C36" s="200" t="n"/>
      <c r="D36" s="215">
        <f t="array" ref="D36">_xlfn.IFS(C36&lt;0.5,"朝",AND(C36&lt;22/24),"22前",AND(C36&gt;=22/24),"22後")</f>
        <v/>
      </c>
      <c r="E36" s="146" t="n"/>
      <c r="F36" s="197" t="n"/>
      <c r="G36" s="198" t="n"/>
      <c r="H36" s="201">
        <f>G36-F36</f>
        <v/>
      </c>
      <c r="I36" s="196">
        <f>IF(AND(C36&lt;0.333,C36&lt;&gt;""),8/24-C36,(IF(E36&gt;29/24,E36-29/24,)))</f>
        <v/>
      </c>
      <c r="J36" s="196">
        <f>IF(AND(C36&lt;0.5,C36&lt;&gt;""),E36-C36-H36,)</f>
        <v/>
      </c>
      <c r="K36" s="196">
        <f>IF(AND(C36&gt;0.5,C36&lt;22/24),22/24-C36,)</f>
        <v/>
      </c>
      <c r="L36" s="197">
        <f>IF(C36&gt;E36,E36+1-C36-H36,E36-C36-H36)</f>
        <v/>
      </c>
      <c r="M36" s="202">
        <f>+IF(L36&gt;$L$7,$L$7,L36)</f>
        <v/>
      </c>
      <c r="N36" s="197">
        <f>+IF(OR(L36&lt;=$L$7,L36=" ")," ",L36-$L$7)</f>
        <v/>
      </c>
      <c r="O36" s="197">
        <f>IF(AND($C36&lt;&gt;"",$C36&lt;$AA$2,$E36&gt;$Z$2),MIN($E36,$AA$2)-MAX($C36,$Z$2),0)</f>
        <v/>
      </c>
      <c r="P36" s="197">
        <f>IF(AND($F36&lt;&gt;"",$F36&lt;$AA$2,$G36&gt;$Z$2),MIN($G36,$AA$2)-MAX($F36,$Z$2),0)</f>
        <v/>
      </c>
      <c r="Q36" s="197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119" t="n"/>
    </row>
    <row r="37" ht="36.75" customHeight="1" s="35">
      <c r="A37" s="216">
        <f>A36+1</f>
        <v/>
      </c>
      <c r="B37" s="32">
        <f>TEXT(A37,"aaa")</f>
        <v/>
      </c>
      <c r="C37" s="200" t="n"/>
      <c r="D37" s="215">
        <f t="array" ref="D37">_xlfn.IFS(C37&lt;0.5,"朝",AND(C37&lt;22/24),"22前",AND(C37&gt;=22/24),"22後")</f>
        <v/>
      </c>
      <c r="E37" s="146" t="n"/>
      <c r="F37" s="197" t="n"/>
      <c r="G37" s="198" t="n"/>
      <c r="H37" s="201">
        <f>G37-F37</f>
        <v/>
      </c>
      <c r="I37" s="196">
        <f>IF(AND(C37&lt;0.333,C37&lt;&gt;""),8/24-C37,(IF(E37&gt;29/24,E37-29/24,)))</f>
        <v/>
      </c>
      <c r="J37" s="196">
        <f>IF(AND(C37&lt;0.5,C37&lt;&gt;""),E37-C37-H37,)</f>
        <v/>
      </c>
      <c r="K37" s="196">
        <f>IF(AND(C37&gt;0.5,C37&lt;22/24),22/24-C37,)</f>
        <v/>
      </c>
      <c r="L37" s="197">
        <f>IF(C37&gt;E37,E37+1-C37-H37,E37-C37-H37)</f>
        <v/>
      </c>
      <c r="M37" s="202">
        <f>+IF(L37&gt;$L$7,$L$7,L37)</f>
        <v/>
      </c>
      <c r="N37" s="197">
        <f>+IF(OR(L37&lt;=$L$7,L37=" ")," ",L37-$L$7)</f>
        <v/>
      </c>
      <c r="O37" s="197">
        <f>IF(AND($C37&lt;&gt;"",$C37&lt;$AA$2,$E37&gt;$Z$2),MIN($E37,$AA$2)-MAX($C37,$Z$2),0)</f>
        <v/>
      </c>
      <c r="P37" s="197">
        <f>IF(AND($F37&lt;&gt;"",$F37&lt;$AA$2,$G37&gt;$Z$2),MIN($G37,$AA$2)-MAX($F37,$Z$2),0)</f>
        <v/>
      </c>
      <c r="Q37" s="197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119" t="n"/>
    </row>
    <row r="38" ht="36.75" customHeight="1" s="35">
      <c r="A38" s="216">
        <f>A37+1</f>
        <v/>
      </c>
      <c r="B38" s="32">
        <f>TEXT(A38,"aaa")</f>
        <v/>
      </c>
      <c r="C38" s="200" t="n"/>
      <c r="D38" s="217">
        <f t="array" ref="D38">_xlfn.IFS(C38&lt;0.5,"朝",AND(C38&lt;22/24),"22前",AND(C38&gt;=22/24),"22後")</f>
        <v/>
      </c>
      <c r="E38" s="146" t="n"/>
      <c r="F38" s="197" t="n"/>
      <c r="G38" s="198" t="n"/>
      <c r="H38" s="201">
        <f>G38-F38</f>
        <v/>
      </c>
      <c r="I38" s="196">
        <f>IF(AND(C38&lt;0.333,C38&lt;&gt;""),8/24-C38,(IF(E38&gt;29/24,E38-29/24,)))</f>
        <v/>
      </c>
      <c r="J38" s="197">
        <f>IF(AND(C38&lt;0.5,C38&lt;&gt;""),E38-C38-H38,)</f>
        <v/>
      </c>
      <c r="K38" s="197">
        <f>IF(AND(C38&gt;0.5,C38&lt;22/24),22/24-C38,)</f>
        <v/>
      </c>
      <c r="L38" s="197">
        <f>IF(C38&gt;E38,E38+1-C38-H38,E38-C38-H38)</f>
        <v/>
      </c>
      <c r="M38" s="202">
        <f>+IF(L38&gt;$L$7,$L$7,L38)</f>
        <v/>
      </c>
      <c r="N38" s="197">
        <f>+IF(OR(L38&lt;=$L$7,L38=" ")," ",L38-$L$7)</f>
        <v/>
      </c>
      <c r="O38" s="197" t="n"/>
      <c r="P38" s="197" t="n"/>
      <c r="Q38" s="197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119" t="n"/>
    </row>
    <row r="39" ht="36.75" customHeight="1" s="35" thickBot="1">
      <c r="A39" s="218">
        <f>A38+1</f>
        <v/>
      </c>
      <c r="B39" s="26">
        <f>TEXT(A39,"aaa")</f>
        <v/>
      </c>
      <c r="C39" s="219" t="n"/>
      <c r="D39" s="220">
        <f t="array" ref="D39">_xlfn.IFS(C39&lt;0.5,"朝",AND(C39&lt;22/24),"22前",AND(C39&gt;=22/24),"22後")</f>
        <v/>
      </c>
      <c r="E39" s="147" t="n"/>
      <c r="F39" s="221" t="n"/>
      <c r="G39" s="222" t="n"/>
      <c r="H39" s="207" t="n">
        <v>0</v>
      </c>
      <c r="I39" s="208">
        <f>IF(AND(C39&lt;0.333,C39&lt;&gt;""),8/24-C39,(IF(E39&gt;29/24,E39-29/24,)))</f>
        <v/>
      </c>
      <c r="J39" s="208">
        <f>IF(AND(C39&lt;0.5,C39&lt;&gt;""),E39-C39-H39,)</f>
        <v/>
      </c>
      <c r="K39" s="223">
        <f>IF(AND(C39&gt;0.5,C39&lt;22/24),22/24-C39,)</f>
        <v/>
      </c>
      <c r="L39" s="208">
        <f>IF(C39&gt;E39,E39+1-C39-H39,E39-C39-H39)</f>
        <v/>
      </c>
      <c r="M39" s="209" t="n">
        <v>0</v>
      </c>
      <c r="N39" s="208" t="n"/>
      <c r="O39" s="208" t="n"/>
      <c r="P39" s="208" t="n"/>
      <c r="Q39" s="208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121" t="n"/>
    </row>
    <row r="40" ht="36.75" customHeight="1" s="35" thickTop="1">
      <c r="A40" s="117" t="inlineStr">
        <is>
          <t>合計</t>
        </is>
      </c>
      <c r="B40" s="117" t="n"/>
      <c r="C40" s="196" t="n"/>
      <c r="D40" s="215">
        <f t="array" ref="D40">_xlfn.IFS(C40&lt;0.5,"朝",AND(C40&lt;22/24),"22前",AND(C40&gt;=22/24),"22後")</f>
        <v/>
      </c>
      <c r="E40" s="224" t="n"/>
      <c r="F40" s="225" t="n"/>
      <c r="G40" s="226" t="n"/>
      <c r="H40" s="195" t="inlineStr">
        <is>
          <t>休憩計計</t>
        </is>
      </c>
      <c r="I40" s="196" t="inlineStr">
        <is>
          <t>早朝計</t>
        </is>
      </c>
      <c r="J40" s="196" t="inlineStr">
        <is>
          <t>基本計</t>
        </is>
      </c>
      <c r="K40" s="196" t="inlineStr">
        <is>
          <t>夜時間</t>
        </is>
      </c>
      <c r="L40" s="196" t="inlineStr">
        <is>
          <t>実働時間</t>
        </is>
      </c>
      <c r="M40" s="122" t="inlineStr">
        <is>
          <t>契約時間</t>
        </is>
      </c>
      <c r="N40" s="123" t="inlineStr">
        <is>
          <t>残業時間</t>
        </is>
      </c>
      <c r="O40" s="124" t="inlineStr">
        <is>
          <t>深夜時間</t>
        </is>
      </c>
      <c r="P40" s="124" t="inlineStr">
        <is>
          <t>深夜時間</t>
        </is>
      </c>
      <c r="Q40" s="124" t="inlineStr">
        <is>
          <t>深夜時間</t>
        </is>
      </c>
      <c r="R40" s="125" t="inlineStr">
        <is>
          <t>食事合計</t>
        </is>
      </c>
    </row>
    <row r="41" ht="36.75" customHeight="1" s="35" thickBot="1">
      <c r="A41" s="119" t="n"/>
      <c r="B41" s="119" t="n"/>
      <c r="C41" s="119" t="n"/>
      <c r="D41" s="119" t="n"/>
      <c r="E41" s="140" t="n"/>
      <c r="F41" s="4" t="inlineStr">
        <is>
          <t>出勤日数</t>
        </is>
      </c>
      <c r="G41" s="144">
        <f>COUNTA(C9:C39)</f>
        <v/>
      </c>
      <c r="H41" s="227">
        <f>+SUM(H9:H39)</f>
        <v/>
      </c>
      <c r="I41" s="228">
        <f>SUM(I9:I39)</f>
        <v/>
      </c>
      <c r="J41" s="229">
        <f>SUM(J9:J39)</f>
        <v/>
      </c>
      <c r="K41" s="229">
        <f>SUM(K9:K39)</f>
        <v/>
      </c>
      <c r="L41" s="197">
        <f>+SUM(L9:L39)</f>
        <v/>
      </c>
      <c r="M41" s="197">
        <f>+SUM(M9:M39)</f>
        <v/>
      </c>
      <c r="N41" s="197">
        <f>+SUM(N9:N39)</f>
        <v/>
      </c>
      <c r="O41" s="197">
        <f>+SUM(O9:O38)</f>
        <v/>
      </c>
      <c r="P41" s="197">
        <f>+SUM(P9:P38)</f>
        <v/>
      </c>
      <c r="Q41" s="197">
        <f>+SUM(Q9:Q39)</f>
        <v/>
      </c>
      <c r="R41" s="119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20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I36" sqref="I36"/>
    </sheetView>
  </sheetViews>
  <sheetFormatPr baseColWidth="8" defaultRowHeight="13.2"/>
  <cols>
    <col width="7.21875" bestFit="1" customWidth="1" style="35" min="1" max="1"/>
    <col width="5.77734375" bestFit="1" customWidth="1" style="35" min="2" max="2"/>
    <col hidden="1" width="2.88671875" customWidth="1" style="35" min="4" max="4"/>
    <col width="10.109375" customWidth="1" style="35" min="8" max="11"/>
    <col width="10" customWidth="1" style="35" min="12" max="13"/>
    <col width="10.88671875" customWidth="1" style="35" min="14" max="14"/>
    <col hidden="1" width="9" customWidth="1" style="35" min="15" max="15"/>
    <col hidden="1" width="8.21875" customWidth="1" style="35" min="16" max="16"/>
  </cols>
  <sheetData>
    <row r="2" ht="22.5" customHeight="1" s="35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67" t="inlineStr">
        <is>
          <t>ダイエットクック</t>
        </is>
      </c>
      <c r="E2" s="166" t="n"/>
      <c r="F2" s="166" t="n"/>
      <c r="G2" s="166" t="n"/>
      <c r="L2" s="0" t="n"/>
      <c r="M2" s="0" t="n"/>
      <c r="Z2" s="22" t="n">
        <v>0.9166666666666666</v>
      </c>
      <c r="AA2" s="23" t="n">
        <v>1.208333333333333</v>
      </c>
    </row>
    <row r="3" ht="22.5" customHeight="1" s="35">
      <c r="A3" s="190">
        <f>'[1]0SHEET'!D1</f>
        <v/>
      </c>
      <c r="B3" s="2" t="inlineStr">
        <is>
          <t>月</t>
        </is>
      </c>
      <c r="L3" s="0" t="n"/>
      <c r="M3" s="0" t="n"/>
    </row>
    <row r="4" ht="22.5" customHeight="1" s="35">
      <c r="C4" s="1" t="inlineStr">
        <is>
          <t>氏名</t>
        </is>
      </c>
      <c r="D4" s="168" t="inlineStr">
        <is>
          <t>Ｋブダ　ジュン　クマリ</t>
        </is>
      </c>
      <c r="E4" s="166" t="n"/>
      <c r="F4" s="166" t="n"/>
      <c r="G4" s="166" t="n"/>
      <c r="H4" s="0" t="inlineStr">
        <is>
          <t>NP番号：</t>
        </is>
      </c>
      <c r="I4" s="107" t="n">
        <v>5630</v>
      </c>
      <c r="J4" s="0" t="n"/>
      <c r="K4" s="0" t="n"/>
      <c r="M4" s="0" t="n"/>
    </row>
    <row r="6">
      <c r="L6" s="20" t="inlineStr">
        <is>
          <t>法定時間</t>
        </is>
      </c>
      <c r="M6" s="20" t="n"/>
    </row>
    <row r="7" ht="14.25" customHeight="1" s="35" thickBot="1">
      <c r="L7" s="21" t="n">
        <v>0.3333333333333333</v>
      </c>
      <c r="M7" s="21" t="n"/>
      <c r="O7" s="3" t="n"/>
      <c r="P7" s="3" t="n"/>
      <c r="Q7" s="3" t="n"/>
    </row>
    <row r="8" ht="22.5" customHeight="1" s="35" thickBot="1">
      <c r="A8" s="110" t="inlineStr">
        <is>
          <t>日</t>
        </is>
      </c>
      <c r="B8" s="132" t="inlineStr">
        <is>
          <t>曜日</t>
        </is>
      </c>
      <c r="C8" s="7" t="inlineStr">
        <is>
          <t>出勤</t>
        </is>
      </c>
      <c r="D8" s="8" t="n"/>
      <c r="E8" s="8" t="inlineStr">
        <is>
          <t>退勤</t>
        </is>
      </c>
      <c r="F8" s="8" t="inlineStr">
        <is>
          <t>休憩開始</t>
        </is>
      </c>
      <c r="G8" s="9" t="inlineStr">
        <is>
          <t>休憩終了</t>
        </is>
      </c>
      <c r="H8" s="134" t="inlineStr">
        <is>
          <t>休憩計</t>
        </is>
      </c>
      <c r="I8" s="110" t="inlineStr">
        <is>
          <t>早朝</t>
        </is>
      </c>
      <c r="J8" s="110" t="inlineStr">
        <is>
          <t>基本</t>
        </is>
      </c>
      <c r="K8" s="110" t="inlineStr">
        <is>
          <t>夜</t>
        </is>
      </c>
      <c r="L8" s="111" t="inlineStr">
        <is>
          <t>実働</t>
        </is>
      </c>
      <c r="M8" s="111" t="inlineStr">
        <is>
          <t>契約時間</t>
        </is>
      </c>
      <c r="N8" s="112" t="inlineStr">
        <is>
          <t>残業</t>
        </is>
      </c>
      <c r="O8" s="113" t="inlineStr">
        <is>
          <t>深夜時間</t>
        </is>
      </c>
      <c r="P8" s="113" t="inlineStr">
        <is>
          <t>深夜休憩</t>
        </is>
      </c>
      <c r="Q8" s="113" t="inlineStr">
        <is>
          <t>深夜</t>
        </is>
      </c>
      <c r="R8" s="114" t="inlineStr">
        <is>
          <t>食事</t>
        </is>
      </c>
    </row>
    <row r="9" ht="36.75" customHeight="1" s="35" thickTop="1">
      <c r="A9" s="214">
        <f>A3</f>
        <v/>
      </c>
      <c r="B9" s="133">
        <f>TEXT(A9,"aaa")</f>
        <v/>
      </c>
      <c r="C9" s="192" t="n">
        <v>0.34375</v>
      </c>
      <c r="D9" s="215">
        <f t="array" ref="D9">_xlfn.IFS(C9&lt;0.5,"朝",AND(C9&lt;22/24),"22前",AND(C9&gt;=22/24),"22後")</f>
        <v/>
      </c>
      <c r="E9" s="145" t="n">
        <v>0.84375</v>
      </c>
      <c r="F9" s="196" t="n">
        <v>0.5</v>
      </c>
      <c r="G9" s="194" t="n">
        <v>0.5416666666666666</v>
      </c>
      <c r="H9" s="195">
        <f>G9-F9</f>
        <v/>
      </c>
      <c r="I9" s="196">
        <f>IF(AND(C9&lt;0.333,C9&lt;&gt;""),8/24-C9,(IF(E9&gt;29/24,E9-29/24,)))</f>
        <v/>
      </c>
      <c r="J9" s="196">
        <f>IF(AND(C9&lt;0.5,C9&lt;&gt;""),E9-C9-H9,)</f>
        <v/>
      </c>
      <c r="K9" s="196">
        <f>IF(AND(C9&gt;0.5,C9&lt;22/24),22/24-C9,)</f>
        <v/>
      </c>
      <c r="L9" s="197">
        <f>IF(C9&gt;E9,E9+1-C9-H9,E9-C9-H9)</f>
        <v/>
      </c>
      <c r="M9" s="196">
        <f>+IF(L9&gt;$L$7,$L$7,L9)</f>
        <v/>
      </c>
      <c r="N9" s="196">
        <f>+IF(OR(L9&lt;=$L$7,L9=" ")," ",L9-$L$7)</f>
        <v/>
      </c>
      <c r="O9" s="196">
        <f>IF(AND($C9&lt;&gt;"",$C9&lt;$AA$2,$E9&gt;$Z$2),MIN($E9,$AA$2)-MAX($C9,$Z$2),0)</f>
        <v/>
      </c>
      <c r="P9" s="196">
        <f>IF(AND($F9&lt;&gt;"",$F9&lt;$AA$2,$G9&gt;$Z$2),MIN($G9,$AA$2)-MAX($F9,$Z$2),0)</f>
        <v/>
      </c>
      <c r="Q9" s="197">
        <f t="array" ref="Q9">_xlfn.IFS(D9="朝",,AND(D9="22前",E9&gt;5/24),5/24+1-H9-22/24,AND(D9="22前",E9&lt;5/24),E9+1-H9-22/24,AND(D9="22後",E9&gt;5/24),5/24+1-H9-C9,AND(D9="22後",E9&lt;5/24),E9+1-H9-C9)</f>
        <v/>
      </c>
      <c r="R9" s="117" t="n"/>
    </row>
    <row r="10" ht="36.75" customHeight="1" s="35">
      <c r="A10" s="216">
        <f>A9+1</f>
        <v/>
      </c>
      <c r="B10" s="32">
        <f>TEXT(A10,"aaa")</f>
        <v/>
      </c>
      <c r="C10" s="200" t="n"/>
      <c r="D10" s="215">
        <f t="array" ref="D10">_xlfn.IFS(C10&lt;0.5,"朝",AND(C10&lt;22/24),"22前",AND(C10&gt;=22/24),"22後")</f>
        <v/>
      </c>
      <c r="E10" s="146" t="n"/>
      <c r="F10" s="197" t="n"/>
      <c r="G10" s="198" t="n"/>
      <c r="H10" s="201">
        <f>G10-F10</f>
        <v/>
      </c>
      <c r="I10" s="196">
        <f>IF(AND(C10&lt;0.333,C10&lt;&gt;""),8/24-C10,(IF(E10&gt;29/24,E10-29/24,)))</f>
        <v/>
      </c>
      <c r="J10" s="196">
        <f>IF(AND(C10&lt;0.5,C10&lt;&gt;""),E10-C10-H10,)</f>
        <v/>
      </c>
      <c r="K10" s="196">
        <f>IF(AND(C10&gt;0.5,C10&lt;22/24),22/24-C10,)</f>
        <v/>
      </c>
      <c r="L10" s="197">
        <f>IF(C10&gt;E10,E10+1-C10-H10,E10-C10-H10)</f>
        <v/>
      </c>
      <c r="M10" s="202">
        <f>+IF(L10&gt;$L$7,$L$7,L10)</f>
        <v/>
      </c>
      <c r="N10" s="197">
        <f>+IF(OR(L10&lt;=$L$7,L10=" ")," ",L10-$L$7)</f>
        <v/>
      </c>
      <c r="O10" s="197">
        <f>IF(AND($C10&lt;&gt;"",$C10&lt;$AA$2,$E10&gt;$Z$2),MIN($E10,$AA$2)-MAX($C10,$Z$2),0)</f>
        <v/>
      </c>
      <c r="P10" s="197">
        <f>IF(AND($F10&lt;&gt;"",$F10&lt;$AA$2,$G10&gt;$Z$2),MIN($G10,$AA$2)-MAX($F10,$Z$2),0)</f>
        <v/>
      </c>
      <c r="Q10" s="197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119" t="n"/>
    </row>
    <row r="11" ht="36.75" customHeight="1" s="35">
      <c r="A11" s="216">
        <f>A10+1</f>
        <v/>
      </c>
      <c r="B11" s="32">
        <f>TEXT(A11,"aaa")</f>
        <v/>
      </c>
      <c r="C11" s="200" t="n"/>
      <c r="D11" s="215">
        <f t="array" ref="D11">_xlfn.IFS(C11&lt;0.5,"朝",AND(C11&lt;22/24),"22前",AND(C11&gt;=22/24),"22後")</f>
        <v/>
      </c>
      <c r="E11" s="146" t="n"/>
      <c r="F11" s="197" t="n"/>
      <c r="G11" s="198" t="n"/>
      <c r="H11" s="201">
        <f>G11-F11</f>
        <v/>
      </c>
      <c r="I11" s="196">
        <f>IF(AND(C11&lt;0.333,C11&lt;&gt;""),8/24-C11,(IF(E11&gt;29/24,E11-29/24,)))</f>
        <v/>
      </c>
      <c r="J11" s="196">
        <f>IF(AND(C11&lt;0.5,C11&lt;&gt;""),E11-C11-H11,)</f>
        <v/>
      </c>
      <c r="K11" s="196">
        <f>IF(AND(C11&gt;0.5,C11&lt;22/24),22/24-C11,)</f>
        <v/>
      </c>
      <c r="L11" s="197">
        <f>IF(C11&gt;E11,E11+1-C11-H11,E11-C11-H11)</f>
        <v/>
      </c>
      <c r="M11" s="202">
        <f>+IF(L11&gt;$L$7,$L$7,L11)</f>
        <v/>
      </c>
      <c r="N11" s="197">
        <f>+IF(OR(L11&lt;=$L$7,L11=" ")," ",L11-$L$7)</f>
        <v/>
      </c>
      <c r="O11" s="197">
        <f>IF(AND($C11&lt;&gt;"",$C11&lt;$AA$2,$E11&gt;$Z$2),MIN($E11,$AA$2)-MAX($C11,$Z$2),0)</f>
        <v/>
      </c>
      <c r="P11" s="197">
        <f>IF(AND($F11&lt;&gt;"",$F11&lt;$AA$2,$G11&gt;$Z$2),MIN($G11,$AA$2)-MAX($F11,$Z$2),0)</f>
        <v/>
      </c>
      <c r="Q11" s="197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119" t="n"/>
    </row>
    <row r="12" ht="36.75" customHeight="1" s="35">
      <c r="A12" s="216">
        <f>A11+1</f>
        <v/>
      </c>
      <c r="B12" s="32">
        <f>TEXT(A12,"aaa")</f>
        <v/>
      </c>
      <c r="C12" s="200" t="n"/>
      <c r="D12" s="215">
        <f t="array" ref="D12">_xlfn.IFS(C12&lt;0.5,"朝",AND(C12&lt;22/24),"22前",AND(C12&gt;=22/24),"22後")</f>
        <v/>
      </c>
      <c r="E12" s="146" t="n"/>
      <c r="F12" s="197" t="n"/>
      <c r="G12" s="198" t="n"/>
      <c r="H12" s="201">
        <f>G12-F12</f>
        <v/>
      </c>
      <c r="I12" s="196">
        <f>IF(AND(C12&lt;0.333,C12&lt;&gt;""),8/24-C12,(IF(E12&gt;29/24,E12-29/24,)))</f>
        <v/>
      </c>
      <c r="J12" s="196">
        <f>IF(AND(C12&lt;0.5,C12&lt;&gt;""),E12-C12-H12,)</f>
        <v/>
      </c>
      <c r="K12" s="196">
        <f>IF(AND(C12&gt;0.5,C12&lt;22/24),22/24-C12,)</f>
        <v/>
      </c>
      <c r="L12" s="197">
        <f>IF(C12&gt;E12,E12+1-C12-H12,E12-C12-H12)</f>
        <v/>
      </c>
      <c r="M12" s="202">
        <f>+IF(L12&gt;$L$7,$L$7,L12)</f>
        <v/>
      </c>
      <c r="N12" s="197">
        <f>+IF(OR(L12&lt;=$L$7,L12=" ")," ",L12-$L$7)</f>
        <v/>
      </c>
      <c r="O12" s="197">
        <f>IF(AND($C12&lt;&gt;"",$C12&lt;$AA$2,$E12&gt;$Z$2),MIN($E12,$AA$2)-MAX($C12,$Z$2),0)</f>
        <v/>
      </c>
      <c r="P12" s="197">
        <f>IF(AND($F12&lt;&gt;"",$F12&lt;$AA$2,$G12&gt;$Z$2),MIN($G12,$AA$2)-MAX($F12,$Z$2),0)</f>
        <v/>
      </c>
      <c r="Q12" s="197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119" t="n"/>
    </row>
    <row r="13" ht="36.75" customHeight="1" s="35">
      <c r="A13" s="216">
        <f>A12+1</f>
        <v/>
      </c>
      <c r="B13" s="32">
        <f>TEXT(A13,"aaa")</f>
        <v/>
      </c>
      <c r="C13" s="200" t="n"/>
      <c r="D13" s="215">
        <f t="array" ref="D13">_xlfn.IFS(C13&lt;0.5,"朝",AND(C13&lt;22/24),"22前",AND(C13&gt;=22/24),"22後")</f>
        <v/>
      </c>
      <c r="E13" s="146" t="n"/>
      <c r="F13" s="197" t="n"/>
      <c r="G13" s="198" t="n"/>
      <c r="H13" s="201">
        <f>G13-F13</f>
        <v/>
      </c>
      <c r="I13" s="196">
        <f>IF(AND(C13&lt;0.333,C13&lt;&gt;""),8/24-C13,(IF(E13&gt;29/24,E13-29/24,)))</f>
        <v/>
      </c>
      <c r="J13" s="196">
        <f>IF(AND(C13&lt;0.5,C13&lt;&gt;""),E13-C13-H13,)</f>
        <v/>
      </c>
      <c r="K13" s="196">
        <f>IF(AND(C13&gt;0.5,C13&lt;22/24),22/24-C13,)</f>
        <v/>
      </c>
      <c r="L13" s="197">
        <f>IF(C13&gt;E13,E13+1-C13-H13,E13-C13-H13)</f>
        <v/>
      </c>
      <c r="M13" s="202">
        <f>+IF(L13&gt;$L$7,$L$7,L13)</f>
        <v/>
      </c>
      <c r="N13" s="197">
        <f>+IF(OR(L13&lt;=$L$7,L13=" ")," ",L13-$L$7)</f>
        <v/>
      </c>
      <c r="O13" s="197">
        <f>IF(AND($C13&lt;&gt;"",$C13&lt;$AA$2,$E13&gt;$Z$2),MIN($E13,$AA$2)-MAX($C13,$Z$2),0)</f>
        <v/>
      </c>
      <c r="P13" s="197">
        <f>IF(AND($F13&lt;&gt;"",$F13&lt;$AA$2,$G13&gt;$Z$2),MIN($G13,$AA$2)-MAX($F13,$Z$2),0)</f>
        <v/>
      </c>
      <c r="Q13" s="197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119" t="n"/>
    </row>
    <row r="14" ht="36.75" customHeight="1" s="35">
      <c r="A14" s="216">
        <f>A13+1</f>
        <v/>
      </c>
      <c r="B14" s="32">
        <f>TEXT(A14,"aaa")</f>
        <v/>
      </c>
      <c r="C14" s="200" t="n"/>
      <c r="D14" s="215">
        <f t="array" ref="D14">_xlfn.IFS(C14&lt;0.5,"朝",AND(C14&lt;22/24),"22前",AND(C14&gt;=22/24),"22後")</f>
        <v/>
      </c>
      <c r="E14" s="146" t="n"/>
      <c r="F14" s="197" t="n"/>
      <c r="G14" s="198" t="n"/>
      <c r="H14" s="201">
        <f>G14-F14</f>
        <v/>
      </c>
      <c r="I14" s="196">
        <f>IF(AND(C14&lt;0.333,C14&lt;&gt;""),8/24-C14,(IF(E14&gt;29/24,E14-29/24,)))</f>
        <v/>
      </c>
      <c r="J14" s="196">
        <f>IF(AND(C14&lt;0.5,C14&lt;&gt;""),E14-C14-H14,)</f>
        <v/>
      </c>
      <c r="K14" s="196">
        <f>IF(AND(C14&gt;0.5,C14&lt;22/24),22/24-C14,)</f>
        <v/>
      </c>
      <c r="L14" s="197">
        <f>IF(C14&gt;E14,E14+1-C14-H14,E14-C14-H14)</f>
        <v/>
      </c>
      <c r="M14" s="202">
        <f>+IF(L14&gt;$L$7,$L$7,L14)</f>
        <v/>
      </c>
      <c r="N14" s="197">
        <f>+IF(OR(L14&lt;=$L$7,L14=" ")," ",L14-$L$7)</f>
        <v/>
      </c>
      <c r="O14" s="197">
        <f>IF(AND($C14&lt;&gt;"",$C14&lt;$AA$2,$E14&gt;$Z$2),MIN($E14,$AA$2)-MAX($C14,$Z$2),0)</f>
        <v/>
      </c>
      <c r="P14" s="197">
        <f>IF(AND($F14&lt;&gt;"",$F14&lt;$AA$2,$G14&gt;$Z$2),MIN($G14,$AA$2)-MAX($F14,$Z$2),0)</f>
        <v/>
      </c>
      <c r="Q14" s="197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119" t="n"/>
    </row>
    <row r="15" ht="36.75" customHeight="1" s="35">
      <c r="A15" s="216">
        <f>A14+1</f>
        <v/>
      </c>
      <c r="B15" s="32">
        <f>TEXT(A15,"aaa")</f>
        <v/>
      </c>
      <c r="C15" s="200" t="n">
        <v>0.3645833333333333</v>
      </c>
      <c r="D15" s="215">
        <f t="array" ref="D15">_xlfn.IFS(C15&lt;0.5,"朝",AND(C15&lt;22/24),"22前",AND(C15&gt;=22/24),"22後")</f>
        <v/>
      </c>
      <c r="E15" s="146" t="n">
        <v>0.8020833333333334</v>
      </c>
      <c r="F15" s="197" t="n">
        <v>0.5</v>
      </c>
      <c r="G15" s="198" t="n">
        <v>0.5416666666666666</v>
      </c>
      <c r="H15" s="201">
        <f>G15-F15</f>
        <v/>
      </c>
      <c r="I15" s="196">
        <f>IF(AND(C15&lt;0.333,C15&lt;&gt;""),8/24-C15,(IF(E15&gt;29/24,E15-29/24,)))</f>
        <v/>
      </c>
      <c r="J15" s="196">
        <f>IF(AND(C15&lt;0.5,C15&lt;&gt;""),E15-C15-H15,)</f>
        <v/>
      </c>
      <c r="K15" s="196">
        <f>IF(AND(C15&gt;0.5,C15&lt;22/24),22/24-C15,)</f>
        <v/>
      </c>
      <c r="L15" s="197">
        <f>IF(C15&gt;E15,E15+1-C15-H15,E15-C15-H15)</f>
        <v/>
      </c>
      <c r="M15" s="202">
        <f>+IF(L15&gt;$L$7,$L$7,L15)</f>
        <v/>
      </c>
      <c r="N15" s="197">
        <f>+IF(OR(L15&lt;=$L$7,L15=" ")," ",L15-$L$7)</f>
        <v/>
      </c>
      <c r="O15" s="197">
        <f>IF(AND($C15&lt;&gt;"",$C15&lt;$AA$2,$E15&gt;$Z$2),MIN($E15,$AA$2)-MAX($C15,$Z$2),0)</f>
        <v/>
      </c>
      <c r="P15" s="197">
        <f>IF(AND($F15&lt;&gt;"",$F15&lt;$AA$2,$G15&gt;$Z$2),MIN($G15,$AA$2)-MAX($F15,$Z$2),0)</f>
        <v/>
      </c>
      <c r="Q15" s="197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119" t="n"/>
    </row>
    <row r="16" ht="36.75" customHeight="1" s="35">
      <c r="A16" s="216">
        <f>A15+1</f>
        <v/>
      </c>
      <c r="B16" s="32">
        <f>TEXT(A16,"aaa")</f>
        <v/>
      </c>
      <c r="C16" s="200" t="n">
        <v>0.3645833333333333</v>
      </c>
      <c r="D16" s="215">
        <f t="array" ref="D16">_xlfn.IFS(C16&lt;0.5,"朝",AND(C16&lt;22/24),"22前",AND(C16&gt;=22/24),"22後")</f>
        <v/>
      </c>
      <c r="E16" s="146" t="n">
        <v>0.8020833333333334</v>
      </c>
      <c r="F16" s="197" t="n">
        <v>0.5</v>
      </c>
      <c r="G16" s="198" t="n">
        <v>0.5416666666666666</v>
      </c>
      <c r="H16" s="201">
        <f>G16-F16</f>
        <v/>
      </c>
      <c r="I16" s="196">
        <f>IF(AND(C16&lt;0.333,C16&lt;&gt;""),8/24-C16,(IF(E16&gt;29/24,E16-29/24,)))</f>
        <v/>
      </c>
      <c r="J16" s="196">
        <f>IF(AND(C16&lt;0.5,C16&lt;&gt;""),E16-C16-H16,)</f>
        <v/>
      </c>
      <c r="K16" s="196">
        <f>IF(AND(C16&gt;0.5,C16&lt;22/24),22/24-C16,)</f>
        <v/>
      </c>
      <c r="L16" s="197">
        <f>IF(C16&gt;E16,E16+1-C16-H16,E16-C16-H16)</f>
        <v/>
      </c>
      <c r="M16" s="202">
        <f>+IF(L16&gt;$L$7,$L$7,L16)</f>
        <v/>
      </c>
      <c r="N16" s="197">
        <f>+IF(OR(L16&lt;=$L$7,L16=" ")," ",L16-$L$7)</f>
        <v/>
      </c>
      <c r="O16" s="197">
        <f>IF(AND($C16&lt;&gt;"",$C16&lt;$AA$2,$E16&gt;$Z$2),MIN($E16,$AA$2)-MAX($C16,$Z$2),0)</f>
        <v/>
      </c>
      <c r="P16" s="197">
        <f>IF(AND($F16&lt;&gt;"",$F16&lt;$AA$2,$G16&gt;$Z$2),MIN($G16,$AA$2)-MAX($F16,$Z$2),0)</f>
        <v/>
      </c>
      <c r="Q16" s="197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119" t="n"/>
    </row>
    <row r="17" ht="36.75" customHeight="1" s="35">
      <c r="A17" s="216">
        <f>A16+1</f>
        <v/>
      </c>
      <c r="B17" s="32">
        <f>TEXT(A17,"aaa")</f>
        <v/>
      </c>
      <c r="C17" s="200" t="n"/>
      <c r="D17" s="215">
        <f t="array" ref="D17">_xlfn.IFS(C17&lt;0.5,"朝",AND(C17&lt;22/24),"22前",AND(C17&gt;=22/24),"22後")</f>
        <v/>
      </c>
      <c r="E17" s="146" t="n"/>
      <c r="F17" s="197" t="n"/>
      <c r="G17" s="198" t="n"/>
      <c r="H17" s="201">
        <f>G17-F17</f>
        <v/>
      </c>
      <c r="I17" s="196">
        <f>IF(AND(C17&lt;0.333,C17&lt;&gt;""),8/24-C17,(IF(E17&gt;29/24,E17-29/24,)))</f>
        <v/>
      </c>
      <c r="J17" s="196">
        <f>IF(AND(C17&lt;0.5,C17&lt;&gt;""),E17-C17-H17,)</f>
        <v/>
      </c>
      <c r="K17" s="196">
        <f>IF(AND(C17&gt;0.5,C17&lt;22/24),22/24-C17,)</f>
        <v/>
      </c>
      <c r="L17" s="197">
        <f>IF(C17&gt;E17,E17+1-C17-H17,E17-C17-H17)</f>
        <v/>
      </c>
      <c r="M17" s="202">
        <f>+IF(L17&gt;$L$7,$L$7,L17)</f>
        <v/>
      </c>
      <c r="N17" s="197">
        <f>+IF(OR(L17&lt;=$L$7,L17=" ")," ",L17-$L$7)</f>
        <v/>
      </c>
      <c r="O17" s="197">
        <f>IF(AND($C17&lt;&gt;"",$C17&lt;$AA$2,$E17&gt;$Z$2),MIN($E17,$AA$2)-MAX($C17,$Z$2),0)</f>
        <v/>
      </c>
      <c r="P17" s="197">
        <f>IF(AND($F17&lt;&gt;"",$F17&lt;$AA$2,$G17&gt;$Z$2),MIN($G17,$AA$2)-MAX($F17,$Z$2),0)</f>
        <v/>
      </c>
      <c r="Q17" s="197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119" t="n"/>
    </row>
    <row r="18" ht="36.75" customHeight="1" s="35">
      <c r="A18" s="216">
        <f>A17+1</f>
        <v/>
      </c>
      <c r="B18" s="32">
        <f>TEXT(A18,"aaa")</f>
        <v/>
      </c>
      <c r="C18" s="200" t="n"/>
      <c r="D18" s="215">
        <f t="array" ref="D18">_xlfn.IFS(C18&lt;0.5,"朝",AND(C18&lt;22/24),"22前",AND(C18&gt;=22/24),"22後")</f>
        <v/>
      </c>
      <c r="E18" s="146" t="n"/>
      <c r="F18" s="197" t="n"/>
      <c r="G18" s="198" t="n"/>
      <c r="H18" s="201">
        <f>G18-F18</f>
        <v/>
      </c>
      <c r="I18" s="196">
        <f>IF(AND(C18&lt;0.333,C18&lt;&gt;""),8/24-C18,(IF(E18&gt;29/24,E18-29/24,)))</f>
        <v/>
      </c>
      <c r="J18" s="196">
        <f>IF(AND(C18&lt;0.5,C18&lt;&gt;""),E18-C18-H18,)</f>
        <v/>
      </c>
      <c r="K18" s="196">
        <f>IF(AND(C18&gt;0.5,C18&lt;22/24),22/24-C18,)</f>
        <v/>
      </c>
      <c r="L18" s="197">
        <f>IF(C18&gt;E18,E18+1-C18-H18,E18-C18-H18)</f>
        <v/>
      </c>
      <c r="M18" s="202">
        <f>+IF(L18&gt;$L$7,$L$7,L18)</f>
        <v/>
      </c>
      <c r="N18" s="197">
        <f>+IF(OR(L18&lt;=$L$7,L18=" ")," ",L18-$L$7)</f>
        <v/>
      </c>
      <c r="O18" s="197">
        <f>IF(AND($C18&lt;&gt;"",$C18&lt;$AA$2,$E18&gt;$Z$2),MIN($E18,$AA$2)-MAX($C18,$Z$2),0)</f>
        <v/>
      </c>
      <c r="P18" s="197">
        <f>IF(AND($F18&lt;&gt;"",$F18&lt;$AA$2,$G18&gt;$Z$2),MIN($G18,$AA$2)-MAX($F18,$Z$2),0)</f>
        <v/>
      </c>
      <c r="Q18" s="197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119" t="n"/>
    </row>
    <row r="19" ht="36.75" customHeight="1" s="35">
      <c r="A19" s="216">
        <f>A18+1</f>
        <v/>
      </c>
      <c r="B19" s="32">
        <f>TEXT(A19,"aaa")</f>
        <v/>
      </c>
      <c r="C19" s="200" t="n"/>
      <c r="D19" s="215">
        <f t="array" ref="D19">_xlfn.IFS(C19&lt;0.5,"朝",AND(C19&lt;22/24),"22前",AND(C19&gt;=22/24),"22後")</f>
        <v/>
      </c>
      <c r="E19" s="146" t="n"/>
      <c r="F19" s="197" t="n"/>
      <c r="G19" s="198" t="n"/>
      <c r="H19" s="201">
        <f>G19-F19</f>
        <v/>
      </c>
      <c r="I19" s="196">
        <f>IF(AND(C19&lt;0.333,C19&lt;&gt;""),8/24-C19,(IF(E19&gt;29/24,E19-29/24,)))</f>
        <v/>
      </c>
      <c r="J19" s="196">
        <f>IF(AND(C19&lt;0.5,C19&lt;&gt;""),E19-C19-H19,)</f>
        <v/>
      </c>
      <c r="K19" s="196">
        <f>IF(AND(C19&gt;0.5,C19&lt;22/24),22/24-C19,)</f>
        <v/>
      </c>
      <c r="L19" s="197">
        <f>IF(C19&gt;E19,E19+1-C19-H19,E19-C19-H19)</f>
        <v/>
      </c>
      <c r="M19" s="202">
        <f>+IF(L19&gt;$L$7,$L$7,L19)</f>
        <v/>
      </c>
      <c r="N19" s="197">
        <f>+IF(OR(L19&lt;=$L$7,L19=" ")," ",L19-$L$7)</f>
        <v/>
      </c>
      <c r="O19" s="197">
        <f>IF(AND($C19&lt;&gt;"",$C19&lt;$AA$2,$E19&gt;$Z$2),MIN($E19,$AA$2)-MAX($C19,$Z$2),0)</f>
        <v/>
      </c>
      <c r="P19" s="197">
        <f>IF(AND($F19&lt;&gt;"",$F19&lt;$AA$2,$G19&gt;$Z$2),MIN($G19,$AA$2)-MAX($F19,$Z$2),0)</f>
        <v/>
      </c>
      <c r="Q19" s="197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119" t="n"/>
    </row>
    <row r="20" ht="36.75" customHeight="1" s="35">
      <c r="A20" s="216">
        <f>A19+1</f>
        <v/>
      </c>
      <c r="B20" s="32">
        <f>TEXT(A20,"aaa")</f>
        <v/>
      </c>
      <c r="C20" s="200" t="n"/>
      <c r="D20" s="215">
        <f t="array" ref="D20">_xlfn.IFS(C20&lt;0.5,"朝",AND(C20&lt;22/24),"22前",AND(C20&gt;=22/24),"22後")</f>
        <v/>
      </c>
      <c r="E20" s="146" t="n"/>
      <c r="F20" s="197" t="n"/>
      <c r="G20" s="198" t="n"/>
      <c r="H20" s="201">
        <f>G20-F20</f>
        <v/>
      </c>
      <c r="I20" s="196">
        <f>IF(AND(C20&lt;0.333,C20&lt;&gt;""),8/24-C20,(IF(E20&gt;29/24,E20-29/24,)))</f>
        <v/>
      </c>
      <c r="J20" s="196">
        <f>IF(AND(C20&lt;0.5,C20&lt;&gt;""),E20-C20-H20,)</f>
        <v/>
      </c>
      <c r="K20" s="196">
        <f>IF(AND(C20&gt;0.5,C20&lt;22/24),22/24-C20,)</f>
        <v/>
      </c>
      <c r="L20" s="197">
        <f>IF(C20&gt;E20,E20+1-C20-H20,E20-C20-H20)</f>
        <v/>
      </c>
      <c r="M20" s="202">
        <f>+IF(L20&gt;$L$7,$L$7,L20)</f>
        <v/>
      </c>
      <c r="N20" s="197">
        <f>+IF(OR(L20&lt;=$L$7,L20=" ")," ",L20-$L$7)</f>
        <v/>
      </c>
      <c r="O20" s="197">
        <f>IF(AND($C20&lt;&gt;"",$C20&lt;$AA$2,$E20&gt;$Z$2),MIN($E20,$AA$2)-MAX($C20,$Z$2),0)</f>
        <v/>
      </c>
      <c r="P20" s="197">
        <f>IF(AND($F20&lt;&gt;"",$F20&lt;$AA$2,$G20&gt;$Z$2),MIN($G20,$AA$2)-MAX($F20,$Z$2),0)</f>
        <v/>
      </c>
      <c r="Q20" s="197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119" t="n"/>
    </row>
    <row r="21" ht="36.75" customHeight="1" s="35">
      <c r="A21" s="216">
        <f>A20+1</f>
        <v/>
      </c>
      <c r="B21" s="32">
        <f>TEXT(A21,"aaa")</f>
        <v/>
      </c>
      <c r="C21" s="200" t="n"/>
      <c r="D21" s="215">
        <f t="array" ref="D21">_xlfn.IFS(C21&lt;0.5,"朝",AND(C21&lt;22/24),"22前",AND(C21&gt;=22/24),"22後")</f>
        <v/>
      </c>
      <c r="E21" s="146" t="n"/>
      <c r="F21" s="197" t="n"/>
      <c r="G21" s="198" t="n"/>
      <c r="H21" s="201">
        <f>G21-F21</f>
        <v/>
      </c>
      <c r="I21" s="196">
        <f>IF(AND(C21&lt;0.333,C21&lt;&gt;""),8/24-C21,(IF(E21&gt;29/24,E21-29/24,)))</f>
        <v/>
      </c>
      <c r="J21" s="196">
        <f>IF(AND(C21&lt;0.5,C21&lt;&gt;""),E21-C21-H21,)</f>
        <v/>
      </c>
      <c r="K21" s="196">
        <f>IF(AND(C21&gt;0.5,C21&lt;22/24),22/24-C21,)</f>
        <v/>
      </c>
      <c r="L21" s="197">
        <f>IF(C21&gt;E21,E21+1-C21-H21,E21-C21-H21)</f>
        <v/>
      </c>
      <c r="M21" s="202">
        <f>+IF(L21&gt;$L$7,$L$7,L21)</f>
        <v/>
      </c>
      <c r="N21" s="197">
        <f>+IF(OR(L21&lt;=$L$7,L21=" ")," ",L21-$L$7)</f>
        <v/>
      </c>
      <c r="O21" s="197">
        <f>IF(AND($C21&lt;&gt;"",$C21&lt;$AA$2,$E21&gt;$Z$2),MIN($E21,$AA$2)-MAX($C21,$Z$2),0)</f>
        <v/>
      </c>
      <c r="P21" s="197">
        <f>IF(AND($F21&lt;&gt;"",$F21&lt;$AA$2,$G21&gt;$Z$2),MIN($G21,$AA$2)-MAX($F21,$Z$2),0)</f>
        <v/>
      </c>
      <c r="Q21" s="197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119" t="n"/>
    </row>
    <row r="22" ht="36.75" customHeight="1" s="35">
      <c r="A22" s="216">
        <f>A21+1</f>
        <v/>
      </c>
      <c r="B22" s="32">
        <f>TEXT(A22,"aaa")</f>
        <v/>
      </c>
      <c r="C22" s="200" t="n">
        <v>0.3645833333333333</v>
      </c>
      <c r="D22" s="215">
        <f t="array" ref="D22">_xlfn.IFS(C22&lt;0.5,"朝",AND(C22&lt;22/24),"22前",AND(C22&gt;=22/24),"22後")</f>
        <v/>
      </c>
      <c r="E22" s="146" t="n">
        <v>0.7604166666666666</v>
      </c>
      <c r="F22" s="197" t="n">
        <v>0.5</v>
      </c>
      <c r="G22" s="198" t="n">
        <v>0.5416666666666666</v>
      </c>
      <c r="H22" s="201">
        <f>G22-F22</f>
        <v/>
      </c>
      <c r="I22" s="196">
        <f>IF(AND(C22&lt;0.333,C22&lt;&gt;""),8/24-C22,(IF(E22&gt;29/24,E22-29/24,)))</f>
        <v/>
      </c>
      <c r="J22" s="196">
        <f>IF(AND(C22&lt;0.5,C22&lt;&gt;""),E22-C22-H22,)</f>
        <v/>
      </c>
      <c r="K22" s="196">
        <f>IF(AND(C22&gt;0.5,C22&lt;22/24),22/24-C22,)</f>
        <v/>
      </c>
      <c r="L22" s="197">
        <f>IF(C22&gt;E22,E22+1-C22-H22,E22-C22-H22)</f>
        <v/>
      </c>
      <c r="M22" s="202">
        <f>+IF(L22&gt;$L$7,$L$7,L22)</f>
        <v/>
      </c>
      <c r="N22" s="197">
        <f>+IF(OR(L22&lt;=$L$7,L22=" ")," ",L22-$L$7)</f>
        <v/>
      </c>
      <c r="O22" s="197">
        <f>IF(AND($C22&lt;&gt;"",$C22&lt;$AA$2,$E22&gt;$Z$2),MIN($E22,$AA$2)-MAX($C22,$Z$2),0)</f>
        <v/>
      </c>
      <c r="P22" s="197">
        <f>IF(AND($F22&lt;&gt;"",$F22&lt;$AA$2,$G22&gt;$Z$2),MIN($G22,$AA$2)-MAX($F22,$Z$2),0)</f>
        <v/>
      </c>
      <c r="Q22" s="197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119" t="n"/>
    </row>
    <row r="23" ht="36.75" customHeight="1" s="35">
      <c r="A23" s="216">
        <f>A22+1</f>
        <v/>
      </c>
      <c r="B23" s="32">
        <f>TEXT(A23,"aaa")</f>
        <v/>
      </c>
      <c r="C23" s="200" t="n">
        <v>0.3645833333333333</v>
      </c>
      <c r="D23" s="215">
        <f t="array" ref="D23">_xlfn.IFS(C23&lt;0.5,"朝",AND(C23&lt;22/24),"22前",AND(C23&gt;=22/24),"22後")</f>
        <v/>
      </c>
      <c r="E23" s="146" t="n">
        <v>0.7604166666666666</v>
      </c>
      <c r="F23" s="197" t="n">
        <v>0.5</v>
      </c>
      <c r="G23" s="198" t="n">
        <v>0.5416666666666666</v>
      </c>
      <c r="H23" s="201">
        <f>G23-F23</f>
        <v/>
      </c>
      <c r="I23" s="196">
        <f>IF(AND(C23&lt;0.333,C23&lt;&gt;""),8/24-C23,(IF(E23&gt;29/24,E23-29/24,)))</f>
        <v/>
      </c>
      <c r="J23" s="196">
        <f>IF(AND(C23&lt;0.5,C23&lt;&gt;""),E23-C23-H23,)</f>
        <v/>
      </c>
      <c r="K23" s="196">
        <f>IF(AND(C23&gt;0.5,C23&lt;22/24),22/24-C23,)</f>
        <v/>
      </c>
      <c r="L23" s="197">
        <f>IF(C23&gt;E23,E23+1-C23-H23,E23-C23-H23)</f>
        <v/>
      </c>
      <c r="M23" s="202">
        <f>+IF(L23&gt;$L$7,$L$7,L23)</f>
        <v/>
      </c>
      <c r="N23" s="197">
        <f>+IF(OR(L23&lt;=$L$7,L23=" ")," ",L23-$L$7)</f>
        <v/>
      </c>
      <c r="O23" s="197">
        <f>IF(AND($C23&lt;&gt;"",$C23&lt;$AA$2,$E23&gt;$Z$2),MIN($E23,$AA$2)-MAX($C23,$Z$2),0)</f>
        <v/>
      </c>
      <c r="P23" s="197">
        <f>IF(AND($F23&lt;&gt;"",$F23&lt;$AA$2,$G23&gt;$Z$2),MIN($G23,$AA$2)-MAX($F23,$Z$2),0)</f>
        <v/>
      </c>
      <c r="Q23" s="197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119" t="n"/>
    </row>
    <row r="24" ht="36.75" customHeight="1" s="35">
      <c r="A24" s="216">
        <f>A23+1</f>
        <v/>
      </c>
      <c r="B24" s="32">
        <f>TEXT(A24,"aaa")</f>
        <v/>
      </c>
      <c r="C24" s="200" t="n"/>
      <c r="D24" s="215">
        <f t="array" ref="D24">_xlfn.IFS(C24&lt;0.5,"朝",AND(C24&lt;22/24),"22前",AND(C24&gt;=22/24),"22後")</f>
        <v/>
      </c>
      <c r="E24" s="146" t="n"/>
      <c r="F24" s="197" t="n"/>
      <c r="G24" s="198" t="n"/>
      <c r="H24" s="201">
        <f>G24-F24</f>
        <v/>
      </c>
      <c r="I24" s="196">
        <f>IF(AND(C24&lt;0.333,C24&lt;&gt;""),8/24-C24,(IF(E24&gt;29/24,E24-29/24,)))</f>
        <v/>
      </c>
      <c r="J24" s="196">
        <f>IF(AND(C24&lt;0.5,C24&lt;&gt;""),E24-C24-H24,)</f>
        <v/>
      </c>
      <c r="K24" s="196">
        <f>IF(AND(C24&gt;0.5,C24&lt;22/24),22/24-C24,)</f>
        <v/>
      </c>
      <c r="L24" s="197">
        <f>IF(C24&gt;E24,E24+1-C24-H24,E24-C24-H24)</f>
        <v/>
      </c>
      <c r="M24" s="202">
        <f>+IF(L24&gt;$L$7,$L$7,L24)</f>
        <v/>
      </c>
      <c r="N24" s="197">
        <f>+IF(OR(L24&lt;=$L$7,L24=" ")," ",L24-$L$7)</f>
        <v/>
      </c>
      <c r="O24" s="197">
        <f>IF(AND($C24&lt;&gt;"",$C24&lt;$AA$2,$E24&gt;$Z$2),MIN($E24,$AA$2)-MAX($C24,$Z$2),0)</f>
        <v/>
      </c>
      <c r="P24" s="197">
        <f>IF(AND($F24&lt;&gt;"",$F24&lt;$AA$2,$G24&gt;$Z$2),MIN($G24,$AA$2)-MAX($F24,$Z$2),0)</f>
        <v/>
      </c>
      <c r="Q24" s="197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119" t="n"/>
    </row>
    <row r="25" ht="36.75" customHeight="1" s="35">
      <c r="A25" s="216">
        <f>A24+1</f>
        <v/>
      </c>
      <c r="B25" s="32">
        <f>TEXT(A25,"aaa")</f>
        <v/>
      </c>
      <c r="C25" s="200" t="n"/>
      <c r="D25" s="215">
        <f t="array" ref="D25">_xlfn.IFS(C25&lt;0.5,"朝",AND(C25&lt;22/24),"22前",AND(C25&gt;=22/24),"22後")</f>
        <v/>
      </c>
      <c r="E25" s="146" t="n"/>
      <c r="F25" s="197" t="n"/>
      <c r="G25" s="198" t="n"/>
      <c r="H25" s="201">
        <f>G25-F25</f>
        <v/>
      </c>
      <c r="I25" s="196">
        <f>IF(AND(C25&lt;0.333,C25&lt;&gt;""),8/24-C25,(IF(E25&gt;29/24,E25-29/24,)))</f>
        <v/>
      </c>
      <c r="J25" s="196">
        <f>IF(AND(C25&lt;0.5,C25&lt;&gt;""),E25-C25-H25,)</f>
        <v/>
      </c>
      <c r="K25" s="196">
        <f>IF(AND(C25&gt;0.5,C25&lt;22/24),22/24-C25,)</f>
        <v/>
      </c>
      <c r="L25" s="197">
        <f>IF(C25&gt;E25,E25+1-C25-H25,E25-C25-H25)</f>
        <v/>
      </c>
      <c r="M25" s="202">
        <f>+IF(L25&gt;$L$7,$L$7,L25)</f>
        <v/>
      </c>
      <c r="N25" s="197">
        <f>+IF(OR(L25&lt;=$L$7,L25=" ")," ",L25-$L$7)</f>
        <v/>
      </c>
      <c r="O25" s="197">
        <f>IF(AND($C25&lt;&gt;"",$C25&lt;$AA$2,$E25&gt;$Z$2),MIN($E25,$AA$2)-MAX($C25,$Z$2),0)</f>
        <v/>
      </c>
      <c r="P25" s="197">
        <f>IF(AND($F25&lt;&gt;"",$F25&lt;$AA$2,$G25&gt;$Z$2),MIN($G25,$AA$2)-MAX($F25,$Z$2),0)</f>
        <v/>
      </c>
      <c r="Q25" s="197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119" t="n"/>
    </row>
    <row r="26" ht="36.75" customHeight="1" s="35">
      <c r="A26" s="216">
        <f>A25+1</f>
        <v/>
      </c>
      <c r="B26" s="32">
        <f>TEXT(A26,"aaa")</f>
        <v/>
      </c>
      <c r="C26" s="200" t="n"/>
      <c r="D26" s="215">
        <f t="array" ref="D26">_xlfn.IFS(C26&lt;0.5,"朝",AND(C26&lt;22/24),"22前",AND(C26&gt;=22/24),"22後")</f>
        <v/>
      </c>
      <c r="E26" s="146" t="n"/>
      <c r="F26" s="197" t="n"/>
      <c r="G26" s="198" t="n"/>
      <c r="H26" s="201">
        <f>G26-F26</f>
        <v/>
      </c>
      <c r="I26" s="196">
        <f>IF(AND(C26&lt;0.333,C26&lt;&gt;""),8/24-C26,(IF(E26&gt;29/24,E26-29/24,)))</f>
        <v/>
      </c>
      <c r="J26" s="196">
        <f>IF(AND(C26&lt;0.5,C26&lt;&gt;""),E26-C26-H26,)</f>
        <v/>
      </c>
      <c r="K26" s="196">
        <f>IF(AND(C26&gt;0.5,C26&lt;22/24),22/24-C26,)</f>
        <v/>
      </c>
      <c r="L26" s="197">
        <f>IF(C26&gt;E26,E26+1-C26-H26,E26-C26-H26)</f>
        <v/>
      </c>
      <c r="M26" s="202">
        <f>+IF(L26&gt;$L$7,$L$7,L26)</f>
        <v/>
      </c>
      <c r="N26" s="197">
        <f>+IF(OR(L26&lt;=$L$7,L26=" ")," ",L26-$L$7)</f>
        <v/>
      </c>
      <c r="O26" s="197">
        <f>IF(AND($C26&lt;&gt;"",$C26&lt;$AA$2,$E26&gt;$Z$2),MIN($E26,$AA$2)-MAX($C26,$Z$2),0)</f>
        <v/>
      </c>
      <c r="P26" s="197">
        <f>IF(AND($F26&lt;&gt;"",$F26&lt;$AA$2,$G26&gt;$Z$2),MIN($G26,$AA$2)-MAX($F26,$Z$2),0)</f>
        <v/>
      </c>
      <c r="Q26" s="197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119" t="n"/>
    </row>
    <row r="27" ht="36.75" customHeight="1" s="35">
      <c r="A27" s="216">
        <f>A26+1</f>
        <v/>
      </c>
      <c r="B27" s="32">
        <f>TEXT(A27,"aaa")</f>
        <v/>
      </c>
      <c r="C27" s="200" t="n"/>
      <c r="D27" s="215">
        <f t="array" ref="D27">_xlfn.IFS(C27&lt;0.5,"朝",AND(C27&lt;22/24),"22前",AND(C27&gt;=22/24),"22後")</f>
        <v/>
      </c>
      <c r="E27" s="146" t="n"/>
      <c r="F27" s="197" t="n"/>
      <c r="G27" s="198" t="n"/>
      <c r="H27" s="201">
        <f>G27-F27</f>
        <v/>
      </c>
      <c r="I27" s="196">
        <f>IF(AND(C27&lt;0.333,C27&lt;&gt;""),8/24-C27,(IF(E27&gt;29/24,E27-29/24,)))</f>
        <v/>
      </c>
      <c r="J27" s="196">
        <f>IF(AND(C27&lt;0.5,C27&lt;&gt;""),E27-C27-H27,)</f>
        <v/>
      </c>
      <c r="K27" s="196">
        <f>IF(AND(C27&gt;0.5,C27&lt;22/24),22/24-C27,)</f>
        <v/>
      </c>
      <c r="L27" s="197">
        <f>IF(C27&gt;E27,E27+1-C27-H27,E27-C27-H27)</f>
        <v/>
      </c>
      <c r="M27" s="202">
        <f>+IF(L27&gt;$L$7,$L$7,L27)</f>
        <v/>
      </c>
      <c r="N27" s="197">
        <f>+IF(OR(L27&lt;=$L$7,L27=" ")," ",L27-$L$7)</f>
        <v/>
      </c>
      <c r="O27" s="197">
        <f>IF(AND($C27&lt;&gt;"",$C27&lt;$AA$2,$E27&gt;$Z$2),MIN($E27,$AA$2)-MAX($C27,$Z$2),0)</f>
        <v/>
      </c>
      <c r="P27" s="197">
        <f>IF(AND($F27&lt;&gt;"",$F27&lt;$AA$2,$G27&gt;$Z$2),MIN($G27,$AA$2)-MAX($F27,$Z$2),0)</f>
        <v/>
      </c>
      <c r="Q27" s="197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119" t="n"/>
    </row>
    <row r="28" ht="36.75" customHeight="1" s="35">
      <c r="A28" s="216">
        <f>A27+1</f>
        <v/>
      </c>
      <c r="B28" s="32">
        <f>TEXT(A28,"aaa")</f>
        <v/>
      </c>
      <c r="C28" s="200" t="n"/>
      <c r="D28" s="215">
        <f t="array" ref="D28">_xlfn.IFS(C28&lt;0.5,"朝",AND(C28&lt;22/24),"22前",AND(C28&gt;=22/24),"22後")</f>
        <v/>
      </c>
      <c r="E28" s="146" t="n"/>
      <c r="F28" s="197" t="n"/>
      <c r="G28" s="198" t="n"/>
      <c r="H28" s="201">
        <f>G28-F28</f>
        <v/>
      </c>
      <c r="I28" s="196">
        <f>IF(AND(C28&lt;0.333,C28&lt;&gt;""),8/24-C28,(IF(E28&gt;29/24,E28-29/24,)))</f>
        <v/>
      </c>
      <c r="J28" s="196">
        <f>IF(AND(C28&lt;0.5,C28&lt;&gt;""),E28-C28-H28,)</f>
        <v/>
      </c>
      <c r="K28" s="196">
        <f>IF(AND(C28&gt;0.5,C28&lt;22/24),22/24-C28,)</f>
        <v/>
      </c>
      <c r="L28" s="197">
        <f>IF(C28&gt;E28,E28+1-C28-H28,E28-C28-H28)</f>
        <v/>
      </c>
      <c r="M28" s="202">
        <f>+IF(L28&gt;$L$7,$L$7,L28)</f>
        <v/>
      </c>
      <c r="N28" s="197">
        <f>+IF(OR(L28&lt;=$L$7,L28=" ")," ",L28-$L$7)</f>
        <v/>
      </c>
      <c r="O28" s="197">
        <f>IF(AND($C28&lt;&gt;"",$C28&lt;$AA$2,$E28&gt;$Z$2),MIN($E28,$AA$2)-MAX($C28,$Z$2),0)</f>
        <v/>
      </c>
      <c r="P28" s="197">
        <f>IF(AND($F28&lt;&gt;"",$F28&lt;$AA$2,$G28&gt;$Z$2),MIN($G28,$AA$2)-MAX($F28,$Z$2),0)</f>
        <v/>
      </c>
      <c r="Q28" s="197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119" t="n"/>
    </row>
    <row r="29" ht="36.75" customHeight="1" s="35">
      <c r="A29" s="216">
        <f>A28+1</f>
        <v/>
      </c>
      <c r="B29" s="32">
        <f>TEXT(A29,"aaa")</f>
        <v/>
      </c>
      <c r="C29" s="200" t="n"/>
      <c r="D29" s="215">
        <f t="array" ref="D29">_xlfn.IFS(C29&lt;0.5,"朝",AND(C29&lt;22/24),"22前",AND(C29&gt;=22/24),"22後")</f>
        <v/>
      </c>
      <c r="E29" s="146" t="n"/>
      <c r="F29" s="197" t="n"/>
      <c r="G29" s="198" t="n"/>
      <c r="H29" s="201">
        <f>G29-F29</f>
        <v/>
      </c>
      <c r="I29" s="196">
        <f>IF(AND(C29&lt;0.333,C29&lt;&gt;""),8/24-C29,(IF(E29&gt;29/24,E29-29/24,)))</f>
        <v/>
      </c>
      <c r="J29" s="196">
        <f>IF(AND(C29&lt;0.5,C29&lt;&gt;""),E29-C29-H29,)</f>
        <v/>
      </c>
      <c r="K29" s="196">
        <f>IF(AND(C29&gt;0.5,C29&lt;22/24),22/24-C29,)</f>
        <v/>
      </c>
      <c r="L29" s="197">
        <f>IF(C29&gt;E29,E29+1-C29-H29,E29-C29-H29)</f>
        <v/>
      </c>
      <c r="M29" s="202">
        <f>+IF(L29&gt;$L$7,$L$7,L29)</f>
        <v/>
      </c>
      <c r="N29" s="197">
        <f>+IF(OR(L29&lt;=$L$7,L29=" ")," ",L29-$L$7)</f>
        <v/>
      </c>
      <c r="O29" s="197">
        <f>IF(AND($C29&lt;&gt;"",$C29&lt;$AA$2,$E29&gt;$Z$2),MIN($E29,$AA$2)-MAX($C29,$Z$2),0)</f>
        <v/>
      </c>
      <c r="P29" s="197">
        <f>IF(AND($F29&lt;&gt;"",$F29&lt;$AA$2,$G29&gt;$Z$2),MIN($G29,$AA$2)-MAX($F29,$Z$2),0)</f>
        <v/>
      </c>
      <c r="Q29" s="197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119" t="n"/>
    </row>
    <row r="30" ht="36.75" customHeight="1" s="35">
      <c r="A30" s="216">
        <f>A29+1</f>
        <v/>
      </c>
      <c r="B30" s="32">
        <f>TEXT(A30,"aaa")</f>
        <v/>
      </c>
      <c r="C30" s="200" t="n"/>
      <c r="D30" s="215">
        <f t="array" ref="D30">_xlfn.IFS(C30&lt;0.5,"朝",AND(C30&lt;22/24),"22前",AND(C30&gt;=22/24),"22後")</f>
        <v/>
      </c>
      <c r="E30" s="146" t="n"/>
      <c r="F30" s="197" t="n"/>
      <c r="G30" s="198" t="n"/>
      <c r="H30" s="201">
        <f>G30-F30</f>
        <v/>
      </c>
      <c r="I30" s="196">
        <f>IF(AND(C30&lt;0.333,C30&lt;&gt;""),8/24-C30,(IF(E30&gt;29/24,E30-29/24,)))</f>
        <v/>
      </c>
      <c r="J30" s="196">
        <f>IF(AND(C30&lt;0.5,C30&lt;&gt;""),E30-C30-H30,)</f>
        <v/>
      </c>
      <c r="K30" s="196">
        <f>IF(AND(C30&gt;0.5,C30&lt;22/24),22/24-C30,)</f>
        <v/>
      </c>
      <c r="L30" s="197">
        <f>IF(C30&gt;E30,E30+1-C30-H30,E30-C30-H30)</f>
        <v/>
      </c>
      <c r="M30" s="202">
        <f>+IF(L30&gt;$L$7,$L$7,L30)</f>
        <v/>
      </c>
      <c r="N30" s="197">
        <f>+IF(OR(L30&lt;=$L$7,L30=" ")," ",L30-$L$7)</f>
        <v/>
      </c>
      <c r="O30" s="197">
        <f>IF(AND($C30&lt;&gt;"",$C30&lt;$AA$2,$E30&gt;$Z$2),MIN($E30,$AA$2)-MAX($C30,$Z$2),0)</f>
        <v/>
      </c>
      <c r="P30" s="197">
        <f>IF(AND($F30&lt;&gt;"",$F30&lt;$AA$2,$G30&gt;$Z$2),MIN($G30,$AA$2)-MAX($F30,$Z$2),0)</f>
        <v/>
      </c>
      <c r="Q30" s="197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119" t="n"/>
    </row>
    <row r="31" ht="36.75" customHeight="1" s="35">
      <c r="A31" s="216">
        <f>A30+1</f>
        <v/>
      </c>
      <c r="B31" s="32">
        <f>TEXT(A31,"aaa")</f>
        <v/>
      </c>
      <c r="C31" s="200" t="n"/>
      <c r="D31" s="215">
        <f t="array" ref="D31">_xlfn.IFS(C31&lt;0.5,"朝",AND(C31&lt;22/24),"22前",AND(C31&gt;=22/24),"22後")</f>
        <v/>
      </c>
      <c r="E31" s="146" t="n"/>
      <c r="F31" s="197" t="n"/>
      <c r="G31" s="198" t="n"/>
      <c r="H31" s="201">
        <f>G31-F31</f>
        <v/>
      </c>
      <c r="I31" s="196">
        <f>IF(AND(C31&lt;0.333,C31&lt;&gt;""),8/24-C31,(IF(E31&gt;29/24,E31-29/24,)))</f>
        <v/>
      </c>
      <c r="J31" s="196">
        <f>IF(AND(C31&lt;0.5,C31&lt;&gt;""),E31-C31-H31,)</f>
        <v/>
      </c>
      <c r="K31" s="196">
        <f>IF(AND(C31&gt;0.5,C31&lt;22/24),22/24-C31,)</f>
        <v/>
      </c>
      <c r="L31" s="197">
        <f>IF(C31&gt;E31,E31+1-C31-H31,E31-C31-H31)</f>
        <v/>
      </c>
      <c r="M31" s="202">
        <f>+IF(L31&gt;$L$7,$L$7,L31)</f>
        <v/>
      </c>
      <c r="N31" s="197">
        <f>+IF(OR(L31&lt;=$L$7,L31=" ")," ",L31-$L$7)</f>
        <v/>
      </c>
      <c r="O31" s="197">
        <f>IF(AND($C31&lt;&gt;"",$C31&lt;$AA$2,$E31&gt;$Z$2),MIN($E31,$AA$2)-MAX($C31,$Z$2),0)</f>
        <v/>
      </c>
      <c r="P31" s="197">
        <f>IF(AND($F31&lt;&gt;"",$F31&lt;$AA$2,$G31&gt;$Z$2),MIN($G31,$AA$2)-MAX($F31,$Z$2),0)</f>
        <v/>
      </c>
      <c r="Q31" s="197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119" t="n"/>
    </row>
    <row r="32" ht="36.75" customHeight="1" s="35">
      <c r="A32" s="216">
        <f>A31+1</f>
        <v/>
      </c>
      <c r="B32" s="32">
        <f>TEXT(A32,"aaa")</f>
        <v/>
      </c>
      <c r="C32" s="200" t="n"/>
      <c r="D32" s="215">
        <f t="array" ref="D32">_xlfn.IFS(C32&lt;0.5,"朝",AND(C32&lt;22/24),"22前",AND(C32&gt;=22/24),"22後")</f>
        <v/>
      </c>
      <c r="E32" s="146" t="n"/>
      <c r="F32" s="197" t="n"/>
      <c r="G32" s="198" t="n"/>
      <c r="H32" s="201">
        <f>G32-F32</f>
        <v/>
      </c>
      <c r="I32" s="196">
        <f>IF(AND(C32&lt;0.333,C32&lt;&gt;""),8/24-C32,(IF(E32&gt;29/24,E32-29/24,)))</f>
        <v/>
      </c>
      <c r="J32" s="196">
        <f>IF(AND(C32&lt;0.5,C32&lt;&gt;""),E32-C32-H32,)</f>
        <v/>
      </c>
      <c r="K32" s="196">
        <f>IF(AND(C32&gt;0.5,C32&lt;22/24),22/24-C32,)</f>
        <v/>
      </c>
      <c r="L32" s="197">
        <f>IF(C32&gt;E32,E32+1-C32-H32,E32-C32-H32)</f>
        <v/>
      </c>
      <c r="M32" s="202">
        <f>+IF(L32&gt;$L$7,$L$7,L32)</f>
        <v/>
      </c>
      <c r="N32" s="197">
        <f>+IF(OR(L32&lt;=$L$7,L32=" ")," ",L32-$L$7)</f>
        <v/>
      </c>
      <c r="O32" s="197">
        <f>IF(AND($C32&lt;&gt;"",$C32&lt;$AA$2,$E32&gt;$Z$2),MIN($E32,$AA$2)-MAX($C32,$Z$2),0)</f>
        <v/>
      </c>
      <c r="P32" s="197">
        <f>IF(AND($F32&lt;&gt;"",$F32&lt;$AA$2,$G32&gt;$Z$2),MIN($G32,$AA$2)-MAX($F32,$Z$2),0)</f>
        <v/>
      </c>
      <c r="Q32" s="197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119" t="n"/>
    </row>
    <row r="33" ht="36.75" customHeight="1" s="35">
      <c r="A33" s="216">
        <f>A32+1</f>
        <v/>
      </c>
      <c r="B33" s="32">
        <f>TEXT(A33,"aaa")</f>
        <v/>
      </c>
      <c r="C33" s="200" t="n"/>
      <c r="D33" s="215">
        <f t="array" ref="D33">_xlfn.IFS(C33&lt;0.5,"朝",AND(C33&lt;22/24),"22前",AND(C33&gt;=22/24),"22後")</f>
        <v/>
      </c>
      <c r="E33" s="146" t="n"/>
      <c r="F33" s="197" t="n"/>
      <c r="G33" s="198" t="n"/>
      <c r="H33" s="201">
        <f>G33-F33</f>
        <v/>
      </c>
      <c r="I33" s="196">
        <f>IF(AND(C33&lt;0.333,C33&lt;&gt;""),8/24-C33,(IF(E33&gt;29/24,E33-29/24,)))</f>
        <v/>
      </c>
      <c r="J33" s="196">
        <f>IF(AND(C33&lt;0.5,C33&lt;&gt;""),E33-C33-H33,)</f>
        <v/>
      </c>
      <c r="K33" s="196">
        <f>IF(AND(C33&gt;0.5,C33&lt;22/24),22/24-C33,)</f>
        <v/>
      </c>
      <c r="L33" s="197">
        <f>IF(C33&gt;E33,E33+1-C33-H33,E33-C33-H33)</f>
        <v/>
      </c>
      <c r="M33" s="202">
        <f>+IF(L33&gt;$L$7,$L$7,L33)</f>
        <v/>
      </c>
      <c r="N33" s="197">
        <f>+IF(OR(L33&lt;=$L$7,L33=" ")," ",L33-$L$7)</f>
        <v/>
      </c>
      <c r="O33" s="197">
        <f>IF(AND($C33&lt;&gt;"",$C33&lt;$AA$2,$E33&gt;$Z$2),MIN($E33,$AA$2)-MAX($C33,$Z$2),0)</f>
        <v/>
      </c>
      <c r="P33" s="197">
        <f>IF(AND($F33&lt;&gt;"",$F33&lt;$AA$2,$G33&gt;$Z$2),MIN($G33,$AA$2)-MAX($F33,$Z$2),0)</f>
        <v/>
      </c>
      <c r="Q33" s="197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119" t="n"/>
    </row>
    <row r="34" ht="36.75" customHeight="1" s="35">
      <c r="A34" s="216">
        <f>A33+1</f>
        <v/>
      </c>
      <c r="B34" s="32">
        <f>TEXT(A34,"aaa")</f>
        <v/>
      </c>
      <c r="C34" s="200" t="n"/>
      <c r="D34" s="215">
        <f t="array" ref="D34">_xlfn.IFS(C34&lt;0.5,"朝",AND(C34&lt;22/24),"22前",AND(C34&gt;=22/24),"22後")</f>
        <v/>
      </c>
      <c r="E34" s="146" t="n"/>
      <c r="F34" s="197" t="n"/>
      <c r="G34" s="198" t="n"/>
      <c r="H34" s="201">
        <f>G34-F34</f>
        <v/>
      </c>
      <c r="I34" s="196">
        <f>IF(AND(C34&lt;0.333,C34&lt;&gt;""),8/24-C34,(IF(E34&gt;29/24,E34-29/24,)))</f>
        <v/>
      </c>
      <c r="J34" s="196">
        <f>IF(AND(C34&lt;0.5,C34&lt;&gt;""),E34-C34-H34,)</f>
        <v/>
      </c>
      <c r="K34" s="196">
        <f>IF(AND(C34&gt;0.5,C34&lt;22/24),22/24-C34,)</f>
        <v/>
      </c>
      <c r="L34" s="197">
        <f>IF(C34&gt;E34,E34+1-C34-H34,E34-C34-H34)</f>
        <v/>
      </c>
      <c r="M34" s="202">
        <f>+IF(L34&gt;$L$7,$L$7,L34)</f>
        <v/>
      </c>
      <c r="N34" s="197">
        <f>+IF(OR(L34&lt;=$L$7,L34=" ")," ",L34-$L$7)</f>
        <v/>
      </c>
      <c r="O34" s="197">
        <f>IF(AND($C34&lt;&gt;"",$C34&lt;$AA$2,$E34&gt;$Z$2),MIN($E34,$AA$2)-MAX($C34,$Z$2),0)</f>
        <v/>
      </c>
      <c r="P34" s="197">
        <f>IF(AND($F34&lt;&gt;"",$F34&lt;$AA$2,$G34&gt;$Z$2),MIN($G34,$AA$2)-MAX($F34,$Z$2),0)</f>
        <v/>
      </c>
      <c r="Q34" s="197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119" t="n"/>
    </row>
    <row r="35" ht="36.75" customHeight="1" s="35">
      <c r="A35" s="216">
        <f>A34+1</f>
        <v/>
      </c>
      <c r="B35" s="32">
        <f>TEXT(A35,"aaa")</f>
        <v/>
      </c>
      <c r="C35" s="200" t="n"/>
      <c r="D35" s="215">
        <f t="array" ref="D35">_xlfn.IFS(C35&lt;0.5,"朝",AND(C35&lt;22/24),"22前",AND(C35&gt;=22/24),"22後")</f>
        <v/>
      </c>
      <c r="E35" s="146" t="n"/>
      <c r="F35" s="197" t="n"/>
      <c r="G35" s="198" t="n"/>
      <c r="H35" s="201">
        <f>G35-F35</f>
        <v/>
      </c>
      <c r="I35" s="196">
        <f>IF(AND(C35&lt;0.333,C35&lt;&gt;""),8/24-C35,(IF(E35&gt;29/24,E35-29/24,)))</f>
        <v/>
      </c>
      <c r="J35" s="196">
        <f>IF(AND(C35&lt;0.5,C35&lt;&gt;""),E35-C35-H35,)</f>
        <v/>
      </c>
      <c r="K35" s="196">
        <f>IF(AND(C35&gt;0.5,C35&lt;22/24),22/24-C35,)</f>
        <v/>
      </c>
      <c r="L35" s="197">
        <f>IF(C35&gt;E35,E35+1-C35-H35,E35-C35-H35)</f>
        <v/>
      </c>
      <c r="M35" s="202">
        <f>+IF(L35&gt;$L$7,$L$7,L35)</f>
        <v/>
      </c>
      <c r="N35" s="197">
        <f>+IF(OR(L35&lt;=$L$7,L35=" ")," ",L35-$L$7)</f>
        <v/>
      </c>
      <c r="O35" s="197">
        <f>IF(AND($C35&lt;&gt;"",$C35&lt;$AA$2,$E35&gt;$Z$2),MIN($E35,$AA$2)-MAX($C35,$Z$2),0)</f>
        <v/>
      </c>
      <c r="P35" s="197">
        <f>IF(AND($F35&lt;&gt;"",$F35&lt;$AA$2,$G35&gt;$Z$2),MIN($G35,$AA$2)-MAX($F35,$Z$2),0)</f>
        <v/>
      </c>
      <c r="Q35" s="197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119" t="n"/>
    </row>
    <row r="36" ht="36.75" customHeight="1" s="35">
      <c r="A36" s="216">
        <f>A35+1</f>
        <v/>
      </c>
      <c r="B36" s="32">
        <f>TEXT(A36,"aaa")</f>
        <v/>
      </c>
      <c r="C36" s="200" t="n"/>
      <c r="D36" s="215">
        <f t="array" ref="D36">_xlfn.IFS(C36&lt;0.5,"朝",AND(C36&lt;22/24),"22前",AND(C36&gt;=22/24),"22後")</f>
        <v/>
      </c>
      <c r="E36" s="146" t="n"/>
      <c r="F36" s="197" t="n"/>
      <c r="G36" s="198" t="n"/>
      <c r="H36" s="201">
        <f>G36-F36</f>
        <v/>
      </c>
      <c r="I36" s="196">
        <f>IF(AND(C36&lt;0.333,C36&lt;&gt;""),8/24-C36,(IF(E36&gt;29/24,E36-29/24,)))</f>
        <v/>
      </c>
      <c r="J36" s="196">
        <f>IF(AND(C36&lt;0.5,C36&lt;&gt;""),E36-C36-H36,)</f>
        <v/>
      </c>
      <c r="K36" s="196">
        <f>IF(AND(C36&gt;0.5,C36&lt;22/24),22/24-C36,)</f>
        <v/>
      </c>
      <c r="L36" s="197">
        <f>IF(C36&gt;E36,E36+1-C36-H36,E36-C36-H36)</f>
        <v/>
      </c>
      <c r="M36" s="202">
        <f>+IF(L36&gt;$L$7,$L$7,L36)</f>
        <v/>
      </c>
      <c r="N36" s="197">
        <f>+IF(OR(L36&lt;=$L$7,L36=" ")," ",L36-$L$7)</f>
        <v/>
      </c>
      <c r="O36" s="197">
        <f>IF(AND($C36&lt;&gt;"",$C36&lt;$AA$2,$E36&gt;$Z$2),MIN($E36,$AA$2)-MAX($C36,$Z$2),0)</f>
        <v/>
      </c>
      <c r="P36" s="197">
        <f>IF(AND($F36&lt;&gt;"",$F36&lt;$AA$2,$G36&gt;$Z$2),MIN($G36,$AA$2)-MAX($F36,$Z$2),0)</f>
        <v/>
      </c>
      <c r="Q36" s="197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119" t="n"/>
    </row>
    <row r="37" ht="36.75" customHeight="1" s="35">
      <c r="A37" s="216">
        <f>A36+1</f>
        <v/>
      </c>
      <c r="B37" s="32">
        <f>TEXT(A37,"aaa")</f>
        <v/>
      </c>
      <c r="C37" s="200" t="n"/>
      <c r="D37" s="215">
        <f t="array" ref="D37">_xlfn.IFS(C37&lt;0.5,"朝",AND(C37&lt;22/24),"22前",AND(C37&gt;=22/24),"22後")</f>
        <v/>
      </c>
      <c r="E37" s="146" t="n"/>
      <c r="F37" s="197" t="n"/>
      <c r="G37" s="198" t="n"/>
      <c r="H37" s="201">
        <f>G37-F37</f>
        <v/>
      </c>
      <c r="I37" s="196">
        <f>IF(AND(C37&lt;0.333,C37&lt;&gt;""),8/24-C37,(IF(E37&gt;29/24,E37-29/24,)))</f>
        <v/>
      </c>
      <c r="J37" s="196">
        <f>IF(AND(C37&lt;0.5,C37&lt;&gt;""),E37-C37-H37,)</f>
        <v/>
      </c>
      <c r="K37" s="196">
        <f>IF(AND(C37&gt;0.5,C37&lt;22/24),22/24-C37,)</f>
        <v/>
      </c>
      <c r="L37" s="197">
        <f>IF(C37&gt;E37,E37+1-C37-H37,E37-C37-H37)</f>
        <v/>
      </c>
      <c r="M37" s="202">
        <f>+IF(L37&gt;$L$7,$L$7,L37)</f>
        <v/>
      </c>
      <c r="N37" s="197">
        <f>+IF(OR(L37&lt;=$L$7,L37=" ")," ",L37-$L$7)</f>
        <v/>
      </c>
      <c r="O37" s="197">
        <f>IF(AND($C37&lt;&gt;"",$C37&lt;$AA$2,$E37&gt;$Z$2),MIN($E37,$AA$2)-MAX($C37,$Z$2),0)</f>
        <v/>
      </c>
      <c r="P37" s="197">
        <f>IF(AND($F37&lt;&gt;"",$F37&lt;$AA$2,$G37&gt;$Z$2),MIN($G37,$AA$2)-MAX($F37,$Z$2),0)</f>
        <v/>
      </c>
      <c r="Q37" s="197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119" t="n"/>
    </row>
    <row r="38" ht="36.75" customHeight="1" s="35">
      <c r="A38" s="216">
        <f>A37+1</f>
        <v/>
      </c>
      <c r="B38" s="32">
        <f>TEXT(A38,"aaa")</f>
        <v/>
      </c>
      <c r="C38" s="200" t="n"/>
      <c r="D38" s="217">
        <f t="array" ref="D38">_xlfn.IFS(C38&lt;0.5,"朝",AND(C38&lt;22/24),"22前",AND(C38&gt;=22/24),"22後")</f>
        <v/>
      </c>
      <c r="E38" s="146" t="n"/>
      <c r="F38" s="197" t="n"/>
      <c r="G38" s="198" t="n"/>
      <c r="H38" s="201">
        <f>G38-F38</f>
        <v/>
      </c>
      <c r="I38" s="196">
        <f>IF(AND(C38&lt;0.333,C38&lt;&gt;""),8/24-C38,(IF(E38&gt;29/24,E38-29/24,)))</f>
        <v/>
      </c>
      <c r="J38" s="197">
        <f>IF(AND(C38&lt;0.5,C38&lt;&gt;""),E38-C38-H38,)</f>
        <v/>
      </c>
      <c r="K38" s="197">
        <f>IF(AND(C38&gt;0.5,C38&lt;22/24),22/24-C38,)</f>
        <v/>
      </c>
      <c r="L38" s="197">
        <f>IF(C38&gt;E38,E38+1-C38-H38,E38-C38-H38)</f>
        <v/>
      </c>
      <c r="M38" s="202">
        <f>+IF(L38&gt;$L$7,$L$7,L38)</f>
        <v/>
      </c>
      <c r="N38" s="197">
        <f>+IF(OR(L38&lt;=$L$7,L38=" ")," ",L38-$L$7)</f>
        <v/>
      </c>
      <c r="O38" s="197" t="n"/>
      <c r="P38" s="197" t="n"/>
      <c r="Q38" s="197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119" t="n"/>
    </row>
    <row r="39" ht="36.75" customHeight="1" s="35" thickBot="1">
      <c r="A39" s="218">
        <f>A38+1</f>
        <v/>
      </c>
      <c r="B39" s="26">
        <f>TEXT(A39,"aaa")</f>
        <v/>
      </c>
      <c r="C39" s="219" t="n"/>
      <c r="D39" s="220">
        <f t="array" ref="D39">_xlfn.IFS(C39&lt;0.5,"朝",AND(C39&lt;22/24),"22前",AND(C39&gt;=22/24),"22後")</f>
        <v/>
      </c>
      <c r="E39" s="147" t="n"/>
      <c r="F39" s="221" t="n"/>
      <c r="G39" s="222" t="n"/>
      <c r="H39" s="207" t="n">
        <v>0</v>
      </c>
      <c r="I39" s="208">
        <f>IF(AND(C39&lt;0.333,C39&lt;&gt;""),8/24-C39,(IF(E39&gt;29/24,E39-29/24,)))</f>
        <v/>
      </c>
      <c r="J39" s="208">
        <f>IF(AND(C39&lt;0.5,C39&lt;&gt;""),E39-C39-H39,)</f>
        <v/>
      </c>
      <c r="K39" s="223">
        <f>IF(AND(C39&gt;0.5,C39&lt;22/24),22/24-C39,)</f>
        <v/>
      </c>
      <c r="L39" s="208">
        <f>IF(C39&gt;E39,E39+1-C39-H39,E39-C39-H39)</f>
        <v/>
      </c>
      <c r="M39" s="209" t="n">
        <v>0</v>
      </c>
      <c r="N39" s="208" t="n"/>
      <c r="O39" s="208" t="n"/>
      <c r="P39" s="208" t="n"/>
      <c r="Q39" s="208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121" t="n"/>
    </row>
    <row r="40" ht="36.75" customHeight="1" s="35" thickTop="1">
      <c r="A40" s="117" t="inlineStr">
        <is>
          <t>合計</t>
        </is>
      </c>
      <c r="B40" s="117" t="n"/>
      <c r="C40" s="196" t="n"/>
      <c r="D40" s="215">
        <f t="array" ref="D40">_xlfn.IFS(C40&lt;0.5,"朝",AND(C40&lt;22/24),"22前",AND(C40&gt;=22/24),"22後")</f>
        <v/>
      </c>
      <c r="E40" s="224" t="n"/>
      <c r="F40" s="225" t="n"/>
      <c r="G40" s="226" t="n"/>
      <c r="H40" s="195" t="inlineStr">
        <is>
          <t>休憩計計</t>
        </is>
      </c>
      <c r="I40" s="196" t="inlineStr">
        <is>
          <t>早朝計</t>
        </is>
      </c>
      <c r="J40" s="196" t="inlineStr">
        <is>
          <t>基本計</t>
        </is>
      </c>
      <c r="K40" s="196" t="inlineStr">
        <is>
          <t>夜時間</t>
        </is>
      </c>
      <c r="L40" s="196" t="inlineStr">
        <is>
          <t>実働時間</t>
        </is>
      </c>
      <c r="M40" s="122" t="inlineStr">
        <is>
          <t>契約時間</t>
        </is>
      </c>
      <c r="N40" s="123" t="inlineStr">
        <is>
          <t>残業時間</t>
        </is>
      </c>
      <c r="O40" s="124" t="inlineStr">
        <is>
          <t>深夜時間</t>
        </is>
      </c>
      <c r="P40" s="124" t="inlineStr">
        <is>
          <t>深夜時間</t>
        </is>
      </c>
      <c r="Q40" s="124" t="inlineStr">
        <is>
          <t>深夜時間</t>
        </is>
      </c>
      <c r="R40" s="125" t="inlineStr">
        <is>
          <t>食事合計</t>
        </is>
      </c>
    </row>
    <row r="41" ht="36.75" customHeight="1" s="35" thickBot="1">
      <c r="A41" s="119" t="n"/>
      <c r="B41" s="119" t="n"/>
      <c r="C41" s="119" t="n"/>
      <c r="D41" s="119" t="n"/>
      <c r="E41" s="140" t="n"/>
      <c r="F41" s="4" t="inlineStr">
        <is>
          <t>出勤日数</t>
        </is>
      </c>
      <c r="G41" s="144">
        <f>COUNTA(C9:C39)</f>
        <v/>
      </c>
      <c r="H41" s="227">
        <f>+SUM(H9:H39)</f>
        <v/>
      </c>
      <c r="I41" s="228">
        <f>SUM(I9:I39)</f>
        <v/>
      </c>
      <c r="J41" s="229">
        <f>SUM(J9:J39)</f>
        <v/>
      </c>
      <c r="K41" s="229">
        <f>SUM(K9:K39)</f>
        <v/>
      </c>
      <c r="L41" s="197">
        <f>+SUM(L9:L39)</f>
        <v/>
      </c>
      <c r="M41" s="197">
        <f>+SUM(M9:M39)</f>
        <v/>
      </c>
      <c r="N41" s="197">
        <f>+SUM(N9:N39)</f>
        <v/>
      </c>
      <c r="O41" s="197">
        <f>+SUM(O9:O38)</f>
        <v/>
      </c>
      <c r="P41" s="197">
        <f>+SUM(P9:P38)</f>
        <v/>
      </c>
      <c r="Q41" s="197">
        <f>+SUM(Q9:Q39)</f>
        <v/>
      </c>
      <c r="R41" s="119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21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I36" sqref="I36"/>
    </sheetView>
  </sheetViews>
  <sheetFormatPr baseColWidth="8" defaultRowHeight="13.2"/>
  <cols>
    <col width="7.21875" bestFit="1" customWidth="1" style="35" min="1" max="1"/>
    <col width="5.77734375" bestFit="1" customWidth="1" style="35" min="2" max="2"/>
    <col hidden="1" width="2.88671875" customWidth="1" style="35" min="4" max="4"/>
    <col width="10.109375" customWidth="1" style="35" min="8" max="11"/>
    <col width="10" customWidth="1" style="35" min="12" max="13"/>
    <col width="10.88671875" customWidth="1" style="35" min="14" max="14"/>
    <col hidden="1" width="9" customWidth="1" style="35" min="15" max="15"/>
    <col hidden="1" width="8.21875" customWidth="1" style="35" min="16" max="16"/>
  </cols>
  <sheetData>
    <row r="2" ht="22.5" customHeight="1" s="35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67" t="inlineStr">
        <is>
          <t>ダイエットクック</t>
        </is>
      </c>
      <c r="E2" s="166" t="n"/>
      <c r="F2" s="166" t="n"/>
      <c r="G2" s="166" t="n"/>
      <c r="L2" s="0" t="n"/>
      <c r="M2" s="0" t="n"/>
      <c r="Z2" s="22" t="n">
        <v>0.9166666666666666</v>
      </c>
      <c r="AA2" s="23" t="n">
        <v>1.208333333333333</v>
      </c>
    </row>
    <row r="3" ht="22.5" customHeight="1" s="35">
      <c r="A3" s="190">
        <f>'[1]0SHEET'!D1</f>
        <v/>
      </c>
      <c r="B3" s="2" t="inlineStr">
        <is>
          <t>月</t>
        </is>
      </c>
      <c r="L3" s="0" t="n"/>
      <c r="M3" s="0" t="n"/>
    </row>
    <row r="4" ht="22.5" customHeight="1" s="35">
      <c r="C4" s="1" t="inlineStr">
        <is>
          <t>氏名</t>
        </is>
      </c>
      <c r="D4" s="168" t="inlineStr">
        <is>
          <t>Ｋライ　カリスマ</t>
        </is>
      </c>
      <c r="E4" s="166" t="n"/>
      <c r="F4" s="166" t="n"/>
      <c r="G4" s="166" t="n"/>
      <c r="H4" s="0" t="inlineStr">
        <is>
          <t>NP番号：</t>
        </is>
      </c>
      <c r="I4" s="107" t="n">
        <v>5636</v>
      </c>
      <c r="J4" s="0" t="n"/>
      <c r="K4" s="0" t="n"/>
      <c r="M4" s="0" t="n"/>
    </row>
    <row r="6">
      <c r="L6" s="20" t="inlineStr">
        <is>
          <t>法定時間</t>
        </is>
      </c>
      <c r="M6" s="20" t="n"/>
    </row>
    <row r="7" ht="14.25" customHeight="1" s="35" thickBot="1">
      <c r="L7" s="21" t="n">
        <v>0.3333333333333333</v>
      </c>
      <c r="M7" s="21" t="n"/>
      <c r="O7" s="3" t="n"/>
      <c r="P7" s="3" t="n"/>
      <c r="Q7" s="3" t="n"/>
    </row>
    <row r="8" ht="22.5" customHeight="1" s="35" thickBot="1">
      <c r="A8" s="110" t="inlineStr">
        <is>
          <t>日</t>
        </is>
      </c>
      <c r="B8" s="132" t="inlineStr">
        <is>
          <t>曜日</t>
        </is>
      </c>
      <c r="C8" s="7" t="inlineStr">
        <is>
          <t>出勤</t>
        </is>
      </c>
      <c r="D8" s="8" t="n"/>
      <c r="E8" s="8" t="inlineStr">
        <is>
          <t>退勤</t>
        </is>
      </c>
      <c r="F8" s="8" t="inlineStr">
        <is>
          <t>休憩開始</t>
        </is>
      </c>
      <c r="G8" s="9" t="inlineStr">
        <is>
          <t>休憩終了</t>
        </is>
      </c>
      <c r="H8" s="134" t="inlineStr">
        <is>
          <t>休憩計</t>
        </is>
      </c>
      <c r="I8" s="110" t="inlineStr">
        <is>
          <t>早朝</t>
        </is>
      </c>
      <c r="J8" s="110" t="inlineStr">
        <is>
          <t>基本</t>
        </is>
      </c>
      <c r="K8" s="110" t="inlineStr">
        <is>
          <t>夜</t>
        </is>
      </c>
      <c r="L8" s="111" t="inlineStr">
        <is>
          <t>実働</t>
        </is>
      </c>
      <c r="M8" s="111" t="inlineStr">
        <is>
          <t>契約時間</t>
        </is>
      </c>
      <c r="N8" s="112" t="inlineStr">
        <is>
          <t>残業</t>
        </is>
      </c>
      <c r="O8" s="113" t="inlineStr">
        <is>
          <t>深夜時間</t>
        </is>
      </c>
      <c r="P8" s="113" t="inlineStr">
        <is>
          <t>深夜休憩</t>
        </is>
      </c>
      <c r="Q8" s="113" t="inlineStr">
        <is>
          <t>深夜</t>
        </is>
      </c>
      <c r="R8" s="114" t="inlineStr">
        <is>
          <t>食事</t>
        </is>
      </c>
    </row>
    <row r="9" ht="36.75" customHeight="1" s="35" thickTop="1">
      <c r="A9" s="214">
        <f>A3</f>
        <v/>
      </c>
      <c r="B9" s="133">
        <f>TEXT(A9,"aaa")</f>
        <v/>
      </c>
      <c r="C9" s="192" t="n">
        <v>0.3645833333333333</v>
      </c>
      <c r="D9" s="215">
        <f t="array" ref="D9">_xlfn.IFS(C9&lt;0.5,"朝",AND(C9&lt;22/24),"22前",AND(C9&gt;=22/24),"22後")</f>
        <v/>
      </c>
      <c r="E9" s="145" t="n">
        <v>0.8395833333333333</v>
      </c>
      <c r="F9" s="196" t="n">
        <v>0.5</v>
      </c>
      <c r="G9" s="194" t="n">
        <v>0.5416666666666666</v>
      </c>
      <c r="H9" s="195">
        <f>G9-F9</f>
        <v/>
      </c>
      <c r="I9" s="196">
        <f>IF(AND(C9&lt;0.333,C9&lt;&gt;""),8/24-C9,(IF(E9&gt;29/24,E9-29/24,)))</f>
        <v/>
      </c>
      <c r="J9" s="196">
        <f>IF(AND(C9&lt;0.5,C9&lt;&gt;""),E9-C9-H9,)</f>
        <v/>
      </c>
      <c r="K9" s="196">
        <f>IF(AND(C9&gt;0.5,C9&lt;22/24),22/24-C9,)</f>
        <v/>
      </c>
      <c r="L9" s="197">
        <f>IF(C9&gt;E9,E9+1-C9-H9,E9-C9-H9)</f>
        <v/>
      </c>
      <c r="M9" s="196">
        <f>+IF(L9&gt;$L$7,$L$7,L9)</f>
        <v/>
      </c>
      <c r="N9" s="196">
        <f>+IF(OR(L9&lt;=$L$7,L9=" ")," ",L9-$L$7)</f>
        <v/>
      </c>
      <c r="O9" s="196">
        <f>IF(AND($C9&lt;&gt;"",$C9&lt;$AA$2,$E9&gt;$Z$2),MIN($E9,$AA$2)-MAX($C9,$Z$2),0)</f>
        <v/>
      </c>
      <c r="P9" s="196">
        <f>IF(AND($F9&lt;&gt;"",$F9&lt;$AA$2,$G9&gt;$Z$2),MIN($G9,$AA$2)-MAX($F9,$Z$2),0)</f>
        <v/>
      </c>
      <c r="Q9" s="197">
        <f t="array" ref="Q9">_xlfn.IFS(D9="朝",,AND(D9="22前",E9&gt;5/24),5/24+1-H9-22/24,AND(D9="22前",E9&lt;5/24),E9+1-H9-22/24,AND(D9="22後",E9&gt;5/24),5/24+1-H9-C9,AND(D9="22後",E9&lt;5/24),E9+1-H9-C9)</f>
        <v/>
      </c>
      <c r="R9" s="117" t="n"/>
    </row>
    <row r="10" ht="36.75" customHeight="1" s="35">
      <c r="A10" s="216">
        <f>A9+1</f>
        <v/>
      </c>
      <c r="B10" s="32">
        <f>TEXT(A10,"aaa")</f>
        <v/>
      </c>
      <c r="C10" s="200" t="n">
        <v>0.3645833333333333</v>
      </c>
      <c r="D10" s="215">
        <f t="array" ref="D10">_xlfn.IFS(C10&lt;0.5,"朝",AND(C10&lt;22/24),"22前",AND(C10&gt;=22/24),"22後")</f>
        <v/>
      </c>
      <c r="E10" s="146" t="n">
        <v>0.8395833333333333</v>
      </c>
      <c r="F10" s="197" t="n">
        <v>0.5</v>
      </c>
      <c r="G10" s="198" t="n">
        <v>0.5416666666666666</v>
      </c>
      <c r="H10" s="201">
        <f>G10-F10</f>
        <v/>
      </c>
      <c r="I10" s="196">
        <f>IF(AND(C10&lt;0.333,C10&lt;&gt;""),8/24-C10,(IF(E10&gt;29/24,E10-29/24,)))</f>
        <v/>
      </c>
      <c r="J10" s="196">
        <f>IF(AND(C10&lt;0.5,C10&lt;&gt;""),E10-C10-H10,)</f>
        <v/>
      </c>
      <c r="K10" s="196">
        <f>IF(AND(C10&gt;0.5,C10&lt;22/24),22/24-C10,)</f>
        <v/>
      </c>
      <c r="L10" s="197">
        <f>IF(C10&gt;E10,E10+1-C10-H10,E10-C10-H10)</f>
        <v/>
      </c>
      <c r="M10" s="202">
        <f>+IF(L10&gt;$L$7,$L$7,L10)</f>
        <v/>
      </c>
      <c r="N10" s="197">
        <f>+IF(OR(L10&lt;=$L$7,L10=" ")," ",L10-$L$7)</f>
        <v/>
      </c>
      <c r="O10" s="197">
        <f>IF(AND($C10&lt;&gt;"",$C10&lt;$AA$2,$E10&gt;$Z$2),MIN($E10,$AA$2)-MAX($C10,$Z$2),0)</f>
        <v/>
      </c>
      <c r="P10" s="197">
        <f>IF(AND($F10&lt;&gt;"",$F10&lt;$AA$2,$G10&gt;$Z$2),MIN($G10,$AA$2)-MAX($F10,$Z$2),0)</f>
        <v/>
      </c>
      <c r="Q10" s="197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119" t="n"/>
    </row>
    <row r="11" ht="36.75" customHeight="1" s="35">
      <c r="A11" s="216">
        <f>A10+1</f>
        <v/>
      </c>
      <c r="B11" s="32">
        <f>TEXT(A11,"aaa")</f>
        <v/>
      </c>
      <c r="C11" s="200" t="n"/>
      <c r="D11" s="215">
        <f t="array" ref="D11">_xlfn.IFS(C11&lt;0.5,"朝",AND(C11&lt;22/24),"22前",AND(C11&gt;=22/24),"22後")</f>
        <v/>
      </c>
      <c r="E11" s="146" t="n"/>
      <c r="F11" s="197" t="n"/>
      <c r="G11" s="198" t="n"/>
      <c r="H11" s="201">
        <f>G11-F11</f>
        <v/>
      </c>
      <c r="I11" s="196">
        <f>IF(AND(C11&lt;0.333,C11&lt;&gt;""),8/24-C11,(IF(E11&gt;29/24,E11-29/24,)))</f>
        <v/>
      </c>
      <c r="J11" s="196">
        <f>IF(AND(C11&lt;0.5,C11&lt;&gt;""),E11-C11-H11,)</f>
        <v/>
      </c>
      <c r="K11" s="196">
        <f>IF(AND(C11&gt;0.5,C11&lt;22/24),22/24-C11,)</f>
        <v/>
      </c>
      <c r="L11" s="197">
        <f>IF(C11&gt;E11,E11+1-C11-H11,E11-C11-H11)</f>
        <v/>
      </c>
      <c r="M11" s="202">
        <f>+IF(L11&gt;$L$7,$L$7,L11)</f>
        <v/>
      </c>
      <c r="N11" s="197">
        <f>+IF(OR(L11&lt;=$L$7,L11=" ")," ",L11-$L$7)</f>
        <v/>
      </c>
      <c r="O11" s="197">
        <f>IF(AND($C11&lt;&gt;"",$C11&lt;$AA$2,$E11&gt;$Z$2),MIN($E11,$AA$2)-MAX($C11,$Z$2),0)</f>
        <v/>
      </c>
      <c r="P11" s="197">
        <f>IF(AND($F11&lt;&gt;"",$F11&lt;$AA$2,$G11&gt;$Z$2),MIN($G11,$AA$2)-MAX($F11,$Z$2),0)</f>
        <v/>
      </c>
      <c r="Q11" s="197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119" t="n"/>
    </row>
    <row r="12" ht="36.75" customHeight="1" s="35">
      <c r="A12" s="216">
        <f>A11+1</f>
        <v/>
      </c>
      <c r="B12" s="32">
        <f>TEXT(A12,"aaa")</f>
        <v/>
      </c>
      <c r="C12" s="200" t="n"/>
      <c r="D12" s="215">
        <f t="array" ref="D12">_xlfn.IFS(C12&lt;0.5,"朝",AND(C12&lt;22/24),"22前",AND(C12&gt;=22/24),"22後")</f>
        <v/>
      </c>
      <c r="E12" s="146" t="n"/>
      <c r="F12" s="197" t="n"/>
      <c r="G12" s="198" t="n"/>
      <c r="H12" s="201">
        <f>G12-F12</f>
        <v/>
      </c>
      <c r="I12" s="196">
        <f>IF(AND(C12&lt;0.333,C12&lt;&gt;""),8/24-C12,(IF(E12&gt;29/24,E12-29/24,)))</f>
        <v/>
      </c>
      <c r="J12" s="196">
        <f>IF(AND(C12&lt;0.5,C12&lt;&gt;""),E12-C12-H12,)</f>
        <v/>
      </c>
      <c r="K12" s="196">
        <f>IF(AND(C12&gt;0.5,C12&lt;22/24),22/24-C12,)</f>
        <v/>
      </c>
      <c r="L12" s="197">
        <f>IF(C12&gt;E12,E12+1-C12-H12,E12-C12-H12)</f>
        <v/>
      </c>
      <c r="M12" s="202">
        <f>+IF(L12&gt;$L$7,$L$7,L12)</f>
        <v/>
      </c>
      <c r="N12" s="197">
        <f>+IF(OR(L12&lt;=$L$7,L12=" ")," ",L12-$L$7)</f>
        <v/>
      </c>
      <c r="O12" s="197">
        <f>IF(AND($C12&lt;&gt;"",$C12&lt;$AA$2,$E12&gt;$Z$2),MIN($E12,$AA$2)-MAX($C12,$Z$2),0)</f>
        <v/>
      </c>
      <c r="P12" s="197">
        <f>IF(AND($F12&lt;&gt;"",$F12&lt;$AA$2,$G12&gt;$Z$2),MIN($G12,$AA$2)-MAX($F12,$Z$2),0)</f>
        <v/>
      </c>
      <c r="Q12" s="197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119" t="n"/>
    </row>
    <row r="13" ht="36.75" customHeight="1" s="35">
      <c r="A13" s="216">
        <f>A12+1</f>
        <v/>
      </c>
      <c r="B13" s="32">
        <f>TEXT(A13,"aaa")</f>
        <v/>
      </c>
      <c r="C13" s="200" t="n"/>
      <c r="D13" s="215">
        <f t="array" ref="D13">_xlfn.IFS(C13&lt;0.5,"朝",AND(C13&lt;22/24),"22前",AND(C13&gt;=22/24),"22後")</f>
        <v/>
      </c>
      <c r="E13" s="146" t="n"/>
      <c r="F13" s="197" t="n"/>
      <c r="G13" s="198" t="n"/>
      <c r="H13" s="201">
        <f>G13-F13</f>
        <v/>
      </c>
      <c r="I13" s="196">
        <f>IF(AND(C13&lt;0.333,C13&lt;&gt;""),8/24-C13,(IF(E13&gt;29/24,E13-29/24,)))</f>
        <v/>
      </c>
      <c r="J13" s="196">
        <f>IF(AND(C13&lt;0.5,C13&lt;&gt;""),E13-C13-H13,)</f>
        <v/>
      </c>
      <c r="K13" s="196">
        <f>IF(AND(C13&gt;0.5,C13&lt;22/24),22/24-C13,)</f>
        <v/>
      </c>
      <c r="L13" s="197">
        <f>IF(C13&gt;E13,E13+1-C13-H13,E13-C13-H13)</f>
        <v/>
      </c>
      <c r="M13" s="202">
        <f>+IF(L13&gt;$L$7,$L$7,L13)</f>
        <v/>
      </c>
      <c r="N13" s="197">
        <f>+IF(OR(L13&lt;=$L$7,L13=" ")," ",L13-$L$7)</f>
        <v/>
      </c>
      <c r="O13" s="197">
        <f>IF(AND($C13&lt;&gt;"",$C13&lt;$AA$2,$E13&gt;$Z$2),MIN($E13,$AA$2)-MAX($C13,$Z$2),0)</f>
        <v/>
      </c>
      <c r="P13" s="197">
        <f>IF(AND($F13&lt;&gt;"",$F13&lt;$AA$2,$G13&gt;$Z$2),MIN($G13,$AA$2)-MAX($F13,$Z$2),0)</f>
        <v/>
      </c>
      <c r="Q13" s="197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119" t="n"/>
    </row>
    <row r="14" ht="36.75" customHeight="1" s="35">
      <c r="A14" s="216">
        <f>A13+1</f>
        <v/>
      </c>
      <c r="B14" s="32">
        <f>TEXT(A14,"aaa")</f>
        <v/>
      </c>
      <c r="C14" s="200" t="n"/>
      <c r="D14" s="215">
        <f t="array" ref="D14">_xlfn.IFS(C14&lt;0.5,"朝",AND(C14&lt;22/24),"22前",AND(C14&gt;=22/24),"22後")</f>
        <v/>
      </c>
      <c r="E14" s="146" t="n"/>
      <c r="F14" s="197" t="n"/>
      <c r="G14" s="198" t="n"/>
      <c r="H14" s="201">
        <f>G14-F14</f>
        <v/>
      </c>
      <c r="I14" s="196">
        <f>IF(AND(C14&lt;0.333,C14&lt;&gt;""),8/24-C14,(IF(E14&gt;29/24,E14-29/24,)))</f>
        <v/>
      </c>
      <c r="J14" s="196">
        <f>IF(AND(C14&lt;0.5,C14&lt;&gt;""),E14-C14-H14,)</f>
        <v/>
      </c>
      <c r="K14" s="196">
        <f>IF(AND(C14&gt;0.5,C14&lt;22/24),22/24-C14,)</f>
        <v/>
      </c>
      <c r="L14" s="197">
        <f>IF(C14&gt;E14,E14+1-C14-H14,E14-C14-H14)</f>
        <v/>
      </c>
      <c r="M14" s="202">
        <f>+IF(L14&gt;$L$7,$L$7,L14)</f>
        <v/>
      </c>
      <c r="N14" s="197">
        <f>+IF(OR(L14&lt;=$L$7,L14=" ")," ",L14-$L$7)</f>
        <v/>
      </c>
      <c r="O14" s="197">
        <f>IF(AND($C14&lt;&gt;"",$C14&lt;$AA$2,$E14&gt;$Z$2),MIN($E14,$AA$2)-MAX($C14,$Z$2),0)</f>
        <v/>
      </c>
      <c r="P14" s="197">
        <f>IF(AND($F14&lt;&gt;"",$F14&lt;$AA$2,$G14&gt;$Z$2),MIN($G14,$AA$2)-MAX($F14,$Z$2),0)</f>
        <v/>
      </c>
      <c r="Q14" s="197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119" t="n"/>
    </row>
    <row r="15" ht="36.75" customHeight="1" s="35">
      <c r="A15" s="216">
        <f>A14+1</f>
        <v/>
      </c>
      <c r="B15" s="32">
        <f>TEXT(A15,"aaa")</f>
        <v/>
      </c>
      <c r="C15" s="200" t="n"/>
      <c r="D15" s="215">
        <f t="array" ref="D15">_xlfn.IFS(C15&lt;0.5,"朝",AND(C15&lt;22/24),"22前",AND(C15&gt;=22/24),"22後")</f>
        <v/>
      </c>
      <c r="E15" s="146" t="n"/>
      <c r="F15" s="197" t="n"/>
      <c r="G15" s="198" t="n"/>
      <c r="H15" s="201">
        <f>G15-F15</f>
        <v/>
      </c>
      <c r="I15" s="196">
        <f>IF(AND(C15&lt;0.333,C15&lt;&gt;""),8/24-C15,(IF(E15&gt;29/24,E15-29/24,)))</f>
        <v/>
      </c>
      <c r="J15" s="196">
        <f>IF(AND(C15&lt;0.5,C15&lt;&gt;""),E15-C15-H15,)</f>
        <v/>
      </c>
      <c r="K15" s="196">
        <f>IF(AND(C15&gt;0.5,C15&lt;22/24),22/24-C15,)</f>
        <v/>
      </c>
      <c r="L15" s="197">
        <f>IF(C15&gt;E15,E15+1-C15-H15,E15-C15-H15)</f>
        <v/>
      </c>
      <c r="M15" s="202">
        <f>+IF(L15&gt;$L$7,$L$7,L15)</f>
        <v/>
      </c>
      <c r="N15" s="197">
        <f>+IF(OR(L15&lt;=$L$7,L15=" ")," ",L15-$L$7)</f>
        <v/>
      </c>
      <c r="O15" s="197">
        <f>IF(AND($C15&lt;&gt;"",$C15&lt;$AA$2,$E15&gt;$Z$2),MIN($E15,$AA$2)-MAX($C15,$Z$2),0)</f>
        <v/>
      </c>
      <c r="P15" s="197">
        <f>IF(AND($F15&lt;&gt;"",$F15&lt;$AA$2,$G15&gt;$Z$2),MIN($G15,$AA$2)-MAX($F15,$Z$2),0)</f>
        <v/>
      </c>
      <c r="Q15" s="197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119" t="n"/>
    </row>
    <row r="16" ht="36.75" customHeight="1" s="35">
      <c r="A16" s="216">
        <f>A15+1</f>
        <v/>
      </c>
      <c r="B16" s="32">
        <f>TEXT(A16,"aaa")</f>
        <v/>
      </c>
      <c r="C16" s="200" t="n">
        <v>0.3645833333333333</v>
      </c>
      <c r="D16" s="215">
        <f t="array" ref="D16">_xlfn.IFS(C16&lt;0.5,"朝",AND(C16&lt;22/24),"22前",AND(C16&gt;=22/24),"22後")</f>
        <v/>
      </c>
      <c r="E16" s="146" t="n">
        <v>0.7986111111111112</v>
      </c>
      <c r="F16" s="197" t="n">
        <v>0.5</v>
      </c>
      <c r="G16" s="198" t="n">
        <v>0.5416666666666666</v>
      </c>
      <c r="H16" s="201">
        <f>G16-F16</f>
        <v/>
      </c>
      <c r="I16" s="196">
        <f>IF(AND(C16&lt;0.333,C16&lt;&gt;""),8/24-C16,(IF(E16&gt;29/24,E16-29/24,)))</f>
        <v/>
      </c>
      <c r="J16" s="196">
        <f>IF(AND(C16&lt;0.5,C16&lt;&gt;""),E16-C16-H16,)</f>
        <v/>
      </c>
      <c r="K16" s="196">
        <f>IF(AND(C16&gt;0.5,C16&lt;22/24),22/24-C16,)</f>
        <v/>
      </c>
      <c r="L16" s="197">
        <f>IF(C16&gt;E16,E16+1-C16-H16,E16-C16-H16)</f>
        <v/>
      </c>
      <c r="M16" s="202">
        <f>+IF(L16&gt;$L$7,$L$7,L16)</f>
        <v/>
      </c>
      <c r="N16" s="197">
        <f>+IF(OR(L16&lt;=$L$7,L16=" ")," ",L16-$L$7)</f>
        <v/>
      </c>
      <c r="O16" s="197">
        <f>IF(AND($C16&lt;&gt;"",$C16&lt;$AA$2,$E16&gt;$Z$2),MIN($E16,$AA$2)-MAX($C16,$Z$2),0)</f>
        <v/>
      </c>
      <c r="P16" s="197">
        <f>IF(AND($F16&lt;&gt;"",$F16&lt;$AA$2,$G16&gt;$Z$2),MIN($G16,$AA$2)-MAX($F16,$Z$2),0)</f>
        <v/>
      </c>
      <c r="Q16" s="197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119" t="n"/>
    </row>
    <row r="17" ht="36.75" customHeight="1" s="35">
      <c r="A17" s="216">
        <f>A16+1</f>
        <v/>
      </c>
      <c r="B17" s="32">
        <f>TEXT(A17,"aaa")</f>
        <v/>
      </c>
      <c r="C17" s="200" t="n">
        <v>0.3645833333333333</v>
      </c>
      <c r="D17" s="215">
        <f t="array" ref="D17">_xlfn.IFS(C17&lt;0.5,"朝",AND(C17&lt;22/24),"22前",AND(C17&gt;=22/24),"22後")</f>
        <v/>
      </c>
      <c r="E17" s="146" t="n">
        <v>0.8395833333333333</v>
      </c>
      <c r="F17" s="197" t="n">
        <v>0.5</v>
      </c>
      <c r="G17" s="198" t="n">
        <v>0.5416666666666666</v>
      </c>
      <c r="H17" s="201">
        <f>G17-F17</f>
        <v/>
      </c>
      <c r="I17" s="196">
        <f>IF(AND(C17&lt;0.333,C17&lt;&gt;""),8/24-C17,(IF(E17&gt;29/24,E17-29/24,)))</f>
        <v/>
      </c>
      <c r="J17" s="196">
        <f>IF(AND(C17&lt;0.5,C17&lt;&gt;""),E17-C17-H17,)</f>
        <v/>
      </c>
      <c r="K17" s="196">
        <f>IF(AND(C17&gt;0.5,C17&lt;22/24),22/24-C17,)</f>
        <v/>
      </c>
      <c r="L17" s="197">
        <f>IF(C17&gt;E17,E17+1-C17-H17,E17-C17-H17)</f>
        <v/>
      </c>
      <c r="M17" s="202">
        <f>+IF(L17&gt;$L$7,$L$7,L17)</f>
        <v/>
      </c>
      <c r="N17" s="197">
        <f>+IF(OR(L17&lt;=$L$7,L17=" ")," ",L17-$L$7)</f>
        <v/>
      </c>
      <c r="O17" s="197">
        <f>IF(AND($C17&lt;&gt;"",$C17&lt;$AA$2,$E17&gt;$Z$2),MIN($E17,$AA$2)-MAX($C17,$Z$2),0)</f>
        <v/>
      </c>
      <c r="P17" s="197">
        <f>IF(AND($F17&lt;&gt;"",$F17&lt;$AA$2,$G17&gt;$Z$2),MIN($G17,$AA$2)-MAX($F17,$Z$2),0)</f>
        <v/>
      </c>
      <c r="Q17" s="197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119" t="n"/>
    </row>
    <row r="18" ht="36.75" customHeight="1" s="35">
      <c r="A18" s="216">
        <f>A17+1</f>
        <v/>
      </c>
      <c r="B18" s="32">
        <f>TEXT(A18,"aaa")</f>
        <v/>
      </c>
      <c r="C18" s="200" t="n"/>
      <c r="D18" s="215">
        <f t="array" ref="D18">_xlfn.IFS(C18&lt;0.5,"朝",AND(C18&lt;22/24),"22前",AND(C18&gt;=22/24),"22後")</f>
        <v/>
      </c>
      <c r="E18" s="146" t="n"/>
      <c r="F18" s="197" t="n"/>
      <c r="G18" s="198" t="n"/>
      <c r="H18" s="201">
        <f>G18-F18</f>
        <v/>
      </c>
      <c r="I18" s="196">
        <f>IF(AND(C18&lt;0.333,C18&lt;&gt;""),8/24-C18,(IF(E18&gt;29/24,E18-29/24,)))</f>
        <v/>
      </c>
      <c r="J18" s="196">
        <f>IF(AND(C18&lt;0.5,C18&lt;&gt;""),E18-C18-H18,)</f>
        <v/>
      </c>
      <c r="K18" s="196">
        <f>IF(AND(C18&gt;0.5,C18&lt;22/24),22/24-C18,)</f>
        <v/>
      </c>
      <c r="L18" s="197">
        <f>IF(C18&gt;E18,E18+1-C18-H18,E18-C18-H18)</f>
        <v/>
      </c>
      <c r="M18" s="202">
        <f>+IF(L18&gt;$L$7,$L$7,L18)</f>
        <v/>
      </c>
      <c r="N18" s="197">
        <f>+IF(OR(L18&lt;=$L$7,L18=" ")," ",L18-$L$7)</f>
        <v/>
      </c>
      <c r="O18" s="197">
        <f>IF(AND($C18&lt;&gt;"",$C18&lt;$AA$2,$E18&gt;$Z$2),MIN($E18,$AA$2)-MAX($C18,$Z$2),0)</f>
        <v/>
      </c>
      <c r="P18" s="197">
        <f>IF(AND($F18&lt;&gt;"",$F18&lt;$AA$2,$G18&gt;$Z$2),MIN($G18,$AA$2)-MAX($F18,$Z$2),0)</f>
        <v/>
      </c>
      <c r="Q18" s="197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119" t="n"/>
    </row>
    <row r="19" ht="36.75" customHeight="1" s="35">
      <c r="A19" s="216">
        <f>A18+1</f>
        <v/>
      </c>
      <c r="B19" s="32">
        <f>TEXT(A19,"aaa")</f>
        <v/>
      </c>
      <c r="C19" s="200" t="n"/>
      <c r="D19" s="215">
        <f t="array" ref="D19">_xlfn.IFS(C19&lt;0.5,"朝",AND(C19&lt;22/24),"22前",AND(C19&gt;=22/24),"22後")</f>
        <v/>
      </c>
      <c r="E19" s="146" t="n"/>
      <c r="F19" s="197" t="n"/>
      <c r="G19" s="198" t="n"/>
      <c r="H19" s="201">
        <f>G19-F19</f>
        <v/>
      </c>
      <c r="I19" s="196">
        <f>IF(AND(C19&lt;0.333,C19&lt;&gt;""),8/24-C19,(IF(E19&gt;29/24,E19-29/24,)))</f>
        <v/>
      </c>
      <c r="J19" s="196">
        <f>IF(AND(C19&lt;0.5,C19&lt;&gt;""),E19-C19-H19,)</f>
        <v/>
      </c>
      <c r="K19" s="196">
        <f>IF(AND(C19&gt;0.5,C19&lt;22/24),22/24-C19,)</f>
        <v/>
      </c>
      <c r="L19" s="197">
        <f>IF(C19&gt;E19,E19+1-C19-H19,E19-C19-H19)</f>
        <v/>
      </c>
      <c r="M19" s="202">
        <f>+IF(L19&gt;$L$7,$L$7,L19)</f>
        <v/>
      </c>
      <c r="N19" s="197">
        <f>+IF(OR(L19&lt;=$L$7,L19=" ")," ",L19-$L$7)</f>
        <v/>
      </c>
      <c r="O19" s="197">
        <f>IF(AND($C19&lt;&gt;"",$C19&lt;$AA$2,$E19&gt;$Z$2),MIN($E19,$AA$2)-MAX($C19,$Z$2),0)</f>
        <v/>
      </c>
      <c r="P19" s="197">
        <f>IF(AND($F19&lt;&gt;"",$F19&lt;$AA$2,$G19&gt;$Z$2),MIN($G19,$AA$2)-MAX($F19,$Z$2),0)</f>
        <v/>
      </c>
      <c r="Q19" s="197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119" t="n"/>
    </row>
    <row r="20" ht="36.75" customHeight="1" s="35">
      <c r="A20" s="216">
        <f>A19+1</f>
        <v/>
      </c>
      <c r="B20" s="32">
        <f>TEXT(A20,"aaa")</f>
        <v/>
      </c>
      <c r="C20" s="200" t="n"/>
      <c r="D20" s="215">
        <f t="array" ref="D20">_xlfn.IFS(C20&lt;0.5,"朝",AND(C20&lt;22/24),"22前",AND(C20&gt;=22/24),"22後")</f>
        <v/>
      </c>
      <c r="E20" s="146" t="n"/>
      <c r="F20" s="197" t="n"/>
      <c r="G20" s="198" t="n"/>
      <c r="H20" s="201">
        <f>G20-F20</f>
        <v/>
      </c>
      <c r="I20" s="196">
        <f>IF(AND(C20&lt;0.333,C20&lt;&gt;""),8/24-C20,(IF(E20&gt;29/24,E20-29/24,)))</f>
        <v/>
      </c>
      <c r="J20" s="196">
        <f>IF(AND(C20&lt;0.5,C20&lt;&gt;""),E20-C20-H20,)</f>
        <v/>
      </c>
      <c r="K20" s="196">
        <f>IF(AND(C20&gt;0.5,C20&lt;22/24),22/24-C20,)</f>
        <v/>
      </c>
      <c r="L20" s="197">
        <f>IF(C20&gt;E20,E20+1-C20-H20,E20-C20-H20)</f>
        <v/>
      </c>
      <c r="M20" s="202">
        <f>+IF(L20&gt;$L$7,$L$7,L20)</f>
        <v/>
      </c>
      <c r="N20" s="197">
        <f>+IF(OR(L20&lt;=$L$7,L20=" ")," ",L20-$L$7)</f>
        <v/>
      </c>
      <c r="O20" s="197">
        <f>IF(AND($C20&lt;&gt;"",$C20&lt;$AA$2,$E20&gt;$Z$2),MIN($E20,$AA$2)-MAX($C20,$Z$2),0)</f>
        <v/>
      </c>
      <c r="P20" s="197">
        <f>IF(AND($F20&lt;&gt;"",$F20&lt;$AA$2,$G20&gt;$Z$2),MIN($G20,$AA$2)-MAX($F20,$Z$2),0)</f>
        <v/>
      </c>
      <c r="Q20" s="197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119" t="n"/>
    </row>
    <row r="21" ht="36.75" customHeight="1" s="35">
      <c r="A21" s="216">
        <f>A20+1</f>
        <v/>
      </c>
      <c r="B21" s="32">
        <f>TEXT(A21,"aaa")</f>
        <v/>
      </c>
      <c r="C21" s="200" t="n"/>
      <c r="D21" s="215">
        <f t="array" ref="D21">_xlfn.IFS(C21&lt;0.5,"朝",AND(C21&lt;22/24),"22前",AND(C21&gt;=22/24),"22後")</f>
        <v/>
      </c>
      <c r="E21" s="146" t="n"/>
      <c r="F21" s="197" t="n"/>
      <c r="G21" s="198" t="n"/>
      <c r="H21" s="201">
        <f>G21-F21</f>
        <v/>
      </c>
      <c r="I21" s="196">
        <f>IF(AND(C21&lt;0.333,C21&lt;&gt;""),8/24-C21,(IF(E21&gt;29/24,E21-29/24,)))</f>
        <v/>
      </c>
      <c r="J21" s="196">
        <f>IF(AND(C21&lt;0.5,C21&lt;&gt;""),E21-C21-H21,)</f>
        <v/>
      </c>
      <c r="K21" s="196">
        <f>IF(AND(C21&gt;0.5,C21&lt;22/24),22/24-C21,)</f>
        <v/>
      </c>
      <c r="L21" s="197">
        <f>IF(C21&gt;E21,E21+1-C21-H21,E21-C21-H21)</f>
        <v/>
      </c>
      <c r="M21" s="202">
        <f>+IF(L21&gt;$L$7,$L$7,L21)</f>
        <v/>
      </c>
      <c r="N21" s="197">
        <f>+IF(OR(L21&lt;=$L$7,L21=" ")," ",L21-$L$7)</f>
        <v/>
      </c>
      <c r="O21" s="197">
        <f>IF(AND($C21&lt;&gt;"",$C21&lt;$AA$2,$E21&gt;$Z$2),MIN($E21,$AA$2)-MAX($C21,$Z$2),0)</f>
        <v/>
      </c>
      <c r="P21" s="197">
        <f>IF(AND($F21&lt;&gt;"",$F21&lt;$AA$2,$G21&gt;$Z$2),MIN($G21,$AA$2)-MAX($F21,$Z$2),0)</f>
        <v/>
      </c>
      <c r="Q21" s="197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119" t="n"/>
    </row>
    <row r="22" ht="36.75" customHeight="1" s="35">
      <c r="A22" s="216">
        <f>A21+1</f>
        <v/>
      </c>
      <c r="B22" s="32">
        <f>TEXT(A22,"aaa")</f>
        <v/>
      </c>
      <c r="C22" s="200" t="n"/>
      <c r="D22" s="215">
        <f t="array" ref="D22">_xlfn.IFS(C22&lt;0.5,"朝",AND(C22&lt;22/24),"22前",AND(C22&gt;=22/24),"22後")</f>
        <v/>
      </c>
      <c r="E22" s="146" t="n"/>
      <c r="F22" s="197" t="n"/>
      <c r="G22" s="198" t="n"/>
      <c r="H22" s="201">
        <f>G22-F22</f>
        <v/>
      </c>
      <c r="I22" s="196">
        <f>IF(AND(C22&lt;0.333,C22&lt;&gt;""),8/24-C22,(IF(E22&gt;29/24,E22-29/24,)))</f>
        <v/>
      </c>
      <c r="J22" s="196">
        <f>IF(AND(C22&lt;0.5,C22&lt;&gt;""),E22-C22-H22,)</f>
        <v/>
      </c>
      <c r="K22" s="196">
        <f>IF(AND(C22&gt;0.5,C22&lt;22/24),22/24-C22,)</f>
        <v/>
      </c>
      <c r="L22" s="197">
        <f>IF(C22&gt;E22,E22+1-C22-H22,E22-C22-H22)</f>
        <v/>
      </c>
      <c r="M22" s="202">
        <f>+IF(L22&gt;$L$7,$L$7,L22)</f>
        <v/>
      </c>
      <c r="N22" s="197">
        <f>+IF(OR(L22&lt;=$L$7,L22=" ")," ",L22-$L$7)</f>
        <v/>
      </c>
      <c r="O22" s="197">
        <f>IF(AND($C22&lt;&gt;"",$C22&lt;$AA$2,$E22&gt;$Z$2),MIN($E22,$AA$2)-MAX($C22,$Z$2),0)</f>
        <v/>
      </c>
      <c r="P22" s="197">
        <f>IF(AND($F22&lt;&gt;"",$F22&lt;$AA$2,$G22&gt;$Z$2),MIN($G22,$AA$2)-MAX($F22,$Z$2),0)</f>
        <v/>
      </c>
      <c r="Q22" s="197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119" t="n"/>
    </row>
    <row r="23" ht="36.75" customHeight="1" s="35">
      <c r="A23" s="216">
        <f>A22+1</f>
        <v/>
      </c>
      <c r="B23" s="32">
        <f>TEXT(A23,"aaa")</f>
        <v/>
      </c>
      <c r="C23" s="200" t="n">
        <v>0.3645833333333333</v>
      </c>
      <c r="D23" s="215">
        <f t="array" ref="D23">_xlfn.IFS(C23&lt;0.5,"朝",AND(C23&lt;22/24),"22前",AND(C23&gt;=22/24),"22後")</f>
        <v/>
      </c>
      <c r="E23" s="146" t="n">
        <v>0.7541666666666667</v>
      </c>
      <c r="F23" s="197" t="n">
        <v>0.5</v>
      </c>
      <c r="G23" s="198" t="n">
        <v>0.5416666666666666</v>
      </c>
      <c r="H23" s="201">
        <f>G23-F23</f>
        <v/>
      </c>
      <c r="I23" s="196">
        <f>IF(AND(C23&lt;0.333,C23&lt;&gt;""),8/24-C23,(IF(E23&gt;29/24,E23-29/24,)))</f>
        <v/>
      </c>
      <c r="J23" s="196">
        <f>IF(AND(C23&lt;0.5,C23&lt;&gt;""),E23-C23-H23,)</f>
        <v/>
      </c>
      <c r="K23" s="196">
        <f>IF(AND(C23&gt;0.5,C23&lt;22/24),22/24-C23,)</f>
        <v/>
      </c>
      <c r="L23" s="197">
        <f>IF(C23&gt;E23,E23+1-C23-H23,E23-C23-H23)</f>
        <v/>
      </c>
      <c r="M23" s="202">
        <f>+IF(L23&gt;$L$7,$L$7,L23)</f>
        <v/>
      </c>
      <c r="N23" s="197">
        <f>+IF(OR(L23&lt;=$L$7,L23=" ")," ",L23-$L$7)</f>
        <v/>
      </c>
      <c r="O23" s="197">
        <f>IF(AND($C23&lt;&gt;"",$C23&lt;$AA$2,$E23&gt;$Z$2),MIN($E23,$AA$2)-MAX($C23,$Z$2),0)</f>
        <v/>
      </c>
      <c r="P23" s="197">
        <f>IF(AND($F23&lt;&gt;"",$F23&lt;$AA$2,$G23&gt;$Z$2),MIN($G23,$AA$2)-MAX($F23,$Z$2),0)</f>
        <v/>
      </c>
      <c r="Q23" s="197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119" t="n"/>
    </row>
    <row r="24" ht="36.75" customHeight="1" s="35">
      <c r="A24" s="216">
        <f>A23+1</f>
        <v/>
      </c>
      <c r="B24" s="32">
        <f>TEXT(A24,"aaa")</f>
        <v/>
      </c>
      <c r="C24" s="200" t="n"/>
      <c r="D24" s="215">
        <f t="array" ref="D24">_xlfn.IFS(C24&lt;0.5,"朝",AND(C24&lt;22/24),"22前",AND(C24&gt;=22/24),"22後")</f>
        <v/>
      </c>
      <c r="E24" s="146" t="n"/>
      <c r="F24" s="197" t="n"/>
      <c r="G24" s="198" t="n"/>
      <c r="H24" s="201">
        <f>G24-F24</f>
        <v/>
      </c>
      <c r="I24" s="196">
        <f>IF(AND(C24&lt;0.333,C24&lt;&gt;""),8/24-C24,(IF(E24&gt;29/24,E24-29/24,)))</f>
        <v/>
      </c>
      <c r="J24" s="196">
        <f>IF(AND(C24&lt;0.5,C24&lt;&gt;""),E24-C24-H24,)</f>
        <v/>
      </c>
      <c r="K24" s="196">
        <f>IF(AND(C24&gt;0.5,C24&lt;22/24),22/24-C24,)</f>
        <v/>
      </c>
      <c r="L24" s="197">
        <f>IF(C24&gt;E24,E24+1-C24-H24,E24-C24-H24)</f>
        <v/>
      </c>
      <c r="M24" s="202">
        <f>+IF(L24&gt;$L$7,$L$7,L24)</f>
        <v/>
      </c>
      <c r="N24" s="197">
        <f>+IF(OR(L24&lt;=$L$7,L24=" ")," ",L24-$L$7)</f>
        <v/>
      </c>
      <c r="O24" s="197">
        <f>IF(AND($C24&lt;&gt;"",$C24&lt;$AA$2,$E24&gt;$Z$2),MIN($E24,$AA$2)-MAX($C24,$Z$2),0)</f>
        <v/>
      </c>
      <c r="P24" s="197">
        <f>IF(AND($F24&lt;&gt;"",$F24&lt;$AA$2,$G24&gt;$Z$2),MIN($G24,$AA$2)-MAX($F24,$Z$2),0)</f>
        <v/>
      </c>
      <c r="Q24" s="197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119" t="n"/>
    </row>
    <row r="25" ht="36.75" customHeight="1" s="35">
      <c r="A25" s="216">
        <f>A24+1</f>
        <v/>
      </c>
      <c r="B25" s="32">
        <f>TEXT(A25,"aaa")</f>
        <v/>
      </c>
      <c r="C25" s="200" t="n"/>
      <c r="D25" s="215">
        <f t="array" ref="D25">_xlfn.IFS(C25&lt;0.5,"朝",AND(C25&lt;22/24),"22前",AND(C25&gt;=22/24),"22後")</f>
        <v/>
      </c>
      <c r="E25" s="146" t="n"/>
      <c r="F25" s="197" t="n"/>
      <c r="G25" s="198" t="n"/>
      <c r="H25" s="201">
        <f>G25-F25</f>
        <v/>
      </c>
      <c r="I25" s="196">
        <f>IF(AND(C25&lt;0.333,C25&lt;&gt;""),8/24-C25,(IF(E25&gt;29/24,E25-29/24,)))</f>
        <v/>
      </c>
      <c r="J25" s="196">
        <f>IF(AND(C25&lt;0.5,C25&lt;&gt;""),E25-C25-H25,)</f>
        <v/>
      </c>
      <c r="K25" s="196">
        <f>IF(AND(C25&gt;0.5,C25&lt;22/24),22/24-C25,)</f>
        <v/>
      </c>
      <c r="L25" s="197">
        <f>IF(C25&gt;E25,E25+1-C25-H25,E25-C25-H25)</f>
        <v/>
      </c>
      <c r="M25" s="202">
        <f>+IF(L25&gt;$L$7,$L$7,L25)</f>
        <v/>
      </c>
      <c r="N25" s="197">
        <f>+IF(OR(L25&lt;=$L$7,L25=" ")," ",L25-$L$7)</f>
        <v/>
      </c>
      <c r="O25" s="197">
        <f>IF(AND($C25&lt;&gt;"",$C25&lt;$AA$2,$E25&gt;$Z$2),MIN($E25,$AA$2)-MAX($C25,$Z$2),0)</f>
        <v/>
      </c>
      <c r="P25" s="197">
        <f>IF(AND($F25&lt;&gt;"",$F25&lt;$AA$2,$G25&gt;$Z$2),MIN($G25,$AA$2)-MAX($F25,$Z$2),0)</f>
        <v/>
      </c>
      <c r="Q25" s="197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119" t="n"/>
    </row>
    <row r="26" ht="36.75" customHeight="1" s="35">
      <c r="A26" s="216">
        <f>A25+1</f>
        <v/>
      </c>
      <c r="B26" s="32">
        <f>TEXT(A26,"aaa")</f>
        <v/>
      </c>
      <c r="C26" s="200" t="n"/>
      <c r="D26" s="215">
        <f t="array" ref="D26">_xlfn.IFS(C26&lt;0.5,"朝",AND(C26&lt;22/24),"22前",AND(C26&gt;=22/24),"22後")</f>
        <v/>
      </c>
      <c r="E26" s="146" t="n"/>
      <c r="F26" s="197" t="n"/>
      <c r="G26" s="198" t="n"/>
      <c r="H26" s="201">
        <f>G26-F26</f>
        <v/>
      </c>
      <c r="I26" s="196">
        <f>IF(AND(C26&lt;0.333,C26&lt;&gt;""),8/24-C26,(IF(E26&gt;29/24,E26-29/24,)))</f>
        <v/>
      </c>
      <c r="J26" s="196">
        <f>IF(AND(C26&lt;0.5,C26&lt;&gt;""),E26-C26-H26,)</f>
        <v/>
      </c>
      <c r="K26" s="196">
        <f>IF(AND(C26&gt;0.5,C26&lt;22/24),22/24-C26,)</f>
        <v/>
      </c>
      <c r="L26" s="197">
        <f>IF(C26&gt;E26,E26+1-C26-H26,E26-C26-H26)</f>
        <v/>
      </c>
      <c r="M26" s="202">
        <f>+IF(L26&gt;$L$7,$L$7,L26)</f>
        <v/>
      </c>
      <c r="N26" s="197">
        <f>+IF(OR(L26&lt;=$L$7,L26=" ")," ",L26-$L$7)</f>
        <v/>
      </c>
      <c r="O26" s="197">
        <f>IF(AND($C26&lt;&gt;"",$C26&lt;$AA$2,$E26&gt;$Z$2),MIN($E26,$AA$2)-MAX($C26,$Z$2),0)</f>
        <v/>
      </c>
      <c r="P26" s="197">
        <f>IF(AND($F26&lt;&gt;"",$F26&lt;$AA$2,$G26&gt;$Z$2),MIN($G26,$AA$2)-MAX($F26,$Z$2),0)</f>
        <v/>
      </c>
      <c r="Q26" s="197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119" t="n"/>
    </row>
    <row r="27" ht="36.75" customHeight="1" s="35">
      <c r="A27" s="216">
        <f>A26+1</f>
        <v/>
      </c>
      <c r="B27" s="32">
        <f>TEXT(A27,"aaa")</f>
        <v/>
      </c>
      <c r="C27" s="200" t="n"/>
      <c r="D27" s="215">
        <f t="array" ref="D27">_xlfn.IFS(C27&lt;0.5,"朝",AND(C27&lt;22/24),"22前",AND(C27&gt;=22/24),"22後")</f>
        <v/>
      </c>
      <c r="E27" s="146" t="n"/>
      <c r="F27" s="197" t="n"/>
      <c r="G27" s="198" t="n"/>
      <c r="H27" s="201">
        <f>G27-F27</f>
        <v/>
      </c>
      <c r="I27" s="196">
        <f>IF(AND(C27&lt;0.333,C27&lt;&gt;""),8/24-C27,(IF(E27&gt;29/24,E27-29/24,)))</f>
        <v/>
      </c>
      <c r="J27" s="196">
        <f>IF(AND(C27&lt;0.5,C27&lt;&gt;""),E27-C27-H27,)</f>
        <v/>
      </c>
      <c r="K27" s="196">
        <f>IF(AND(C27&gt;0.5,C27&lt;22/24),22/24-C27,)</f>
        <v/>
      </c>
      <c r="L27" s="197">
        <f>IF(C27&gt;E27,E27+1-C27-H27,E27-C27-H27)</f>
        <v/>
      </c>
      <c r="M27" s="202">
        <f>+IF(L27&gt;$L$7,$L$7,L27)</f>
        <v/>
      </c>
      <c r="N27" s="197">
        <f>+IF(OR(L27&lt;=$L$7,L27=" ")," ",L27-$L$7)</f>
        <v/>
      </c>
      <c r="O27" s="197">
        <f>IF(AND($C27&lt;&gt;"",$C27&lt;$AA$2,$E27&gt;$Z$2),MIN($E27,$AA$2)-MAX($C27,$Z$2),0)</f>
        <v/>
      </c>
      <c r="P27" s="197">
        <f>IF(AND($F27&lt;&gt;"",$F27&lt;$AA$2,$G27&gt;$Z$2),MIN($G27,$AA$2)-MAX($F27,$Z$2),0)</f>
        <v/>
      </c>
      <c r="Q27" s="197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119" t="n"/>
    </row>
    <row r="28" ht="36.75" customHeight="1" s="35">
      <c r="A28" s="216">
        <f>A27+1</f>
        <v/>
      </c>
      <c r="B28" s="32">
        <f>TEXT(A28,"aaa")</f>
        <v/>
      </c>
      <c r="C28" s="200" t="n"/>
      <c r="D28" s="215">
        <f t="array" ref="D28">_xlfn.IFS(C28&lt;0.5,"朝",AND(C28&lt;22/24),"22前",AND(C28&gt;=22/24),"22後")</f>
        <v/>
      </c>
      <c r="E28" s="146" t="n"/>
      <c r="F28" s="197" t="n"/>
      <c r="G28" s="198" t="n"/>
      <c r="H28" s="201">
        <f>G28-F28</f>
        <v/>
      </c>
      <c r="I28" s="196">
        <f>IF(AND(C28&lt;0.333,C28&lt;&gt;""),8/24-C28,(IF(E28&gt;29/24,E28-29/24,)))</f>
        <v/>
      </c>
      <c r="J28" s="196">
        <f>IF(AND(C28&lt;0.5,C28&lt;&gt;""),E28-C28-H28,)</f>
        <v/>
      </c>
      <c r="K28" s="196">
        <f>IF(AND(C28&gt;0.5,C28&lt;22/24),22/24-C28,)</f>
        <v/>
      </c>
      <c r="L28" s="197">
        <f>IF(C28&gt;E28,E28+1-C28-H28,E28-C28-H28)</f>
        <v/>
      </c>
      <c r="M28" s="202">
        <f>+IF(L28&gt;$L$7,$L$7,L28)</f>
        <v/>
      </c>
      <c r="N28" s="197">
        <f>+IF(OR(L28&lt;=$L$7,L28=" ")," ",L28-$L$7)</f>
        <v/>
      </c>
      <c r="O28" s="197">
        <f>IF(AND($C28&lt;&gt;"",$C28&lt;$AA$2,$E28&gt;$Z$2),MIN($E28,$AA$2)-MAX($C28,$Z$2),0)</f>
        <v/>
      </c>
      <c r="P28" s="197">
        <f>IF(AND($F28&lt;&gt;"",$F28&lt;$AA$2,$G28&gt;$Z$2),MIN($G28,$AA$2)-MAX($F28,$Z$2),0)</f>
        <v/>
      </c>
      <c r="Q28" s="197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119" t="n"/>
    </row>
    <row r="29" ht="36.75" customHeight="1" s="35">
      <c r="A29" s="216">
        <f>A28+1</f>
        <v/>
      </c>
      <c r="B29" s="32">
        <f>TEXT(A29,"aaa")</f>
        <v/>
      </c>
      <c r="C29" s="200" t="n"/>
      <c r="D29" s="215">
        <f t="array" ref="D29">_xlfn.IFS(C29&lt;0.5,"朝",AND(C29&lt;22/24),"22前",AND(C29&gt;=22/24),"22後")</f>
        <v/>
      </c>
      <c r="E29" s="146" t="n"/>
      <c r="F29" s="197" t="n"/>
      <c r="G29" s="198" t="n"/>
      <c r="H29" s="201">
        <f>G29-F29</f>
        <v/>
      </c>
      <c r="I29" s="196">
        <f>IF(AND(C29&lt;0.333,C29&lt;&gt;""),8/24-C29,(IF(E29&gt;29/24,E29-29/24,)))</f>
        <v/>
      </c>
      <c r="J29" s="196">
        <f>IF(AND(C29&lt;0.5,C29&lt;&gt;""),E29-C29-H29,)</f>
        <v/>
      </c>
      <c r="K29" s="196">
        <f>IF(AND(C29&gt;0.5,C29&lt;22/24),22/24-C29,)</f>
        <v/>
      </c>
      <c r="L29" s="197">
        <f>IF(C29&gt;E29,E29+1-C29-H29,E29-C29-H29)</f>
        <v/>
      </c>
      <c r="M29" s="202">
        <f>+IF(L29&gt;$L$7,$L$7,L29)</f>
        <v/>
      </c>
      <c r="N29" s="197">
        <f>+IF(OR(L29&lt;=$L$7,L29=" ")," ",L29-$L$7)</f>
        <v/>
      </c>
      <c r="O29" s="197">
        <f>IF(AND($C29&lt;&gt;"",$C29&lt;$AA$2,$E29&gt;$Z$2),MIN($E29,$AA$2)-MAX($C29,$Z$2),0)</f>
        <v/>
      </c>
      <c r="P29" s="197">
        <f>IF(AND($F29&lt;&gt;"",$F29&lt;$AA$2,$G29&gt;$Z$2),MIN($G29,$AA$2)-MAX($F29,$Z$2),0)</f>
        <v/>
      </c>
      <c r="Q29" s="197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119" t="n"/>
    </row>
    <row r="30" ht="36.75" customHeight="1" s="35">
      <c r="A30" s="216">
        <f>A29+1</f>
        <v/>
      </c>
      <c r="B30" s="32">
        <f>TEXT(A30,"aaa")</f>
        <v/>
      </c>
      <c r="C30" s="200" t="n"/>
      <c r="D30" s="215">
        <f t="array" ref="D30">_xlfn.IFS(C30&lt;0.5,"朝",AND(C30&lt;22/24),"22前",AND(C30&gt;=22/24),"22後")</f>
        <v/>
      </c>
      <c r="E30" s="146" t="n"/>
      <c r="F30" s="197" t="n"/>
      <c r="G30" s="198" t="n"/>
      <c r="H30" s="201">
        <f>G30-F30</f>
        <v/>
      </c>
      <c r="I30" s="196">
        <f>IF(AND(C30&lt;0.333,C30&lt;&gt;""),8/24-C30,(IF(E30&gt;29/24,E30-29/24,)))</f>
        <v/>
      </c>
      <c r="J30" s="196">
        <f>IF(AND(C30&lt;0.5,C30&lt;&gt;""),E30-C30-H30,)</f>
        <v/>
      </c>
      <c r="K30" s="196">
        <f>IF(AND(C30&gt;0.5,C30&lt;22/24),22/24-C30,)</f>
        <v/>
      </c>
      <c r="L30" s="197">
        <f>IF(C30&gt;E30,E30+1-C30-H30,E30-C30-H30)</f>
        <v/>
      </c>
      <c r="M30" s="202">
        <f>+IF(L30&gt;$L$7,$L$7,L30)</f>
        <v/>
      </c>
      <c r="N30" s="197">
        <f>+IF(OR(L30&lt;=$L$7,L30=" ")," ",L30-$L$7)</f>
        <v/>
      </c>
      <c r="O30" s="197">
        <f>IF(AND($C30&lt;&gt;"",$C30&lt;$AA$2,$E30&gt;$Z$2),MIN($E30,$AA$2)-MAX($C30,$Z$2),0)</f>
        <v/>
      </c>
      <c r="P30" s="197">
        <f>IF(AND($F30&lt;&gt;"",$F30&lt;$AA$2,$G30&gt;$Z$2),MIN($G30,$AA$2)-MAX($F30,$Z$2),0)</f>
        <v/>
      </c>
      <c r="Q30" s="197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119" t="n"/>
    </row>
    <row r="31" ht="36.75" customHeight="1" s="35">
      <c r="A31" s="216">
        <f>A30+1</f>
        <v/>
      </c>
      <c r="B31" s="32">
        <f>TEXT(A31,"aaa")</f>
        <v/>
      </c>
      <c r="C31" s="200" t="n"/>
      <c r="D31" s="215">
        <f t="array" ref="D31">_xlfn.IFS(C31&lt;0.5,"朝",AND(C31&lt;22/24),"22前",AND(C31&gt;=22/24),"22後")</f>
        <v/>
      </c>
      <c r="E31" s="146" t="n"/>
      <c r="F31" s="197" t="n"/>
      <c r="G31" s="198" t="n"/>
      <c r="H31" s="201">
        <f>G31-F31</f>
        <v/>
      </c>
      <c r="I31" s="196">
        <f>IF(AND(C31&lt;0.333,C31&lt;&gt;""),8/24-C31,(IF(E31&gt;29/24,E31-29/24,)))</f>
        <v/>
      </c>
      <c r="J31" s="196">
        <f>IF(AND(C31&lt;0.5,C31&lt;&gt;""),E31-C31-H31,)</f>
        <v/>
      </c>
      <c r="K31" s="196">
        <f>IF(AND(C31&gt;0.5,C31&lt;22/24),22/24-C31,)</f>
        <v/>
      </c>
      <c r="L31" s="197">
        <f>IF(C31&gt;E31,E31+1-C31-H31,E31-C31-H31)</f>
        <v/>
      </c>
      <c r="M31" s="202">
        <f>+IF(L31&gt;$L$7,$L$7,L31)</f>
        <v/>
      </c>
      <c r="N31" s="197">
        <f>+IF(OR(L31&lt;=$L$7,L31=" ")," ",L31-$L$7)</f>
        <v/>
      </c>
      <c r="O31" s="197">
        <f>IF(AND($C31&lt;&gt;"",$C31&lt;$AA$2,$E31&gt;$Z$2),MIN($E31,$AA$2)-MAX($C31,$Z$2),0)</f>
        <v/>
      </c>
      <c r="P31" s="197">
        <f>IF(AND($F31&lt;&gt;"",$F31&lt;$AA$2,$G31&gt;$Z$2),MIN($G31,$AA$2)-MAX($F31,$Z$2),0)</f>
        <v/>
      </c>
      <c r="Q31" s="197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119" t="n"/>
    </row>
    <row r="32" ht="36.75" customHeight="1" s="35">
      <c r="A32" s="216">
        <f>A31+1</f>
        <v/>
      </c>
      <c r="B32" s="32">
        <f>TEXT(A32,"aaa")</f>
        <v/>
      </c>
      <c r="C32" s="200" t="n"/>
      <c r="D32" s="215">
        <f t="array" ref="D32">_xlfn.IFS(C32&lt;0.5,"朝",AND(C32&lt;22/24),"22前",AND(C32&gt;=22/24),"22後")</f>
        <v/>
      </c>
      <c r="E32" s="146" t="n"/>
      <c r="F32" s="197" t="n"/>
      <c r="G32" s="198" t="n"/>
      <c r="H32" s="201">
        <f>G32-F32</f>
        <v/>
      </c>
      <c r="I32" s="196">
        <f>IF(AND(C32&lt;0.333,C32&lt;&gt;""),8/24-C32,(IF(E32&gt;29/24,E32-29/24,)))</f>
        <v/>
      </c>
      <c r="J32" s="196">
        <f>IF(AND(C32&lt;0.5,C32&lt;&gt;""),E32-C32-H32,)</f>
        <v/>
      </c>
      <c r="K32" s="196">
        <f>IF(AND(C32&gt;0.5,C32&lt;22/24),22/24-C32,)</f>
        <v/>
      </c>
      <c r="L32" s="197">
        <f>IF(C32&gt;E32,E32+1-C32-H32,E32-C32-H32)</f>
        <v/>
      </c>
      <c r="M32" s="202">
        <f>+IF(L32&gt;$L$7,$L$7,L32)</f>
        <v/>
      </c>
      <c r="N32" s="197">
        <f>+IF(OR(L32&lt;=$L$7,L32=" ")," ",L32-$L$7)</f>
        <v/>
      </c>
      <c r="O32" s="197">
        <f>IF(AND($C32&lt;&gt;"",$C32&lt;$AA$2,$E32&gt;$Z$2),MIN($E32,$AA$2)-MAX($C32,$Z$2),0)</f>
        <v/>
      </c>
      <c r="P32" s="197">
        <f>IF(AND($F32&lt;&gt;"",$F32&lt;$AA$2,$G32&gt;$Z$2),MIN($G32,$AA$2)-MAX($F32,$Z$2),0)</f>
        <v/>
      </c>
      <c r="Q32" s="197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119" t="n"/>
    </row>
    <row r="33" ht="36.75" customHeight="1" s="35">
      <c r="A33" s="216">
        <f>A32+1</f>
        <v/>
      </c>
      <c r="B33" s="32">
        <f>TEXT(A33,"aaa")</f>
        <v/>
      </c>
      <c r="C33" s="200" t="n"/>
      <c r="D33" s="215">
        <f t="array" ref="D33">_xlfn.IFS(C33&lt;0.5,"朝",AND(C33&lt;22/24),"22前",AND(C33&gt;=22/24),"22後")</f>
        <v/>
      </c>
      <c r="E33" s="146" t="n"/>
      <c r="F33" s="197" t="n"/>
      <c r="G33" s="198" t="n"/>
      <c r="H33" s="201">
        <f>G33-F33</f>
        <v/>
      </c>
      <c r="I33" s="196">
        <f>IF(AND(C33&lt;0.333,C33&lt;&gt;""),8/24-C33,(IF(E33&gt;29/24,E33-29/24,)))</f>
        <v/>
      </c>
      <c r="J33" s="196">
        <f>IF(AND(C33&lt;0.5,C33&lt;&gt;""),E33-C33-H33,)</f>
        <v/>
      </c>
      <c r="K33" s="196">
        <f>IF(AND(C33&gt;0.5,C33&lt;22/24),22/24-C33,)</f>
        <v/>
      </c>
      <c r="L33" s="197">
        <f>IF(C33&gt;E33,E33+1-C33-H33,E33-C33-H33)</f>
        <v/>
      </c>
      <c r="M33" s="202">
        <f>+IF(L33&gt;$L$7,$L$7,L33)</f>
        <v/>
      </c>
      <c r="N33" s="197">
        <f>+IF(OR(L33&lt;=$L$7,L33=" ")," ",L33-$L$7)</f>
        <v/>
      </c>
      <c r="O33" s="197">
        <f>IF(AND($C33&lt;&gt;"",$C33&lt;$AA$2,$E33&gt;$Z$2),MIN($E33,$AA$2)-MAX($C33,$Z$2),0)</f>
        <v/>
      </c>
      <c r="P33" s="197">
        <f>IF(AND($F33&lt;&gt;"",$F33&lt;$AA$2,$G33&gt;$Z$2),MIN($G33,$AA$2)-MAX($F33,$Z$2),0)</f>
        <v/>
      </c>
      <c r="Q33" s="197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119" t="n"/>
    </row>
    <row r="34" ht="36.75" customHeight="1" s="35">
      <c r="A34" s="216">
        <f>A33+1</f>
        <v/>
      </c>
      <c r="B34" s="32">
        <f>TEXT(A34,"aaa")</f>
        <v/>
      </c>
      <c r="C34" s="200" t="n"/>
      <c r="D34" s="215">
        <f t="array" ref="D34">_xlfn.IFS(C34&lt;0.5,"朝",AND(C34&lt;22/24),"22前",AND(C34&gt;=22/24),"22後")</f>
        <v/>
      </c>
      <c r="E34" s="146" t="n"/>
      <c r="F34" s="197" t="n"/>
      <c r="G34" s="198" t="n"/>
      <c r="H34" s="201">
        <f>G34-F34</f>
        <v/>
      </c>
      <c r="I34" s="196">
        <f>IF(AND(C34&lt;0.333,C34&lt;&gt;""),8/24-C34,(IF(E34&gt;29/24,E34-29/24,)))</f>
        <v/>
      </c>
      <c r="J34" s="196">
        <f>IF(AND(C34&lt;0.5,C34&lt;&gt;""),E34-C34-H34,)</f>
        <v/>
      </c>
      <c r="K34" s="196">
        <f>IF(AND(C34&gt;0.5,C34&lt;22/24),22/24-C34,)</f>
        <v/>
      </c>
      <c r="L34" s="197">
        <f>IF(C34&gt;E34,E34+1-C34-H34,E34-C34-H34)</f>
        <v/>
      </c>
      <c r="M34" s="202">
        <f>+IF(L34&gt;$L$7,$L$7,L34)</f>
        <v/>
      </c>
      <c r="N34" s="197">
        <f>+IF(OR(L34&lt;=$L$7,L34=" ")," ",L34-$L$7)</f>
        <v/>
      </c>
      <c r="O34" s="197">
        <f>IF(AND($C34&lt;&gt;"",$C34&lt;$AA$2,$E34&gt;$Z$2),MIN($E34,$AA$2)-MAX($C34,$Z$2),0)</f>
        <v/>
      </c>
      <c r="P34" s="197">
        <f>IF(AND($F34&lt;&gt;"",$F34&lt;$AA$2,$G34&gt;$Z$2),MIN($G34,$AA$2)-MAX($F34,$Z$2),0)</f>
        <v/>
      </c>
      <c r="Q34" s="197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119" t="n"/>
    </row>
    <row r="35" ht="36.75" customHeight="1" s="35">
      <c r="A35" s="216">
        <f>A34+1</f>
        <v/>
      </c>
      <c r="B35" s="32">
        <f>TEXT(A35,"aaa")</f>
        <v/>
      </c>
      <c r="C35" s="200" t="n"/>
      <c r="D35" s="215">
        <f t="array" ref="D35">_xlfn.IFS(C35&lt;0.5,"朝",AND(C35&lt;22/24),"22前",AND(C35&gt;=22/24),"22後")</f>
        <v/>
      </c>
      <c r="E35" s="146" t="n"/>
      <c r="F35" s="197" t="n"/>
      <c r="G35" s="198" t="n"/>
      <c r="H35" s="201">
        <f>G35-F35</f>
        <v/>
      </c>
      <c r="I35" s="196">
        <f>IF(AND(C35&lt;0.333,C35&lt;&gt;""),8/24-C35,(IF(E35&gt;29/24,E35-29/24,)))</f>
        <v/>
      </c>
      <c r="J35" s="196">
        <f>IF(AND(C35&lt;0.5,C35&lt;&gt;""),E35-C35-H35,)</f>
        <v/>
      </c>
      <c r="K35" s="196">
        <f>IF(AND(C35&gt;0.5,C35&lt;22/24),22/24-C35,)</f>
        <v/>
      </c>
      <c r="L35" s="197">
        <f>IF(C35&gt;E35,E35+1-C35-H35,E35-C35-H35)</f>
        <v/>
      </c>
      <c r="M35" s="202">
        <f>+IF(L35&gt;$L$7,$L$7,L35)</f>
        <v/>
      </c>
      <c r="N35" s="197">
        <f>+IF(OR(L35&lt;=$L$7,L35=" ")," ",L35-$L$7)</f>
        <v/>
      </c>
      <c r="O35" s="197">
        <f>IF(AND($C35&lt;&gt;"",$C35&lt;$AA$2,$E35&gt;$Z$2),MIN($E35,$AA$2)-MAX($C35,$Z$2),0)</f>
        <v/>
      </c>
      <c r="P35" s="197">
        <f>IF(AND($F35&lt;&gt;"",$F35&lt;$AA$2,$G35&gt;$Z$2),MIN($G35,$AA$2)-MAX($F35,$Z$2),0)</f>
        <v/>
      </c>
      <c r="Q35" s="197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119" t="n"/>
    </row>
    <row r="36" ht="36.75" customHeight="1" s="35">
      <c r="A36" s="216">
        <f>A35+1</f>
        <v/>
      </c>
      <c r="B36" s="32">
        <f>TEXT(A36,"aaa")</f>
        <v/>
      </c>
      <c r="C36" s="200" t="n"/>
      <c r="D36" s="215">
        <f t="array" ref="D36">_xlfn.IFS(C36&lt;0.5,"朝",AND(C36&lt;22/24),"22前",AND(C36&gt;=22/24),"22後")</f>
        <v/>
      </c>
      <c r="E36" s="146" t="n"/>
      <c r="F36" s="197" t="n"/>
      <c r="G36" s="198" t="n"/>
      <c r="H36" s="201">
        <f>G36-F36</f>
        <v/>
      </c>
      <c r="I36" s="196">
        <f>IF(AND(C36&lt;0.333,C36&lt;&gt;""),8/24-C36,(IF(E36&gt;29/24,E36-29/24,)))</f>
        <v/>
      </c>
      <c r="J36" s="196">
        <f>IF(AND(C36&lt;0.5,C36&lt;&gt;""),E36-C36-H36,)</f>
        <v/>
      </c>
      <c r="K36" s="196">
        <f>IF(AND(C36&gt;0.5,C36&lt;22/24),22/24-C36,)</f>
        <v/>
      </c>
      <c r="L36" s="197">
        <f>IF(C36&gt;E36,E36+1-C36-H36,E36-C36-H36)</f>
        <v/>
      </c>
      <c r="M36" s="202">
        <f>+IF(L36&gt;$L$7,$L$7,L36)</f>
        <v/>
      </c>
      <c r="N36" s="197">
        <f>+IF(OR(L36&lt;=$L$7,L36=" ")," ",L36-$L$7)</f>
        <v/>
      </c>
      <c r="O36" s="197">
        <f>IF(AND($C36&lt;&gt;"",$C36&lt;$AA$2,$E36&gt;$Z$2),MIN($E36,$AA$2)-MAX($C36,$Z$2),0)</f>
        <v/>
      </c>
      <c r="P36" s="197">
        <f>IF(AND($F36&lt;&gt;"",$F36&lt;$AA$2,$G36&gt;$Z$2),MIN($G36,$AA$2)-MAX($F36,$Z$2),0)</f>
        <v/>
      </c>
      <c r="Q36" s="197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119" t="n"/>
    </row>
    <row r="37" ht="36.75" customHeight="1" s="35">
      <c r="A37" s="216">
        <f>A36+1</f>
        <v/>
      </c>
      <c r="B37" s="32">
        <f>TEXT(A37,"aaa")</f>
        <v/>
      </c>
      <c r="C37" s="200" t="n"/>
      <c r="D37" s="215">
        <f t="array" ref="D37">_xlfn.IFS(C37&lt;0.5,"朝",AND(C37&lt;22/24),"22前",AND(C37&gt;=22/24),"22後")</f>
        <v/>
      </c>
      <c r="E37" s="146" t="n"/>
      <c r="F37" s="197" t="n"/>
      <c r="G37" s="198" t="n"/>
      <c r="H37" s="201">
        <f>G37-F37</f>
        <v/>
      </c>
      <c r="I37" s="196">
        <f>IF(AND(C37&lt;0.333,C37&lt;&gt;""),8/24-C37,(IF(E37&gt;29/24,E37-29/24,)))</f>
        <v/>
      </c>
      <c r="J37" s="196">
        <f>IF(AND(C37&lt;0.5,C37&lt;&gt;""),E37-C37-H37,)</f>
        <v/>
      </c>
      <c r="K37" s="196">
        <f>IF(AND(C37&gt;0.5,C37&lt;22/24),22/24-C37,)</f>
        <v/>
      </c>
      <c r="L37" s="197">
        <f>IF(C37&gt;E37,E37+1-C37-H37,E37-C37-H37)</f>
        <v/>
      </c>
      <c r="M37" s="202">
        <f>+IF(L37&gt;$L$7,$L$7,L37)</f>
        <v/>
      </c>
      <c r="N37" s="197">
        <f>+IF(OR(L37&lt;=$L$7,L37=" ")," ",L37-$L$7)</f>
        <v/>
      </c>
      <c r="O37" s="197">
        <f>IF(AND($C37&lt;&gt;"",$C37&lt;$AA$2,$E37&gt;$Z$2),MIN($E37,$AA$2)-MAX($C37,$Z$2),0)</f>
        <v/>
      </c>
      <c r="P37" s="197">
        <f>IF(AND($F37&lt;&gt;"",$F37&lt;$AA$2,$G37&gt;$Z$2),MIN($G37,$AA$2)-MAX($F37,$Z$2),0)</f>
        <v/>
      </c>
      <c r="Q37" s="197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119" t="n"/>
    </row>
    <row r="38" ht="36.75" customHeight="1" s="35">
      <c r="A38" s="216">
        <f>A37+1</f>
        <v/>
      </c>
      <c r="B38" s="32">
        <f>TEXT(A38,"aaa")</f>
        <v/>
      </c>
      <c r="C38" s="200" t="n"/>
      <c r="D38" s="217">
        <f t="array" ref="D38">_xlfn.IFS(C38&lt;0.5,"朝",AND(C38&lt;22/24),"22前",AND(C38&gt;=22/24),"22後")</f>
        <v/>
      </c>
      <c r="E38" s="146" t="n"/>
      <c r="F38" s="197" t="n"/>
      <c r="G38" s="198" t="n"/>
      <c r="H38" s="201">
        <f>G38-F38</f>
        <v/>
      </c>
      <c r="I38" s="196">
        <f>IF(AND(C38&lt;0.333,C38&lt;&gt;""),8/24-C38,(IF(E38&gt;29/24,E38-29/24,)))</f>
        <v/>
      </c>
      <c r="J38" s="197">
        <f>IF(AND(C38&lt;0.5,C38&lt;&gt;""),E38-C38-H38,)</f>
        <v/>
      </c>
      <c r="K38" s="197">
        <f>IF(AND(C38&gt;0.5,C38&lt;22/24),22/24-C38,)</f>
        <v/>
      </c>
      <c r="L38" s="197">
        <f>IF(C38&gt;E38,E38+1-C38-H38,E38-C38-H38)</f>
        <v/>
      </c>
      <c r="M38" s="202">
        <f>+IF(L38&gt;$L$7,$L$7,L38)</f>
        <v/>
      </c>
      <c r="N38" s="197">
        <f>+IF(OR(L38&lt;=$L$7,L38=" ")," ",L38-$L$7)</f>
        <v/>
      </c>
      <c r="O38" s="197" t="n"/>
      <c r="P38" s="197" t="n"/>
      <c r="Q38" s="197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119" t="n"/>
    </row>
    <row r="39" ht="36.75" customHeight="1" s="35" thickBot="1">
      <c r="A39" s="218">
        <f>A38+1</f>
        <v/>
      </c>
      <c r="B39" s="26">
        <f>TEXT(A39,"aaa")</f>
        <v/>
      </c>
      <c r="C39" s="219" t="n"/>
      <c r="D39" s="220">
        <f t="array" ref="D39">_xlfn.IFS(C39&lt;0.5,"朝",AND(C39&lt;22/24),"22前",AND(C39&gt;=22/24),"22後")</f>
        <v/>
      </c>
      <c r="E39" s="147" t="n"/>
      <c r="F39" s="221" t="n"/>
      <c r="G39" s="222" t="n"/>
      <c r="H39" s="207" t="n">
        <v>0</v>
      </c>
      <c r="I39" s="208">
        <f>IF(AND(C39&lt;0.333,C39&lt;&gt;""),8/24-C39,(IF(E39&gt;29/24,E39-29/24,)))</f>
        <v/>
      </c>
      <c r="J39" s="208">
        <f>IF(AND(C39&lt;0.5,C39&lt;&gt;""),E39-C39-H39,)</f>
        <v/>
      </c>
      <c r="K39" s="223">
        <f>IF(AND(C39&gt;0.5,C39&lt;22/24),22/24-C39,)</f>
        <v/>
      </c>
      <c r="L39" s="208">
        <f>IF(C39&gt;E39,E39+1-C39-H39,E39-C39-H39)</f>
        <v/>
      </c>
      <c r="M39" s="209" t="n">
        <v>0</v>
      </c>
      <c r="N39" s="208" t="n"/>
      <c r="O39" s="208" t="n"/>
      <c r="P39" s="208" t="n"/>
      <c r="Q39" s="208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121" t="n"/>
    </row>
    <row r="40" ht="36.75" customHeight="1" s="35" thickTop="1">
      <c r="A40" s="117" t="inlineStr">
        <is>
          <t>合計</t>
        </is>
      </c>
      <c r="B40" s="117" t="n"/>
      <c r="C40" s="196" t="n"/>
      <c r="D40" s="215">
        <f t="array" ref="D40">_xlfn.IFS(C40&lt;0.5,"朝",AND(C40&lt;22/24),"22前",AND(C40&gt;=22/24),"22後")</f>
        <v/>
      </c>
      <c r="E40" s="224" t="n"/>
      <c r="F40" s="225" t="n"/>
      <c r="G40" s="226" t="n"/>
      <c r="H40" s="195" t="inlineStr">
        <is>
          <t>休憩計計</t>
        </is>
      </c>
      <c r="I40" s="196" t="inlineStr">
        <is>
          <t>早朝計</t>
        </is>
      </c>
      <c r="J40" s="196" t="inlineStr">
        <is>
          <t>基本計</t>
        </is>
      </c>
      <c r="K40" s="196" t="inlineStr">
        <is>
          <t>夜時間</t>
        </is>
      </c>
      <c r="L40" s="196" t="inlineStr">
        <is>
          <t>実働時間</t>
        </is>
      </c>
      <c r="M40" s="122" t="inlineStr">
        <is>
          <t>契約時間</t>
        </is>
      </c>
      <c r="N40" s="123" t="inlineStr">
        <is>
          <t>残業時間</t>
        </is>
      </c>
      <c r="O40" s="124" t="inlineStr">
        <is>
          <t>深夜時間</t>
        </is>
      </c>
      <c r="P40" s="124" t="inlineStr">
        <is>
          <t>深夜時間</t>
        </is>
      </c>
      <c r="Q40" s="124" t="inlineStr">
        <is>
          <t>深夜時間</t>
        </is>
      </c>
      <c r="R40" s="125" t="inlineStr">
        <is>
          <t>食事合計</t>
        </is>
      </c>
    </row>
    <row r="41" ht="36.75" customHeight="1" s="35" thickBot="1">
      <c r="A41" s="119" t="n"/>
      <c r="B41" s="119" t="n"/>
      <c r="C41" s="119" t="n"/>
      <c r="D41" s="119" t="n"/>
      <c r="E41" s="140" t="n"/>
      <c r="F41" s="4" t="inlineStr">
        <is>
          <t>出勤日数</t>
        </is>
      </c>
      <c r="G41" s="144">
        <f>COUNTA(C9:C39)</f>
        <v/>
      </c>
      <c r="H41" s="227">
        <f>+SUM(H9:H39)</f>
        <v/>
      </c>
      <c r="I41" s="228">
        <f>SUM(I9:I39)</f>
        <v/>
      </c>
      <c r="J41" s="229">
        <f>SUM(J9:J39)</f>
        <v/>
      </c>
      <c r="K41" s="229">
        <f>SUM(K9:K39)</f>
        <v/>
      </c>
      <c r="L41" s="197">
        <f>+SUM(L9:L39)</f>
        <v/>
      </c>
      <c r="M41" s="197">
        <f>+SUM(M9:M39)</f>
        <v/>
      </c>
      <c r="N41" s="197">
        <f>+SUM(N9:N39)</f>
        <v/>
      </c>
      <c r="O41" s="197">
        <f>+SUM(O9:O38)</f>
        <v/>
      </c>
      <c r="P41" s="197">
        <f>+SUM(P9:P38)</f>
        <v/>
      </c>
      <c r="Q41" s="197">
        <f>+SUM(Q9:Q39)</f>
        <v/>
      </c>
      <c r="R41" s="119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22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I36" sqref="I36"/>
    </sheetView>
  </sheetViews>
  <sheetFormatPr baseColWidth="8" defaultRowHeight="13.2"/>
  <cols>
    <col width="7.21875" bestFit="1" customWidth="1" style="35" min="1" max="1"/>
    <col width="5.77734375" bestFit="1" customWidth="1" style="35" min="2" max="2"/>
    <col hidden="1" width="2.88671875" customWidth="1" style="35" min="4" max="4"/>
    <col width="10.109375" customWidth="1" style="35" min="8" max="11"/>
    <col width="10" customWidth="1" style="35" min="12" max="13"/>
    <col width="10.88671875" customWidth="1" style="35" min="14" max="14"/>
    <col hidden="1" width="9" customWidth="1" style="35" min="15" max="15"/>
    <col hidden="1" width="8.21875" customWidth="1" style="35" min="16" max="16"/>
  </cols>
  <sheetData>
    <row r="2" ht="22.5" customHeight="1" s="35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67" t="inlineStr">
        <is>
          <t>ダイエットクック</t>
        </is>
      </c>
      <c r="E2" s="166" t="n"/>
      <c r="F2" s="166" t="n"/>
      <c r="G2" s="166" t="n"/>
      <c r="L2" s="0" t="n"/>
      <c r="M2" s="0" t="n"/>
      <c r="Z2" s="22" t="n">
        <v>0.9166666666666666</v>
      </c>
      <c r="AA2" s="23" t="n">
        <v>1.208333333333333</v>
      </c>
    </row>
    <row r="3" ht="22.5" customHeight="1" s="35">
      <c r="A3" s="190">
        <f>'[1]0SHEET'!D1</f>
        <v/>
      </c>
      <c r="B3" s="2" t="inlineStr">
        <is>
          <t>月</t>
        </is>
      </c>
      <c r="L3" s="0" t="n"/>
      <c r="M3" s="0" t="n"/>
    </row>
    <row r="4" ht="22.5" customHeight="1" s="35">
      <c r="C4" s="1" t="inlineStr">
        <is>
          <t>氏名</t>
        </is>
      </c>
      <c r="D4" s="168" t="inlineStr">
        <is>
          <t>Ｒティミルセナ　ラクシュミ</t>
        </is>
      </c>
      <c r="E4" s="166" t="n"/>
      <c r="F4" s="166" t="n"/>
      <c r="G4" s="166" t="n"/>
      <c r="H4" s="0" t="inlineStr">
        <is>
          <t>NP番号：</t>
        </is>
      </c>
      <c r="I4" s="107" t="n">
        <v>5761</v>
      </c>
      <c r="J4" s="0" t="n"/>
      <c r="K4" s="0" t="n"/>
      <c r="M4" s="0" t="n"/>
    </row>
    <row r="6">
      <c r="L6" s="20" t="inlineStr">
        <is>
          <t>法定時間</t>
        </is>
      </c>
      <c r="M6" s="20" t="n"/>
    </row>
    <row r="7" ht="14.25" customHeight="1" s="35" thickBot="1">
      <c r="L7" s="21" t="n">
        <v>0.3333333333333333</v>
      </c>
      <c r="M7" s="21" t="n"/>
      <c r="O7" s="3" t="n"/>
      <c r="P7" s="3" t="n"/>
      <c r="Q7" s="3" t="n"/>
    </row>
    <row r="8" ht="22.5" customHeight="1" s="35" thickBot="1">
      <c r="A8" s="110" t="inlineStr">
        <is>
          <t>日</t>
        </is>
      </c>
      <c r="B8" s="132" t="inlineStr">
        <is>
          <t>曜日</t>
        </is>
      </c>
      <c r="C8" s="7" t="inlineStr">
        <is>
          <t>出勤</t>
        </is>
      </c>
      <c r="D8" s="8" t="n"/>
      <c r="E8" s="8" t="inlineStr">
        <is>
          <t>退勤</t>
        </is>
      </c>
      <c r="F8" s="8" t="inlineStr">
        <is>
          <t>休憩開始</t>
        </is>
      </c>
      <c r="G8" s="9" t="inlineStr">
        <is>
          <t>休憩終了</t>
        </is>
      </c>
      <c r="H8" s="134" t="inlineStr">
        <is>
          <t>休憩計</t>
        </is>
      </c>
      <c r="I8" s="110" t="inlineStr">
        <is>
          <t>早朝</t>
        </is>
      </c>
      <c r="J8" s="110" t="inlineStr">
        <is>
          <t>基本</t>
        </is>
      </c>
      <c r="K8" s="110" t="inlineStr">
        <is>
          <t>夜</t>
        </is>
      </c>
      <c r="L8" s="111" t="inlineStr">
        <is>
          <t>実働</t>
        </is>
      </c>
      <c r="M8" s="111" t="inlineStr">
        <is>
          <t>契約時間</t>
        </is>
      </c>
      <c r="N8" s="112" t="inlineStr">
        <is>
          <t>残業</t>
        </is>
      </c>
      <c r="O8" s="113" t="inlineStr">
        <is>
          <t>深夜時間</t>
        </is>
      </c>
      <c r="P8" s="113" t="inlineStr">
        <is>
          <t>深夜休憩</t>
        </is>
      </c>
      <c r="Q8" s="113" t="inlineStr">
        <is>
          <t>深夜</t>
        </is>
      </c>
      <c r="R8" s="114" t="inlineStr">
        <is>
          <t>食事</t>
        </is>
      </c>
    </row>
    <row r="9" ht="36.75" customHeight="1" s="35" thickTop="1">
      <c r="A9" s="214">
        <f>A3</f>
        <v/>
      </c>
      <c r="B9" s="133">
        <f>TEXT(A9,"aaa")</f>
        <v/>
      </c>
      <c r="C9" s="192" t="n">
        <v>0.8652777777777778</v>
      </c>
      <c r="D9" s="215">
        <f t="array" ref="D9">_xlfn.IFS(C9&lt;0.5,"朝",AND(C9&lt;22/24),"22前",AND(C9&gt;=22/24),"22後")</f>
        <v/>
      </c>
      <c r="E9" s="145" t="n">
        <v>1.259722222222222</v>
      </c>
      <c r="F9" s="196" t="n">
        <v>0</v>
      </c>
      <c r="G9" s="194" t="n">
        <v>0.04166666666666666</v>
      </c>
      <c r="H9" s="195">
        <f>G9-F9</f>
        <v/>
      </c>
      <c r="I9" s="196">
        <f>IF(AND(C9&lt;0.333,C9&lt;&gt;""),8/24-C9,(IF(E9&gt;29/24,E9-29/24,)))</f>
        <v/>
      </c>
      <c r="J9" s="196">
        <f>IF(AND(C9&lt;0.5,C9&lt;&gt;""),E9-C9-H9,)</f>
        <v/>
      </c>
      <c r="K9" s="196">
        <f>IF(AND(C9&gt;0.5,C9&lt;22/24),22/24-C9,)</f>
        <v/>
      </c>
      <c r="L9" s="197">
        <f>IF(C9&gt;E9,E9+1-C9-H9,E9-C9-H9)</f>
        <v/>
      </c>
      <c r="M9" s="196">
        <f>+IF(L9&gt;$L$7,$L$7,L9)</f>
        <v/>
      </c>
      <c r="N9" s="196">
        <f>+IF(OR(L9&lt;=$L$7,L9=" ")," ",L9-$L$7)</f>
        <v/>
      </c>
      <c r="O9" s="196">
        <f>IF(AND($C9&lt;&gt;"",$C9&lt;$AA$2,$E9&gt;$Z$2),MIN($E9,$AA$2)-MAX($C9,$Z$2),0)</f>
        <v/>
      </c>
      <c r="P9" s="196">
        <f>IF(AND($F9&lt;&gt;"",$F9&lt;$AA$2,$G9&gt;$Z$2),MIN($G9,$AA$2)-MAX($F9,$Z$2),0)</f>
        <v/>
      </c>
      <c r="Q9" s="197">
        <f t="array" ref="Q9">_xlfn.IFS(D9="朝",,AND(D9="22前",E9&gt;5/24),5/24+1-H9-22/24,AND(D9="22前",E9&lt;5/24),E9+1-H9-22/24,AND(D9="22後",E9&gt;5/24),5/24+1-H9-C9,AND(D9="22後",E9&lt;5/24),E9+1-H9-C9)</f>
        <v/>
      </c>
      <c r="R9" s="117" t="n"/>
    </row>
    <row r="10" ht="36.75" customHeight="1" s="35">
      <c r="A10" s="216">
        <f>A9+1</f>
        <v/>
      </c>
      <c r="B10" s="32">
        <f>TEXT(A10,"aaa")</f>
        <v/>
      </c>
      <c r="C10" s="200" t="n"/>
      <c r="D10" s="215">
        <f t="array" ref="D10">_xlfn.IFS(C10&lt;0.5,"朝",AND(C10&lt;22/24),"22前",AND(C10&gt;=22/24),"22後")</f>
        <v/>
      </c>
      <c r="E10" s="146" t="n"/>
      <c r="F10" s="197" t="n"/>
      <c r="G10" s="198" t="n"/>
      <c r="H10" s="201">
        <f>G10-F10</f>
        <v/>
      </c>
      <c r="I10" s="196">
        <f>IF(AND(C10&lt;0.333,C10&lt;&gt;""),8/24-C10,(IF(E10&gt;29/24,E10-29/24,)))</f>
        <v/>
      </c>
      <c r="J10" s="196">
        <f>IF(AND(C10&lt;0.5,C10&lt;&gt;""),E10-C10-H10,)</f>
        <v/>
      </c>
      <c r="K10" s="196">
        <f>IF(AND(C10&gt;0.5,C10&lt;22/24),22/24-C10,)</f>
        <v/>
      </c>
      <c r="L10" s="197">
        <f>IF(C10&gt;E10,E10+1-C10-H10,E10-C10-H10)</f>
        <v/>
      </c>
      <c r="M10" s="202">
        <f>+IF(L10&gt;$L$7,$L$7,L10)</f>
        <v/>
      </c>
      <c r="N10" s="197">
        <f>+IF(OR(L10&lt;=$L$7,L10=" ")," ",L10-$L$7)</f>
        <v/>
      </c>
      <c r="O10" s="197">
        <f>IF(AND($C10&lt;&gt;"",$C10&lt;$AA$2,$E10&gt;$Z$2),MIN($E10,$AA$2)-MAX($C10,$Z$2),0)</f>
        <v/>
      </c>
      <c r="P10" s="197">
        <f>IF(AND($F10&lt;&gt;"",$F10&lt;$AA$2,$G10&gt;$Z$2),MIN($G10,$AA$2)-MAX($F10,$Z$2),0)</f>
        <v/>
      </c>
      <c r="Q10" s="197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119" t="n"/>
    </row>
    <row r="11" ht="36.75" customHeight="1" s="35">
      <c r="A11" s="216">
        <f>A10+1</f>
        <v/>
      </c>
      <c r="B11" s="32">
        <f>TEXT(A11,"aaa")</f>
        <v/>
      </c>
      <c r="C11" s="200" t="n"/>
      <c r="D11" s="215">
        <f t="array" ref="D11">_xlfn.IFS(C11&lt;0.5,"朝",AND(C11&lt;22/24),"22前",AND(C11&gt;=22/24),"22後")</f>
        <v/>
      </c>
      <c r="E11" s="146" t="n"/>
      <c r="F11" s="197" t="n"/>
      <c r="G11" s="198" t="n"/>
      <c r="H11" s="201">
        <f>G11-F11</f>
        <v/>
      </c>
      <c r="I11" s="196">
        <f>IF(AND(C11&lt;0.333,C11&lt;&gt;""),8/24-C11,(IF(E11&gt;29/24,E11-29/24,)))</f>
        <v/>
      </c>
      <c r="J11" s="196">
        <f>IF(AND(C11&lt;0.5,C11&lt;&gt;""),E11-C11-H11,)</f>
        <v/>
      </c>
      <c r="K11" s="196">
        <f>IF(AND(C11&gt;0.5,C11&lt;22/24),22/24-C11,)</f>
        <v/>
      </c>
      <c r="L11" s="197">
        <f>IF(C11&gt;E11,E11+1-C11-H11,E11-C11-H11)</f>
        <v/>
      </c>
      <c r="M11" s="202">
        <f>+IF(L11&gt;$L$7,$L$7,L11)</f>
        <v/>
      </c>
      <c r="N11" s="197">
        <f>+IF(OR(L11&lt;=$L$7,L11=" ")," ",L11-$L$7)</f>
        <v/>
      </c>
      <c r="O11" s="197">
        <f>IF(AND($C11&lt;&gt;"",$C11&lt;$AA$2,$E11&gt;$Z$2),MIN($E11,$AA$2)-MAX($C11,$Z$2),0)</f>
        <v/>
      </c>
      <c r="P11" s="197">
        <f>IF(AND($F11&lt;&gt;"",$F11&lt;$AA$2,$G11&gt;$Z$2),MIN($G11,$AA$2)-MAX($F11,$Z$2),0)</f>
        <v/>
      </c>
      <c r="Q11" s="197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119" t="n"/>
    </row>
    <row r="12" ht="36.75" customHeight="1" s="35">
      <c r="A12" s="216">
        <f>A11+1</f>
        <v/>
      </c>
      <c r="B12" s="32">
        <f>TEXT(A12,"aaa")</f>
        <v/>
      </c>
      <c r="C12" s="200" t="n"/>
      <c r="D12" s="215">
        <f t="array" ref="D12">_xlfn.IFS(C12&lt;0.5,"朝",AND(C12&lt;22/24),"22前",AND(C12&gt;=22/24),"22後")</f>
        <v/>
      </c>
      <c r="E12" s="146" t="n"/>
      <c r="F12" s="197" t="n"/>
      <c r="G12" s="198" t="n"/>
      <c r="H12" s="201">
        <f>G12-F12</f>
        <v/>
      </c>
      <c r="I12" s="196">
        <f>IF(AND(C12&lt;0.333,C12&lt;&gt;""),8/24-C12,(IF(E12&gt;29/24,E12-29/24,)))</f>
        <v/>
      </c>
      <c r="J12" s="196">
        <f>IF(AND(C12&lt;0.5,C12&lt;&gt;""),E12-C12-H12,)</f>
        <v/>
      </c>
      <c r="K12" s="196">
        <f>IF(AND(C12&gt;0.5,C12&lt;22/24),22/24-C12,)</f>
        <v/>
      </c>
      <c r="L12" s="197">
        <f>IF(C12&gt;E12,E12+1-C12-H12,E12-C12-H12)</f>
        <v/>
      </c>
      <c r="M12" s="202">
        <f>+IF(L12&gt;$L$7,$L$7,L12)</f>
        <v/>
      </c>
      <c r="N12" s="197">
        <f>+IF(OR(L12&lt;=$L$7,L12=" ")," ",L12-$L$7)</f>
        <v/>
      </c>
      <c r="O12" s="197">
        <f>IF(AND($C12&lt;&gt;"",$C12&lt;$AA$2,$E12&gt;$Z$2),MIN($E12,$AA$2)-MAX($C12,$Z$2),0)</f>
        <v/>
      </c>
      <c r="P12" s="197">
        <f>IF(AND($F12&lt;&gt;"",$F12&lt;$AA$2,$G12&gt;$Z$2),MIN($G12,$AA$2)-MAX($F12,$Z$2),0)</f>
        <v/>
      </c>
      <c r="Q12" s="197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119" t="n"/>
    </row>
    <row r="13" ht="36.75" customHeight="1" s="35">
      <c r="A13" s="216">
        <f>A12+1</f>
        <v/>
      </c>
      <c r="B13" s="32">
        <f>TEXT(A13,"aaa")</f>
        <v/>
      </c>
      <c r="C13" s="200" t="n"/>
      <c r="D13" s="215">
        <f t="array" ref="D13">_xlfn.IFS(C13&lt;0.5,"朝",AND(C13&lt;22/24),"22前",AND(C13&gt;=22/24),"22後")</f>
        <v/>
      </c>
      <c r="E13" s="146" t="n"/>
      <c r="F13" s="197" t="n"/>
      <c r="G13" s="198" t="n"/>
      <c r="H13" s="201">
        <f>G13-F13</f>
        <v/>
      </c>
      <c r="I13" s="196">
        <f>IF(AND(C13&lt;0.333,C13&lt;&gt;""),8/24-C13,(IF(E13&gt;29/24,E13-29/24,)))</f>
        <v/>
      </c>
      <c r="J13" s="196">
        <f>IF(AND(C13&lt;0.5,C13&lt;&gt;""),E13-C13-H13,)</f>
        <v/>
      </c>
      <c r="K13" s="196">
        <f>IF(AND(C13&gt;0.5,C13&lt;22/24),22/24-C13,)</f>
        <v/>
      </c>
      <c r="L13" s="197">
        <f>IF(C13&gt;E13,E13+1-C13-H13,E13-C13-H13)</f>
        <v/>
      </c>
      <c r="M13" s="202">
        <f>+IF(L13&gt;$L$7,$L$7,L13)</f>
        <v/>
      </c>
      <c r="N13" s="197">
        <f>+IF(OR(L13&lt;=$L$7,L13=" ")," ",L13-$L$7)</f>
        <v/>
      </c>
      <c r="O13" s="197">
        <f>IF(AND($C13&lt;&gt;"",$C13&lt;$AA$2,$E13&gt;$Z$2),MIN($E13,$AA$2)-MAX($C13,$Z$2),0)</f>
        <v/>
      </c>
      <c r="P13" s="197">
        <f>IF(AND($F13&lt;&gt;"",$F13&lt;$AA$2,$G13&gt;$Z$2),MIN($G13,$AA$2)-MAX($F13,$Z$2),0)</f>
        <v/>
      </c>
      <c r="Q13" s="197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119" t="n"/>
    </row>
    <row r="14" ht="36.75" customHeight="1" s="35">
      <c r="A14" s="216">
        <f>A13+1</f>
        <v/>
      </c>
      <c r="B14" s="32">
        <f>TEXT(A14,"aaa")</f>
        <v/>
      </c>
      <c r="C14" s="200" t="n"/>
      <c r="D14" s="215">
        <f t="array" ref="D14">_xlfn.IFS(C14&lt;0.5,"朝",AND(C14&lt;22/24),"22前",AND(C14&gt;=22/24),"22後")</f>
        <v/>
      </c>
      <c r="E14" s="146" t="n"/>
      <c r="F14" s="197" t="n"/>
      <c r="G14" s="198" t="n"/>
      <c r="H14" s="201">
        <f>G14-F14</f>
        <v/>
      </c>
      <c r="I14" s="196">
        <f>IF(AND(C14&lt;0.333,C14&lt;&gt;""),8/24-C14,(IF(E14&gt;29/24,E14-29/24,)))</f>
        <v/>
      </c>
      <c r="J14" s="196">
        <f>IF(AND(C14&lt;0.5,C14&lt;&gt;""),E14-C14-H14,)</f>
        <v/>
      </c>
      <c r="K14" s="196">
        <f>IF(AND(C14&gt;0.5,C14&lt;22/24),22/24-C14,)</f>
        <v/>
      </c>
      <c r="L14" s="197">
        <f>IF(C14&gt;E14,E14+1-C14-H14,E14-C14-H14)</f>
        <v/>
      </c>
      <c r="M14" s="202">
        <f>+IF(L14&gt;$L$7,$L$7,L14)</f>
        <v/>
      </c>
      <c r="N14" s="197">
        <f>+IF(OR(L14&lt;=$L$7,L14=" ")," ",L14-$L$7)</f>
        <v/>
      </c>
      <c r="O14" s="197">
        <f>IF(AND($C14&lt;&gt;"",$C14&lt;$AA$2,$E14&gt;$Z$2),MIN($E14,$AA$2)-MAX($C14,$Z$2),0)</f>
        <v/>
      </c>
      <c r="P14" s="197">
        <f>IF(AND($F14&lt;&gt;"",$F14&lt;$AA$2,$G14&gt;$Z$2),MIN($G14,$AA$2)-MAX($F14,$Z$2),0)</f>
        <v/>
      </c>
      <c r="Q14" s="197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119" t="n"/>
    </row>
    <row r="15" ht="36.75" customHeight="1" s="35">
      <c r="A15" s="216">
        <f>A14+1</f>
        <v/>
      </c>
      <c r="B15" s="32">
        <f>TEXT(A15,"aaa")</f>
        <v/>
      </c>
      <c r="C15" s="200" t="n">
        <v>0.8645833333333334</v>
      </c>
      <c r="D15" s="215">
        <f t="array" ref="D15">_xlfn.IFS(C15&lt;0.5,"朝",AND(C15&lt;22/24),"22前",AND(C15&gt;=22/24),"22後")</f>
        <v/>
      </c>
      <c r="E15" s="146" t="n">
        <v>1.250694444444445</v>
      </c>
      <c r="F15" s="197" t="n">
        <v>0</v>
      </c>
      <c r="G15" s="198" t="n">
        <v>0.04166666666666666</v>
      </c>
      <c r="H15" s="201">
        <f>G15-F15</f>
        <v/>
      </c>
      <c r="I15" s="196">
        <f>IF(AND(C15&lt;0.333,C15&lt;&gt;""),8/24-C15,(IF(E15&gt;29/24,E15-29/24,)))</f>
        <v/>
      </c>
      <c r="J15" s="196">
        <f>IF(AND(C15&lt;0.5,C15&lt;&gt;""),E15-C15-H15,)</f>
        <v/>
      </c>
      <c r="K15" s="196">
        <f>IF(AND(C15&gt;0.5,C15&lt;22/24),22/24-C15,)</f>
        <v/>
      </c>
      <c r="L15" s="197">
        <f>IF(C15&gt;E15,E15+1-C15-H15,E15-C15-H15)</f>
        <v/>
      </c>
      <c r="M15" s="202">
        <f>+IF(L15&gt;$L$7,$L$7,L15)</f>
        <v/>
      </c>
      <c r="N15" s="197">
        <f>+IF(OR(L15&lt;=$L$7,L15=" ")," ",L15-$L$7)</f>
        <v/>
      </c>
      <c r="O15" s="197">
        <f>IF(AND($C15&lt;&gt;"",$C15&lt;$AA$2,$E15&gt;$Z$2),MIN($E15,$AA$2)-MAX($C15,$Z$2),0)</f>
        <v/>
      </c>
      <c r="P15" s="197">
        <f>IF(AND($F15&lt;&gt;"",$F15&lt;$AA$2,$G15&gt;$Z$2),MIN($G15,$AA$2)-MAX($F15,$Z$2),0)</f>
        <v/>
      </c>
      <c r="Q15" s="197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119" t="n"/>
    </row>
    <row r="16" ht="36.75" customHeight="1" s="35">
      <c r="A16" s="216">
        <f>A15+1</f>
        <v/>
      </c>
      <c r="B16" s="32">
        <f>TEXT(A16,"aaa")</f>
        <v/>
      </c>
      <c r="C16" s="200" t="n">
        <v>0.8645833333333334</v>
      </c>
      <c r="D16" s="215">
        <f t="array" ref="D16">_xlfn.IFS(C16&lt;0.5,"朝",AND(C16&lt;22/24),"22前",AND(C16&gt;=22/24),"22後")</f>
        <v/>
      </c>
      <c r="E16" s="146" t="n">
        <v>1.249305555555555</v>
      </c>
      <c r="F16" s="197" t="n">
        <v>0</v>
      </c>
      <c r="G16" s="198" t="n">
        <v>0.04166666666666666</v>
      </c>
      <c r="H16" s="201">
        <f>G16-F16</f>
        <v/>
      </c>
      <c r="I16" s="196">
        <f>IF(AND(C16&lt;0.333,C16&lt;&gt;""),8/24-C16,(IF(E16&gt;29/24,E16-29/24,)))</f>
        <v/>
      </c>
      <c r="J16" s="196">
        <f>IF(AND(C16&lt;0.5,C16&lt;&gt;""),E16-C16-H16,)</f>
        <v/>
      </c>
      <c r="K16" s="196">
        <f>IF(AND(C16&gt;0.5,C16&lt;22/24),22/24-C16,)</f>
        <v/>
      </c>
      <c r="L16" s="197">
        <f>IF(C16&gt;E16,E16+1-C16-H16,E16-C16-H16)</f>
        <v/>
      </c>
      <c r="M16" s="202">
        <f>+IF(L16&gt;$L$7,$L$7,L16)</f>
        <v/>
      </c>
      <c r="N16" s="197">
        <f>+IF(OR(L16&lt;=$L$7,L16=" ")," ",L16-$L$7)</f>
        <v/>
      </c>
      <c r="O16" s="197">
        <f>IF(AND($C16&lt;&gt;"",$C16&lt;$AA$2,$E16&gt;$Z$2),MIN($E16,$AA$2)-MAX($C16,$Z$2),0)</f>
        <v/>
      </c>
      <c r="P16" s="197">
        <f>IF(AND($F16&lt;&gt;"",$F16&lt;$AA$2,$G16&gt;$Z$2),MIN($G16,$AA$2)-MAX($F16,$Z$2),0)</f>
        <v/>
      </c>
      <c r="Q16" s="197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119" t="n"/>
    </row>
    <row r="17" ht="36.75" customHeight="1" s="35">
      <c r="A17" s="216">
        <f>A16+1</f>
        <v/>
      </c>
      <c r="B17" s="32">
        <f>TEXT(A17,"aaa")</f>
        <v/>
      </c>
      <c r="C17" s="200" t="n"/>
      <c r="D17" s="215">
        <f t="array" ref="D17">_xlfn.IFS(C17&lt;0.5,"朝",AND(C17&lt;22/24),"22前",AND(C17&gt;=22/24),"22後")</f>
        <v/>
      </c>
      <c r="E17" s="146" t="n"/>
      <c r="F17" s="197" t="n"/>
      <c r="G17" s="198" t="n"/>
      <c r="H17" s="201">
        <f>G17-F17</f>
        <v/>
      </c>
      <c r="I17" s="196">
        <f>IF(AND(C17&lt;0.333,C17&lt;&gt;""),8/24-C17,(IF(E17&gt;29/24,E17-29/24,)))</f>
        <v/>
      </c>
      <c r="J17" s="196">
        <f>IF(AND(C17&lt;0.5,C17&lt;&gt;""),E17-C17-H17,)</f>
        <v/>
      </c>
      <c r="K17" s="196">
        <f>IF(AND(C17&gt;0.5,C17&lt;22/24),22/24-C17,)</f>
        <v/>
      </c>
      <c r="L17" s="197">
        <f>IF(C17&gt;E17,E17+1-C17-H17,E17-C17-H17)</f>
        <v/>
      </c>
      <c r="M17" s="202">
        <f>+IF(L17&gt;$L$7,$L$7,L17)</f>
        <v/>
      </c>
      <c r="N17" s="197">
        <f>+IF(OR(L17&lt;=$L$7,L17=" ")," ",L17-$L$7)</f>
        <v/>
      </c>
      <c r="O17" s="197">
        <f>IF(AND($C17&lt;&gt;"",$C17&lt;$AA$2,$E17&gt;$Z$2),MIN($E17,$AA$2)-MAX($C17,$Z$2),0)</f>
        <v/>
      </c>
      <c r="P17" s="197">
        <f>IF(AND($F17&lt;&gt;"",$F17&lt;$AA$2,$G17&gt;$Z$2),MIN($G17,$AA$2)-MAX($F17,$Z$2),0)</f>
        <v/>
      </c>
      <c r="Q17" s="197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119" t="n"/>
    </row>
    <row r="18" ht="36.75" customHeight="1" s="35">
      <c r="A18" s="216">
        <f>A17+1</f>
        <v/>
      </c>
      <c r="B18" s="32">
        <f>TEXT(A18,"aaa")</f>
        <v/>
      </c>
      <c r="C18" s="200" t="n"/>
      <c r="D18" s="215">
        <f t="array" ref="D18">_xlfn.IFS(C18&lt;0.5,"朝",AND(C18&lt;22/24),"22前",AND(C18&gt;=22/24),"22後")</f>
        <v/>
      </c>
      <c r="E18" s="146" t="n"/>
      <c r="F18" s="197" t="n"/>
      <c r="G18" s="198" t="n"/>
      <c r="H18" s="201">
        <f>G18-F18</f>
        <v/>
      </c>
      <c r="I18" s="196">
        <f>IF(AND(C18&lt;0.333,C18&lt;&gt;""),8/24-C18,(IF(E18&gt;29/24,E18-29/24,)))</f>
        <v/>
      </c>
      <c r="J18" s="196">
        <f>IF(AND(C18&lt;0.5,C18&lt;&gt;""),E18-C18-H18,)</f>
        <v/>
      </c>
      <c r="K18" s="196">
        <f>IF(AND(C18&gt;0.5,C18&lt;22/24),22/24-C18,)</f>
        <v/>
      </c>
      <c r="L18" s="197">
        <f>IF(C18&gt;E18,E18+1-C18-H18,E18-C18-H18)</f>
        <v/>
      </c>
      <c r="M18" s="202">
        <f>+IF(L18&gt;$L$7,$L$7,L18)</f>
        <v/>
      </c>
      <c r="N18" s="197">
        <f>+IF(OR(L18&lt;=$L$7,L18=" ")," ",L18-$L$7)</f>
        <v/>
      </c>
      <c r="O18" s="197">
        <f>IF(AND($C18&lt;&gt;"",$C18&lt;$AA$2,$E18&gt;$Z$2),MIN($E18,$AA$2)-MAX($C18,$Z$2),0)</f>
        <v/>
      </c>
      <c r="P18" s="197">
        <f>IF(AND($F18&lt;&gt;"",$F18&lt;$AA$2,$G18&gt;$Z$2),MIN($G18,$AA$2)-MAX($F18,$Z$2),0)</f>
        <v/>
      </c>
      <c r="Q18" s="197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119" t="n"/>
    </row>
    <row r="19" ht="36.75" customHeight="1" s="35">
      <c r="A19" s="216">
        <f>A18+1</f>
        <v/>
      </c>
      <c r="B19" s="32">
        <f>TEXT(A19,"aaa")</f>
        <v/>
      </c>
      <c r="C19" s="200" t="n"/>
      <c r="D19" s="215">
        <f t="array" ref="D19">_xlfn.IFS(C19&lt;0.5,"朝",AND(C19&lt;22/24),"22前",AND(C19&gt;=22/24),"22後")</f>
        <v/>
      </c>
      <c r="E19" s="146" t="n"/>
      <c r="F19" s="197" t="n"/>
      <c r="G19" s="198" t="n"/>
      <c r="H19" s="201">
        <f>G19-F19</f>
        <v/>
      </c>
      <c r="I19" s="196">
        <f>IF(AND(C19&lt;0.333,C19&lt;&gt;""),8/24-C19,(IF(E19&gt;29/24,E19-29/24,)))</f>
        <v/>
      </c>
      <c r="J19" s="196">
        <f>IF(AND(C19&lt;0.5,C19&lt;&gt;""),E19-C19-H19,)</f>
        <v/>
      </c>
      <c r="K19" s="196">
        <f>IF(AND(C19&gt;0.5,C19&lt;22/24),22/24-C19,)</f>
        <v/>
      </c>
      <c r="L19" s="197">
        <f>IF(C19&gt;E19,E19+1-C19-H19,E19-C19-H19)</f>
        <v/>
      </c>
      <c r="M19" s="202">
        <f>+IF(L19&gt;$L$7,$L$7,L19)</f>
        <v/>
      </c>
      <c r="N19" s="197">
        <f>+IF(OR(L19&lt;=$L$7,L19=" ")," ",L19-$L$7)</f>
        <v/>
      </c>
      <c r="O19" s="197">
        <f>IF(AND($C19&lt;&gt;"",$C19&lt;$AA$2,$E19&gt;$Z$2),MIN($E19,$AA$2)-MAX($C19,$Z$2),0)</f>
        <v/>
      </c>
      <c r="P19" s="197">
        <f>IF(AND($F19&lt;&gt;"",$F19&lt;$AA$2,$G19&gt;$Z$2),MIN($G19,$AA$2)-MAX($F19,$Z$2),0)</f>
        <v/>
      </c>
      <c r="Q19" s="197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119" t="n"/>
    </row>
    <row r="20" ht="36.75" customHeight="1" s="35">
      <c r="A20" s="216">
        <f>A19+1</f>
        <v/>
      </c>
      <c r="B20" s="32">
        <f>TEXT(A20,"aaa")</f>
        <v/>
      </c>
      <c r="C20" s="200" t="n"/>
      <c r="D20" s="215">
        <f t="array" ref="D20">_xlfn.IFS(C20&lt;0.5,"朝",AND(C20&lt;22/24),"22前",AND(C20&gt;=22/24),"22後")</f>
        <v/>
      </c>
      <c r="E20" s="146" t="n"/>
      <c r="F20" s="197" t="n"/>
      <c r="G20" s="198" t="n"/>
      <c r="H20" s="201">
        <f>G20-F20</f>
        <v/>
      </c>
      <c r="I20" s="196">
        <f>IF(AND(C20&lt;0.333,C20&lt;&gt;""),8/24-C20,(IF(E20&gt;29/24,E20-29/24,)))</f>
        <v/>
      </c>
      <c r="J20" s="196">
        <f>IF(AND(C20&lt;0.5,C20&lt;&gt;""),E20-C20-H20,)</f>
        <v/>
      </c>
      <c r="K20" s="196">
        <f>IF(AND(C20&gt;0.5,C20&lt;22/24),22/24-C20,)</f>
        <v/>
      </c>
      <c r="L20" s="197">
        <f>IF(C20&gt;E20,E20+1-C20-H20,E20-C20-H20)</f>
        <v/>
      </c>
      <c r="M20" s="202">
        <f>+IF(L20&gt;$L$7,$L$7,L20)</f>
        <v/>
      </c>
      <c r="N20" s="197">
        <f>+IF(OR(L20&lt;=$L$7,L20=" ")," ",L20-$L$7)</f>
        <v/>
      </c>
      <c r="O20" s="197">
        <f>IF(AND($C20&lt;&gt;"",$C20&lt;$AA$2,$E20&gt;$Z$2),MIN($E20,$AA$2)-MAX($C20,$Z$2),0)</f>
        <v/>
      </c>
      <c r="P20" s="197">
        <f>IF(AND($F20&lt;&gt;"",$F20&lt;$AA$2,$G20&gt;$Z$2),MIN($G20,$AA$2)-MAX($F20,$Z$2),0)</f>
        <v/>
      </c>
      <c r="Q20" s="197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119" t="n"/>
    </row>
    <row r="21" ht="36.75" customHeight="1" s="35">
      <c r="A21" s="216">
        <f>A20+1</f>
        <v/>
      </c>
      <c r="B21" s="32">
        <f>TEXT(A21,"aaa")</f>
        <v/>
      </c>
      <c r="C21" s="200" t="n">
        <v>0.8645833333333334</v>
      </c>
      <c r="D21" s="215">
        <f t="array" ref="D21">_xlfn.IFS(C21&lt;0.5,"朝",AND(C21&lt;22/24),"22前",AND(C21&gt;=22/24),"22後")</f>
        <v/>
      </c>
      <c r="E21" s="146" t="n">
        <v>1.245833333333333</v>
      </c>
      <c r="F21" s="197" t="n">
        <v>0</v>
      </c>
      <c r="G21" s="198" t="n">
        <v>0.04166666666666666</v>
      </c>
      <c r="H21" s="201">
        <f>G21-F21</f>
        <v/>
      </c>
      <c r="I21" s="196">
        <f>IF(AND(C21&lt;0.333,C21&lt;&gt;""),8/24-C21,(IF(E21&gt;29/24,E21-29/24,)))</f>
        <v/>
      </c>
      <c r="J21" s="196">
        <f>IF(AND(C21&lt;0.5,C21&lt;&gt;""),E21-C21-H21,)</f>
        <v/>
      </c>
      <c r="K21" s="196">
        <f>IF(AND(C21&gt;0.5,C21&lt;22/24),22/24-C21,)</f>
        <v/>
      </c>
      <c r="L21" s="197">
        <f>IF(C21&gt;E21,E21+1-C21-H21,E21-C21-H21)</f>
        <v/>
      </c>
      <c r="M21" s="202">
        <f>+IF(L21&gt;$L$7,$L$7,L21)</f>
        <v/>
      </c>
      <c r="N21" s="197">
        <f>+IF(OR(L21&lt;=$L$7,L21=" ")," ",L21-$L$7)</f>
        <v/>
      </c>
      <c r="O21" s="197">
        <f>IF(AND($C21&lt;&gt;"",$C21&lt;$AA$2,$E21&gt;$Z$2),MIN($E21,$AA$2)-MAX($C21,$Z$2),0)</f>
        <v/>
      </c>
      <c r="P21" s="197">
        <f>IF(AND($F21&lt;&gt;"",$F21&lt;$AA$2,$G21&gt;$Z$2),MIN($G21,$AA$2)-MAX($F21,$Z$2),0)</f>
        <v/>
      </c>
      <c r="Q21" s="197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119" t="n"/>
    </row>
    <row r="22" ht="36.75" customHeight="1" s="35">
      <c r="A22" s="216">
        <f>A21+1</f>
        <v/>
      </c>
      <c r="B22" s="32">
        <f>TEXT(A22,"aaa")</f>
        <v/>
      </c>
      <c r="C22" s="200" t="n">
        <v>0.8652777777777778</v>
      </c>
      <c r="D22" s="215">
        <f t="array" ref="D22">_xlfn.IFS(C22&lt;0.5,"朝",AND(C22&lt;22/24),"22前",AND(C22&gt;=22/24),"22後")</f>
        <v/>
      </c>
      <c r="E22" s="146" t="n">
        <v>1.246527777777778</v>
      </c>
      <c r="F22" s="197" t="n">
        <v>0</v>
      </c>
      <c r="G22" s="198" t="n">
        <v>0.04166666666666666</v>
      </c>
      <c r="H22" s="201">
        <f>G22-F22</f>
        <v/>
      </c>
      <c r="I22" s="196">
        <f>IF(AND(C22&lt;0.333,C22&lt;&gt;""),8/24-C22,(IF(E22&gt;29/24,E22-29/24,)))</f>
        <v/>
      </c>
      <c r="J22" s="196">
        <f>IF(AND(C22&lt;0.5,C22&lt;&gt;""),E22-C22-H22,)</f>
        <v/>
      </c>
      <c r="K22" s="196">
        <f>IF(AND(C22&gt;0.5,C22&lt;22/24),22/24-C22,)</f>
        <v/>
      </c>
      <c r="L22" s="197">
        <f>IF(C22&gt;E22,E22+1-C22-H22,E22-C22-H22)</f>
        <v/>
      </c>
      <c r="M22" s="202">
        <f>+IF(L22&gt;$L$7,$L$7,L22)</f>
        <v/>
      </c>
      <c r="N22" s="197">
        <f>+IF(OR(L22&lt;=$L$7,L22=" ")," ",L22-$L$7)</f>
        <v/>
      </c>
      <c r="O22" s="197">
        <f>IF(AND($C22&lt;&gt;"",$C22&lt;$AA$2,$E22&gt;$Z$2),MIN($E22,$AA$2)-MAX($C22,$Z$2),0)</f>
        <v/>
      </c>
      <c r="P22" s="197">
        <f>IF(AND($F22&lt;&gt;"",$F22&lt;$AA$2,$G22&gt;$Z$2),MIN($G22,$AA$2)-MAX($F22,$Z$2),0)</f>
        <v/>
      </c>
      <c r="Q22" s="197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119" t="n"/>
    </row>
    <row r="23" ht="36.75" customHeight="1" s="35">
      <c r="A23" s="216">
        <f>A22+1</f>
        <v/>
      </c>
      <c r="B23" s="32">
        <f>TEXT(A23,"aaa")</f>
        <v/>
      </c>
      <c r="C23" s="200" t="n">
        <v>0.8645833333333334</v>
      </c>
      <c r="D23" s="215">
        <f t="array" ref="D23">_xlfn.IFS(C23&lt;0.5,"朝",AND(C23&lt;22/24),"22前",AND(C23&gt;=22/24),"22後")</f>
        <v/>
      </c>
      <c r="E23" s="146" t="n">
        <v>1.244444444444444</v>
      </c>
      <c r="F23" s="197" t="n">
        <v>0</v>
      </c>
      <c r="G23" s="198" t="n">
        <v>0.04166666666666666</v>
      </c>
      <c r="H23" s="201">
        <f>G23-F23</f>
        <v/>
      </c>
      <c r="I23" s="196">
        <f>IF(AND(C23&lt;0.333,C23&lt;&gt;""),8/24-C23,(IF(E23&gt;29/24,E23-29/24,)))</f>
        <v/>
      </c>
      <c r="J23" s="196">
        <f>IF(AND(C23&lt;0.5,C23&lt;&gt;""),E23-C23-H23,)</f>
        <v/>
      </c>
      <c r="K23" s="196">
        <f>IF(AND(C23&gt;0.5,C23&lt;22/24),22/24-C23,)</f>
        <v/>
      </c>
      <c r="L23" s="197">
        <f>IF(C23&gt;E23,E23+1-C23-H23,E23-C23-H23)</f>
        <v/>
      </c>
      <c r="M23" s="202">
        <f>+IF(L23&gt;$L$7,$L$7,L23)</f>
        <v/>
      </c>
      <c r="N23" s="197">
        <f>+IF(OR(L23&lt;=$L$7,L23=" ")," ",L23-$L$7)</f>
        <v/>
      </c>
      <c r="O23" s="197">
        <f>IF(AND($C23&lt;&gt;"",$C23&lt;$AA$2,$E23&gt;$Z$2),MIN($E23,$AA$2)-MAX($C23,$Z$2),0)</f>
        <v/>
      </c>
      <c r="P23" s="197">
        <f>IF(AND($F23&lt;&gt;"",$F23&lt;$AA$2,$G23&gt;$Z$2),MIN($G23,$AA$2)-MAX($F23,$Z$2),0)</f>
        <v/>
      </c>
      <c r="Q23" s="197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119" t="n"/>
    </row>
    <row r="24" ht="36.75" customHeight="1" s="35">
      <c r="A24" s="216">
        <f>A23+1</f>
        <v/>
      </c>
      <c r="B24" s="32">
        <f>TEXT(A24,"aaa")</f>
        <v/>
      </c>
      <c r="C24" s="200" t="n"/>
      <c r="D24" s="215">
        <f t="array" ref="D24">_xlfn.IFS(C24&lt;0.5,"朝",AND(C24&lt;22/24),"22前",AND(C24&gt;=22/24),"22後")</f>
        <v/>
      </c>
      <c r="E24" s="146" t="n"/>
      <c r="F24" s="197" t="n"/>
      <c r="G24" s="198" t="n"/>
      <c r="H24" s="201">
        <f>G24-F24</f>
        <v/>
      </c>
      <c r="I24" s="196">
        <f>IF(AND(C24&lt;0.333,C24&lt;&gt;""),8/24-C24,(IF(E24&gt;29/24,E24-29/24,)))</f>
        <v/>
      </c>
      <c r="J24" s="196">
        <f>IF(AND(C24&lt;0.5,C24&lt;&gt;""),E24-C24-H24,)</f>
        <v/>
      </c>
      <c r="K24" s="196">
        <f>IF(AND(C24&gt;0.5,C24&lt;22/24),22/24-C24,)</f>
        <v/>
      </c>
      <c r="L24" s="197">
        <f>IF(C24&gt;E24,E24+1-C24-H24,E24-C24-H24)</f>
        <v/>
      </c>
      <c r="M24" s="202">
        <f>+IF(L24&gt;$L$7,$L$7,L24)</f>
        <v/>
      </c>
      <c r="N24" s="197">
        <f>+IF(OR(L24&lt;=$L$7,L24=" ")," ",L24-$L$7)</f>
        <v/>
      </c>
      <c r="O24" s="197">
        <f>IF(AND($C24&lt;&gt;"",$C24&lt;$AA$2,$E24&gt;$Z$2),MIN($E24,$AA$2)-MAX($C24,$Z$2),0)</f>
        <v/>
      </c>
      <c r="P24" s="197">
        <f>IF(AND($F24&lt;&gt;"",$F24&lt;$AA$2,$G24&gt;$Z$2),MIN($G24,$AA$2)-MAX($F24,$Z$2),0)</f>
        <v/>
      </c>
      <c r="Q24" s="197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119" t="n"/>
    </row>
    <row r="25" ht="36.75" customHeight="1" s="35">
      <c r="A25" s="216">
        <f>A24+1</f>
        <v/>
      </c>
      <c r="B25" s="32">
        <f>TEXT(A25,"aaa")</f>
        <v/>
      </c>
      <c r="C25" s="200" t="n"/>
      <c r="D25" s="215">
        <f t="array" ref="D25">_xlfn.IFS(C25&lt;0.5,"朝",AND(C25&lt;22/24),"22前",AND(C25&gt;=22/24),"22後")</f>
        <v/>
      </c>
      <c r="E25" s="146" t="n"/>
      <c r="F25" s="197" t="n"/>
      <c r="G25" s="198" t="n"/>
      <c r="H25" s="201">
        <f>G25-F25</f>
        <v/>
      </c>
      <c r="I25" s="196">
        <f>IF(AND(C25&lt;0.333,C25&lt;&gt;""),8/24-C25,(IF(E25&gt;29/24,E25-29/24,)))</f>
        <v/>
      </c>
      <c r="J25" s="196">
        <f>IF(AND(C25&lt;0.5,C25&lt;&gt;""),E25-C25-H25,)</f>
        <v/>
      </c>
      <c r="K25" s="196">
        <f>IF(AND(C25&gt;0.5,C25&lt;22/24),22/24-C25,)</f>
        <v/>
      </c>
      <c r="L25" s="197">
        <f>IF(C25&gt;E25,E25+1-C25-H25,E25-C25-H25)</f>
        <v/>
      </c>
      <c r="M25" s="202">
        <f>+IF(L25&gt;$L$7,$L$7,L25)</f>
        <v/>
      </c>
      <c r="N25" s="197">
        <f>+IF(OR(L25&lt;=$L$7,L25=" ")," ",L25-$L$7)</f>
        <v/>
      </c>
      <c r="O25" s="197">
        <f>IF(AND($C25&lt;&gt;"",$C25&lt;$AA$2,$E25&gt;$Z$2),MIN($E25,$AA$2)-MAX($C25,$Z$2),0)</f>
        <v/>
      </c>
      <c r="P25" s="197">
        <f>IF(AND($F25&lt;&gt;"",$F25&lt;$AA$2,$G25&gt;$Z$2),MIN($G25,$AA$2)-MAX($F25,$Z$2),0)</f>
        <v/>
      </c>
      <c r="Q25" s="197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119" t="n"/>
    </row>
    <row r="26" ht="36.75" customHeight="1" s="35">
      <c r="A26" s="216">
        <f>A25+1</f>
        <v/>
      </c>
      <c r="B26" s="32">
        <f>TEXT(A26,"aaa")</f>
        <v/>
      </c>
      <c r="C26" s="200" t="n"/>
      <c r="D26" s="215">
        <f t="array" ref="D26">_xlfn.IFS(C26&lt;0.5,"朝",AND(C26&lt;22/24),"22前",AND(C26&gt;=22/24),"22後")</f>
        <v/>
      </c>
      <c r="E26" s="146" t="n"/>
      <c r="F26" s="197" t="n"/>
      <c r="G26" s="198" t="n"/>
      <c r="H26" s="201">
        <f>G26-F26</f>
        <v/>
      </c>
      <c r="I26" s="196">
        <f>IF(AND(C26&lt;0.333,C26&lt;&gt;""),8/24-C26,(IF(E26&gt;29/24,E26-29/24,)))</f>
        <v/>
      </c>
      <c r="J26" s="196">
        <f>IF(AND(C26&lt;0.5,C26&lt;&gt;""),E26-C26-H26,)</f>
        <v/>
      </c>
      <c r="K26" s="196">
        <f>IF(AND(C26&gt;0.5,C26&lt;22/24),22/24-C26,)</f>
        <v/>
      </c>
      <c r="L26" s="197">
        <f>IF(C26&gt;E26,E26+1-C26-H26,E26-C26-H26)</f>
        <v/>
      </c>
      <c r="M26" s="202">
        <f>+IF(L26&gt;$L$7,$L$7,L26)</f>
        <v/>
      </c>
      <c r="N26" s="197">
        <f>+IF(OR(L26&lt;=$L$7,L26=" ")," ",L26-$L$7)</f>
        <v/>
      </c>
      <c r="O26" s="197">
        <f>IF(AND($C26&lt;&gt;"",$C26&lt;$AA$2,$E26&gt;$Z$2),MIN($E26,$AA$2)-MAX($C26,$Z$2),0)</f>
        <v/>
      </c>
      <c r="P26" s="197">
        <f>IF(AND($F26&lt;&gt;"",$F26&lt;$AA$2,$G26&gt;$Z$2),MIN($G26,$AA$2)-MAX($F26,$Z$2),0)</f>
        <v/>
      </c>
      <c r="Q26" s="197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119" t="n"/>
    </row>
    <row r="27" ht="36.75" customHeight="1" s="35">
      <c r="A27" s="216">
        <f>A26+1</f>
        <v/>
      </c>
      <c r="B27" s="32">
        <f>TEXT(A27,"aaa")</f>
        <v/>
      </c>
      <c r="C27" s="200" t="n"/>
      <c r="D27" s="215">
        <f t="array" ref="D27">_xlfn.IFS(C27&lt;0.5,"朝",AND(C27&lt;22/24),"22前",AND(C27&gt;=22/24),"22後")</f>
        <v/>
      </c>
      <c r="E27" s="146" t="n"/>
      <c r="F27" s="197" t="n"/>
      <c r="G27" s="198" t="n"/>
      <c r="H27" s="201">
        <f>G27-F27</f>
        <v/>
      </c>
      <c r="I27" s="196">
        <f>IF(AND(C27&lt;0.333,C27&lt;&gt;""),8/24-C27,(IF(E27&gt;29/24,E27-29/24,)))</f>
        <v/>
      </c>
      <c r="J27" s="196">
        <f>IF(AND(C27&lt;0.5,C27&lt;&gt;""),E27-C27-H27,)</f>
        <v/>
      </c>
      <c r="K27" s="196">
        <f>IF(AND(C27&gt;0.5,C27&lt;22/24),22/24-C27,)</f>
        <v/>
      </c>
      <c r="L27" s="197">
        <f>IF(C27&gt;E27,E27+1-C27-H27,E27-C27-H27)</f>
        <v/>
      </c>
      <c r="M27" s="202">
        <f>+IF(L27&gt;$L$7,$L$7,L27)</f>
        <v/>
      </c>
      <c r="N27" s="197">
        <f>+IF(OR(L27&lt;=$L$7,L27=" ")," ",L27-$L$7)</f>
        <v/>
      </c>
      <c r="O27" s="197">
        <f>IF(AND($C27&lt;&gt;"",$C27&lt;$AA$2,$E27&gt;$Z$2),MIN($E27,$AA$2)-MAX($C27,$Z$2),0)</f>
        <v/>
      </c>
      <c r="P27" s="197">
        <f>IF(AND($F27&lt;&gt;"",$F27&lt;$AA$2,$G27&gt;$Z$2),MIN($G27,$AA$2)-MAX($F27,$Z$2),0)</f>
        <v/>
      </c>
      <c r="Q27" s="197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119" t="n"/>
    </row>
    <row r="28" ht="36.75" customHeight="1" s="35">
      <c r="A28" s="216">
        <f>A27+1</f>
        <v/>
      </c>
      <c r="B28" s="32">
        <f>TEXT(A28,"aaa")</f>
        <v/>
      </c>
      <c r="C28" s="200" t="n"/>
      <c r="D28" s="215">
        <f t="array" ref="D28">_xlfn.IFS(C28&lt;0.5,"朝",AND(C28&lt;22/24),"22前",AND(C28&gt;=22/24),"22後")</f>
        <v/>
      </c>
      <c r="E28" s="146" t="n"/>
      <c r="F28" s="197" t="n"/>
      <c r="G28" s="198" t="n"/>
      <c r="H28" s="201">
        <f>G28-F28</f>
        <v/>
      </c>
      <c r="I28" s="196">
        <f>IF(AND(C28&lt;0.333,C28&lt;&gt;""),8/24-C28,(IF(E28&gt;29/24,E28-29/24,)))</f>
        <v/>
      </c>
      <c r="J28" s="196">
        <f>IF(AND(C28&lt;0.5,C28&lt;&gt;""),E28-C28-H28,)</f>
        <v/>
      </c>
      <c r="K28" s="196">
        <f>IF(AND(C28&gt;0.5,C28&lt;22/24),22/24-C28,)</f>
        <v/>
      </c>
      <c r="L28" s="197">
        <f>IF(C28&gt;E28,E28+1-C28-H28,E28-C28-H28)</f>
        <v/>
      </c>
      <c r="M28" s="202">
        <f>+IF(L28&gt;$L$7,$L$7,L28)</f>
        <v/>
      </c>
      <c r="N28" s="197">
        <f>+IF(OR(L28&lt;=$L$7,L28=" ")," ",L28-$L$7)</f>
        <v/>
      </c>
      <c r="O28" s="197">
        <f>IF(AND($C28&lt;&gt;"",$C28&lt;$AA$2,$E28&gt;$Z$2),MIN($E28,$AA$2)-MAX($C28,$Z$2),0)</f>
        <v/>
      </c>
      <c r="P28" s="197">
        <f>IF(AND($F28&lt;&gt;"",$F28&lt;$AA$2,$G28&gt;$Z$2),MIN($G28,$AA$2)-MAX($F28,$Z$2),0)</f>
        <v/>
      </c>
      <c r="Q28" s="197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119" t="n"/>
    </row>
    <row r="29" ht="36.75" customHeight="1" s="35">
      <c r="A29" s="216">
        <f>A28+1</f>
        <v/>
      </c>
      <c r="B29" s="32">
        <f>TEXT(A29,"aaa")</f>
        <v/>
      </c>
      <c r="C29" s="200" t="n"/>
      <c r="D29" s="215">
        <f t="array" ref="D29">_xlfn.IFS(C29&lt;0.5,"朝",AND(C29&lt;22/24),"22前",AND(C29&gt;=22/24),"22後")</f>
        <v/>
      </c>
      <c r="E29" s="146" t="n"/>
      <c r="F29" s="197" t="n"/>
      <c r="G29" s="198" t="n"/>
      <c r="H29" s="201">
        <f>G29-F29</f>
        <v/>
      </c>
      <c r="I29" s="196">
        <f>IF(AND(C29&lt;0.333,C29&lt;&gt;""),8/24-C29,(IF(E29&gt;29/24,E29-29/24,)))</f>
        <v/>
      </c>
      <c r="J29" s="196">
        <f>IF(AND(C29&lt;0.5,C29&lt;&gt;""),E29-C29-H29,)</f>
        <v/>
      </c>
      <c r="K29" s="196">
        <f>IF(AND(C29&gt;0.5,C29&lt;22/24),22/24-C29,)</f>
        <v/>
      </c>
      <c r="L29" s="197">
        <f>IF(C29&gt;E29,E29+1-C29-H29,E29-C29-H29)</f>
        <v/>
      </c>
      <c r="M29" s="202">
        <f>+IF(L29&gt;$L$7,$L$7,L29)</f>
        <v/>
      </c>
      <c r="N29" s="197">
        <f>+IF(OR(L29&lt;=$L$7,L29=" ")," ",L29-$L$7)</f>
        <v/>
      </c>
      <c r="O29" s="197">
        <f>IF(AND($C29&lt;&gt;"",$C29&lt;$AA$2,$E29&gt;$Z$2),MIN($E29,$AA$2)-MAX($C29,$Z$2),0)</f>
        <v/>
      </c>
      <c r="P29" s="197">
        <f>IF(AND($F29&lt;&gt;"",$F29&lt;$AA$2,$G29&gt;$Z$2),MIN($G29,$AA$2)-MAX($F29,$Z$2),0)</f>
        <v/>
      </c>
      <c r="Q29" s="197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119" t="n"/>
    </row>
    <row r="30" ht="36.75" customHeight="1" s="35">
      <c r="A30" s="216">
        <f>A29+1</f>
        <v/>
      </c>
      <c r="B30" s="32">
        <f>TEXT(A30,"aaa")</f>
        <v/>
      </c>
      <c r="C30" s="200" t="n"/>
      <c r="D30" s="215">
        <f t="array" ref="D30">_xlfn.IFS(C30&lt;0.5,"朝",AND(C30&lt;22/24),"22前",AND(C30&gt;=22/24),"22後")</f>
        <v/>
      </c>
      <c r="E30" s="146" t="n"/>
      <c r="F30" s="197" t="n"/>
      <c r="G30" s="198" t="n"/>
      <c r="H30" s="201">
        <f>G30-F30</f>
        <v/>
      </c>
      <c r="I30" s="196">
        <f>IF(AND(C30&lt;0.333,C30&lt;&gt;""),8/24-C30,(IF(E30&gt;29/24,E30-29/24,)))</f>
        <v/>
      </c>
      <c r="J30" s="196">
        <f>IF(AND(C30&lt;0.5,C30&lt;&gt;""),E30-C30-H30,)</f>
        <v/>
      </c>
      <c r="K30" s="196">
        <f>IF(AND(C30&gt;0.5,C30&lt;22/24),22/24-C30,)</f>
        <v/>
      </c>
      <c r="L30" s="197">
        <f>IF(C30&gt;E30,E30+1-C30-H30,E30-C30-H30)</f>
        <v/>
      </c>
      <c r="M30" s="202">
        <f>+IF(L30&gt;$L$7,$L$7,L30)</f>
        <v/>
      </c>
      <c r="N30" s="197">
        <f>+IF(OR(L30&lt;=$L$7,L30=" ")," ",L30-$L$7)</f>
        <v/>
      </c>
      <c r="O30" s="197">
        <f>IF(AND($C30&lt;&gt;"",$C30&lt;$AA$2,$E30&gt;$Z$2),MIN($E30,$AA$2)-MAX($C30,$Z$2),0)</f>
        <v/>
      </c>
      <c r="P30" s="197">
        <f>IF(AND($F30&lt;&gt;"",$F30&lt;$AA$2,$G30&gt;$Z$2),MIN($G30,$AA$2)-MAX($F30,$Z$2),0)</f>
        <v/>
      </c>
      <c r="Q30" s="197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119" t="n"/>
    </row>
    <row r="31" ht="36.75" customHeight="1" s="35">
      <c r="A31" s="216">
        <f>A30+1</f>
        <v/>
      </c>
      <c r="B31" s="32">
        <f>TEXT(A31,"aaa")</f>
        <v/>
      </c>
      <c r="C31" s="200" t="n"/>
      <c r="D31" s="215">
        <f t="array" ref="D31">_xlfn.IFS(C31&lt;0.5,"朝",AND(C31&lt;22/24),"22前",AND(C31&gt;=22/24),"22後")</f>
        <v/>
      </c>
      <c r="E31" s="146" t="n"/>
      <c r="F31" s="197" t="n"/>
      <c r="G31" s="198" t="n"/>
      <c r="H31" s="201">
        <f>G31-F31</f>
        <v/>
      </c>
      <c r="I31" s="196">
        <f>IF(AND(C31&lt;0.333,C31&lt;&gt;""),8/24-C31,(IF(E31&gt;29/24,E31-29/24,)))</f>
        <v/>
      </c>
      <c r="J31" s="196">
        <f>IF(AND(C31&lt;0.5,C31&lt;&gt;""),E31-C31-H31,)</f>
        <v/>
      </c>
      <c r="K31" s="196">
        <f>IF(AND(C31&gt;0.5,C31&lt;22/24),22/24-C31,)</f>
        <v/>
      </c>
      <c r="L31" s="197">
        <f>IF(C31&gt;E31,E31+1-C31-H31,E31-C31-H31)</f>
        <v/>
      </c>
      <c r="M31" s="202">
        <f>+IF(L31&gt;$L$7,$L$7,L31)</f>
        <v/>
      </c>
      <c r="N31" s="197">
        <f>+IF(OR(L31&lt;=$L$7,L31=" ")," ",L31-$L$7)</f>
        <v/>
      </c>
      <c r="O31" s="197">
        <f>IF(AND($C31&lt;&gt;"",$C31&lt;$AA$2,$E31&gt;$Z$2),MIN($E31,$AA$2)-MAX($C31,$Z$2),0)</f>
        <v/>
      </c>
      <c r="P31" s="197">
        <f>IF(AND($F31&lt;&gt;"",$F31&lt;$AA$2,$G31&gt;$Z$2),MIN($G31,$AA$2)-MAX($F31,$Z$2),0)</f>
        <v/>
      </c>
      <c r="Q31" s="197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119" t="n"/>
    </row>
    <row r="32" ht="36.75" customHeight="1" s="35">
      <c r="A32" s="216">
        <f>A31+1</f>
        <v/>
      </c>
      <c r="B32" s="32">
        <f>TEXT(A32,"aaa")</f>
        <v/>
      </c>
      <c r="C32" s="200" t="n"/>
      <c r="D32" s="215">
        <f t="array" ref="D32">_xlfn.IFS(C32&lt;0.5,"朝",AND(C32&lt;22/24),"22前",AND(C32&gt;=22/24),"22後")</f>
        <v/>
      </c>
      <c r="E32" s="146" t="n"/>
      <c r="F32" s="197" t="n"/>
      <c r="G32" s="198" t="n"/>
      <c r="H32" s="201">
        <f>G32-F32</f>
        <v/>
      </c>
      <c r="I32" s="196">
        <f>IF(AND(C32&lt;0.333,C32&lt;&gt;""),8/24-C32,(IF(E32&gt;29/24,E32-29/24,)))</f>
        <v/>
      </c>
      <c r="J32" s="196">
        <f>IF(AND(C32&lt;0.5,C32&lt;&gt;""),E32-C32-H32,)</f>
        <v/>
      </c>
      <c r="K32" s="196">
        <f>IF(AND(C32&gt;0.5,C32&lt;22/24),22/24-C32,)</f>
        <v/>
      </c>
      <c r="L32" s="197">
        <f>IF(C32&gt;E32,E32+1-C32-H32,E32-C32-H32)</f>
        <v/>
      </c>
      <c r="M32" s="202">
        <f>+IF(L32&gt;$L$7,$L$7,L32)</f>
        <v/>
      </c>
      <c r="N32" s="197">
        <f>+IF(OR(L32&lt;=$L$7,L32=" ")," ",L32-$L$7)</f>
        <v/>
      </c>
      <c r="O32" s="197">
        <f>IF(AND($C32&lt;&gt;"",$C32&lt;$AA$2,$E32&gt;$Z$2),MIN($E32,$AA$2)-MAX($C32,$Z$2),0)</f>
        <v/>
      </c>
      <c r="P32" s="197">
        <f>IF(AND($F32&lt;&gt;"",$F32&lt;$AA$2,$G32&gt;$Z$2),MIN($G32,$AA$2)-MAX($F32,$Z$2),0)</f>
        <v/>
      </c>
      <c r="Q32" s="197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119" t="n"/>
    </row>
    <row r="33" ht="36.75" customHeight="1" s="35">
      <c r="A33" s="216">
        <f>A32+1</f>
        <v/>
      </c>
      <c r="B33" s="32">
        <f>TEXT(A33,"aaa")</f>
        <v/>
      </c>
      <c r="C33" s="200" t="n"/>
      <c r="D33" s="215">
        <f t="array" ref="D33">_xlfn.IFS(C33&lt;0.5,"朝",AND(C33&lt;22/24),"22前",AND(C33&gt;=22/24),"22後")</f>
        <v/>
      </c>
      <c r="E33" s="146" t="n"/>
      <c r="F33" s="197" t="n"/>
      <c r="G33" s="198" t="n"/>
      <c r="H33" s="201">
        <f>G33-F33</f>
        <v/>
      </c>
      <c r="I33" s="196">
        <f>IF(AND(C33&lt;0.333,C33&lt;&gt;""),8/24-C33,(IF(E33&gt;29/24,E33-29/24,)))</f>
        <v/>
      </c>
      <c r="J33" s="196">
        <f>IF(AND(C33&lt;0.5,C33&lt;&gt;""),E33-C33-H33,)</f>
        <v/>
      </c>
      <c r="K33" s="196">
        <f>IF(AND(C33&gt;0.5,C33&lt;22/24),22/24-C33,)</f>
        <v/>
      </c>
      <c r="L33" s="197">
        <f>IF(C33&gt;E33,E33+1-C33-H33,E33-C33-H33)</f>
        <v/>
      </c>
      <c r="M33" s="202">
        <f>+IF(L33&gt;$L$7,$L$7,L33)</f>
        <v/>
      </c>
      <c r="N33" s="197">
        <f>+IF(OR(L33&lt;=$L$7,L33=" ")," ",L33-$L$7)</f>
        <v/>
      </c>
      <c r="O33" s="197">
        <f>IF(AND($C33&lt;&gt;"",$C33&lt;$AA$2,$E33&gt;$Z$2),MIN($E33,$AA$2)-MAX($C33,$Z$2),0)</f>
        <v/>
      </c>
      <c r="P33" s="197">
        <f>IF(AND($F33&lt;&gt;"",$F33&lt;$AA$2,$G33&gt;$Z$2),MIN($G33,$AA$2)-MAX($F33,$Z$2),0)</f>
        <v/>
      </c>
      <c r="Q33" s="197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119" t="n"/>
    </row>
    <row r="34" ht="36.75" customHeight="1" s="35">
      <c r="A34" s="216">
        <f>A33+1</f>
        <v/>
      </c>
      <c r="B34" s="32">
        <f>TEXT(A34,"aaa")</f>
        <v/>
      </c>
      <c r="C34" s="200" t="n"/>
      <c r="D34" s="215">
        <f t="array" ref="D34">_xlfn.IFS(C34&lt;0.5,"朝",AND(C34&lt;22/24),"22前",AND(C34&gt;=22/24),"22後")</f>
        <v/>
      </c>
      <c r="E34" s="146" t="n"/>
      <c r="F34" s="197" t="n"/>
      <c r="G34" s="198" t="n"/>
      <c r="H34" s="201">
        <f>G34-F34</f>
        <v/>
      </c>
      <c r="I34" s="196">
        <f>IF(AND(C34&lt;0.333,C34&lt;&gt;""),8/24-C34,(IF(E34&gt;29/24,E34-29/24,)))</f>
        <v/>
      </c>
      <c r="J34" s="196">
        <f>IF(AND(C34&lt;0.5,C34&lt;&gt;""),E34-C34-H34,)</f>
        <v/>
      </c>
      <c r="K34" s="196">
        <f>IF(AND(C34&gt;0.5,C34&lt;22/24),22/24-C34,)</f>
        <v/>
      </c>
      <c r="L34" s="197">
        <f>IF(C34&gt;E34,E34+1-C34-H34,E34-C34-H34)</f>
        <v/>
      </c>
      <c r="M34" s="202">
        <f>+IF(L34&gt;$L$7,$L$7,L34)</f>
        <v/>
      </c>
      <c r="N34" s="197">
        <f>+IF(OR(L34&lt;=$L$7,L34=" ")," ",L34-$L$7)</f>
        <v/>
      </c>
      <c r="O34" s="197">
        <f>IF(AND($C34&lt;&gt;"",$C34&lt;$AA$2,$E34&gt;$Z$2),MIN($E34,$AA$2)-MAX($C34,$Z$2),0)</f>
        <v/>
      </c>
      <c r="P34" s="197">
        <f>IF(AND($F34&lt;&gt;"",$F34&lt;$AA$2,$G34&gt;$Z$2),MIN($G34,$AA$2)-MAX($F34,$Z$2),0)</f>
        <v/>
      </c>
      <c r="Q34" s="197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119" t="n"/>
    </row>
    <row r="35" ht="36.75" customHeight="1" s="35">
      <c r="A35" s="216">
        <f>A34+1</f>
        <v/>
      </c>
      <c r="B35" s="32">
        <f>TEXT(A35,"aaa")</f>
        <v/>
      </c>
      <c r="C35" s="200" t="n"/>
      <c r="D35" s="215">
        <f t="array" ref="D35">_xlfn.IFS(C35&lt;0.5,"朝",AND(C35&lt;22/24),"22前",AND(C35&gt;=22/24),"22後")</f>
        <v/>
      </c>
      <c r="E35" s="146" t="n"/>
      <c r="F35" s="197" t="n"/>
      <c r="G35" s="198" t="n"/>
      <c r="H35" s="201">
        <f>G35-F35</f>
        <v/>
      </c>
      <c r="I35" s="196">
        <f>IF(AND(C35&lt;0.333,C35&lt;&gt;""),8/24-C35,(IF(E35&gt;29/24,E35-29/24,)))</f>
        <v/>
      </c>
      <c r="J35" s="196">
        <f>IF(AND(C35&lt;0.5,C35&lt;&gt;""),E35-C35-H35,)</f>
        <v/>
      </c>
      <c r="K35" s="196">
        <f>IF(AND(C35&gt;0.5,C35&lt;22/24),22/24-C35,)</f>
        <v/>
      </c>
      <c r="L35" s="197">
        <f>IF(C35&gt;E35,E35+1-C35-H35,E35-C35-H35)</f>
        <v/>
      </c>
      <c r="M35" s="202">
        <f>+IF(L35&gt;$L$7,$L$7,L35)</f>
        <v/>
      </c>
      <c r="N35" s="197">
        <f>+IF(OR(L35&lt;=$L$7,L35=" ")," ",L35-$L$7)</f>
        <v/>
      </c>
      <c r="O35" s="197">
        <f>IF(AND($C35&lt;&gt;"",$C35&lt;$AA$2,$E35&gt;$Z$2),MIN($E35,$AA$2)-MAX($C35,$Z$2),0)</f>
        <v/>
      </c>
      <c r="P35" s="197">
        <f>IF(AND($F35&lt;&gt;"",$F35&lt;$AA$2,$G35&gt;$Z$2),MIN($G35,$AA$2)-MAX($F35,$Z$2),0)</f>
        <v/>
      </c>
      <c r="Q35" s="197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119" t="n"/>
    </row>
    <row r="36" ht="36.75" customHeight="1" s="35">
      <c r="A36" s="216">
        <f>A35+1</f>
        <v/>
      </c>
      <c r="B36" s="32">
        <f>TEXT(A36,"aaa")</f>
        <v/>
      </c>
      <c r="C36" s="200" t="n"/>
      <c r="D36" s="215">
        <f t="array" ref="D36">_xlfn.IFS(C36&lt;0.5,"朝",AND(C36&lt;22/24),"22前",AND(C36&gt;=22/24),"22後")</f>
        <v/>
      </c>
      <c r="E36" s="146" t="n"/>
      <c r="F36" s="197" t="n"/>
      <c r="G36" s="198" t="n"/>
      <c r="H36" s="201">
        <f>G36-F36</f>
        <v/>
      </c>
      <c r="I36" s="196">
        <f>IF(AND(C36&lt;0.333,C36&lt;&gt;""),8/24-C36,(IF(E36&gt;29/24,E36-29/24,)))</f>
        <v/>
      </c>
      <c r="J36" s="196">
        <f>IF(AND(C36&lt;0.5,C36&lt;&gt;""),E36-C36-H36,)</f>
        <v/>
      </c>
      <c r="K36" s="196">
        <f>IF(AND(C36&gt;0.5,C36&lt;22/24),22/24-C36,)</f>
        <v/>
      </c>
      <c r="L36" s="197">
        <f>IF(C36&gt;E36,E36+1-C36-H36,E36-C36-H36)</f>
        <v/>
      </c>
      <c r="M36" s="202">
        <f>+IF(L36&gt;$L$7,$L$7,L36)</f>
        <v/>
      </c>
      <c r="N36" s="197">
        <f>+IF(OR(L36&lt;=$L$7,L36=" ")," ",L36-$L$7)</f>
        <v/>
      </c>
      <c r="O36" s="197">
        <f>IF(AND($C36&lt;&gt;"",$C36&lt;$AA$2,$E36&gt;$Z$2),MIN($E36,$AA$2)-MAX($C36,$Z$2),0)</f>
        <v/>
      </c>
      <c r="P36" s="197">
        <f>IF(AND($F36&lt;&gt;"",$F36&lt;$AA$2,$G36&gt;$Z$2),MIN($G36,$AA$2)-MAX($F36,$Z$2),0)</f>
        <v/>
      </c>
      <c r="Q36" s="197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119" t="n"/>
    </row>
    <row r="37" ht="36.75" customHeight="1" s="35">
      <c r="A37" s="216">
        <f>A36+1</f>
        <v/>
      </c>
      <c r="B37" s="32">
        <f>TEXT(A37,"aaa")</f>
        <v/>
      </c>
      <c r="C37" s="200" t="n"/>
      <c r="D37" s="215">
        <f t="array" ref="D37">_xlfn.IFS(C37&lt;0.5,"朝",AND(C37&lt;22/24),"22前",AND(C37&gt;=22/24),"22後")</f>
        <v/>
      </c>
      <c r="E37" s="146" t="n"/>
      <c r="F37" s="197" t="n"/>
      <c r="G37" s="198" t="n"/>
      <c r="H37" s="201">
        <f>G37-F37</f>
        <v/>
      </c>
      <c r="I37" s="196">
        <f>IF(AND(C37&lt;0.333,C37&lt;&gt;""),8/24-C37,(IF(E37&gt;29/24,E37-29/24,)))</f>
        <v/>
      </c>
      <c r="J37" s="196">
        <f>IF(AND(C37&lt;0.5,C37&lt;&gt;""),E37-C37-H37,)</f>
        <v/>
      </c>
      <c r="K37" s="196">
        <f>IF(AND(C37&gt;0.5,C37&lt;22/24),22/24-C37,)</f>
        <v/>
      </c>
      <c r="L37" s="197">
        <f>IF(C37&gt;E37,E37+1-C37-H37,E37-C37-H37)</f>
        <v/>
      </c>
      <c r="M37" s="202">
        <f>+IF(L37&gt;$L$7,$L$7,L37)</f>
        <v/>
      </c>
      <c r="N37" s="197">
        <f>+IF(OR(L37&lt;=$L$7,L37=" ")," ",L37-$L$7)</f>
        <v/>
      </c>
      <c r="O37" s="197">
        <f>IF(AND($C37&lt;&gt;"",$C37&lt;$AA$2,$E37&gt;$Z$2),MIN($E37,$AA$2)-MAX($C37,$Z$2),0)</f>
        <v/>
      </c>
      <c r="P37" s="197">
        <f>IF(AND($F37&lt;&gt;"",$F37&lt;$AA$2,$G37&gt;$Z$2),MIN($G37,$AA$2)-MAX($F37,$Z$2),0)</f>
        <v/>
      </c>
      <c r="Q37" s="197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119" t="n"/>
    </row>
    <row r="38" ht="36.75" customHeight="1" s="35">
      <c r="A38" s="216">
        <f>A37+1</f>
        <v/>
      </c>
      <c r="B38" s="32">
        <f>TEXT(A38,"aaa")</f>
        <v/>
      </c>
      <c r="C38" s="200" t="n"/>
      <c r="D38" s="217">
        <f t="array" ref="D38">_xlfn.IFS(C38&lt;0.5,"朝",AND(C38&lt;22/24),"22前",AND(C38&gt;=22/24),"22後")</f>
        <v/>
      </c>
      <c r="E38" s="146" t="n"/>
      <c r="F38" s="197" t="n"/>
      <c r="G38" s="198" t="n"/>
      <c r="H38" s="201">
        <f>G38-F38</f>
        <v/>
      </c>
      <c r="I38" s="196">
        <f>IF(AND(C38&lt;0.333,C38&lt;&gt;""),8/24-C38,(IF(E38&gt;29/24,E38-29/24,)))</f>
        <v/>
      </c>
      <c r="J38" s="197">
        <f>IF(AND(C38&lt;0.5,C38&lt;&gt;""),E38-C38-H38,)</f>
        <v/>
      </c>
      <c r="K38" s="197">
        <f>IF(AND(C38&gt;0.5,C38&lt;22/24),22/24-C38,)</f>
        <v/>
      </c>
      <c r="L38" s="197">
        <f>IF(C38&gt;E38,E38+1-C38-H38,E38-C38-H38)</f>
        <v/>
      </c>
      <c r="M38" s="202">
        <f>+IF(L38&gt;$L$7,$L$7,L38)</f>
        <v/>
      </c>
      <c r="N38" s="197">
        <f>+IF(OR(L38&lt;=$L$7,L38=" ")," ",L38-$L$7)</f>
        <v/>
      </c>
      <c r="O38" s="197" t="n"/>
      <c r="P38" s="197" t="n"/>
      <c r="Q38" s="197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119" t="n"/>
    </row>
    <row r="39" ht="36.75" customHeight="1" s="35" thickBot="1">
      <c r="A39" s="218">
        <f>A38+1</f>
        <v/>
      </c>
      <c r="B39" s="26">
        <f>TEXT(A39,"aaa")</f>
        <v/>
      </c>
      <c r="C39" s="219" t="n"/>
      <c r="D39" s="220">
        <f t="array" ref="D39">_xlfn.IFS(C39&lt;0.5,"朝",AND(C39&lt;22/24),"22前",AND(C39&gt;=22/24),"22後")</f>
        <v/>
      </c>
      <c r="E39" s="147" t="n"/>
      <c r="F39" s="221" t="n"/>
      <c r="G39" s="222" t="n"/>
      <c r="H39" s="207" t="n">
        <v>0</v>
      </c>
      <c r="I39" s="208">
        <f>IF(AND(C39&lt;0.333,C39&lt;&gt;""),8/24-C39,(IF(E39&gt;29/24,E39-29/24,)))</f>
        <v/>
      </c>
      <c r="J39" s="208">
        <f>IF(AND(C39&lt;0.5,C39&lt;&gt;""),E39-C39-H39,)</f>
        <v/>
      </c>
      <c r="K39" s="223">
        <f>IF(AND(C39&gt;0.5,C39&lt;22/24),22/24-C39,)</f>
        <v/>
      </c>
      <c r="L39" s="208">
        <f>IF(C39&gt;E39,E39+1-C39-H39,E39-C39-H39)</f>
        <v/>
      </c>
      <c r="M39" s="209" t="n">
        <v>0</v>
      </c>
      <c r="N39" s="208" t="n"/>
      <c r="O39" s="208" t="n"/>
      <c r="P39" s="208" t="n"/>
      <c r="Q39" s="208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121" t="n"/>
    </row>
    <row r="40" ht="36.75" customHeight="1" s="35" thickTop="1">
      <c r="A40" s="117" t="inlineStr">
        <is>
          <t>合計</t>
        </is>
      </c>
      <c r="B40" s="117" t="n"/>
      <c r="C40" s="196" t="n"/>
      <c r="D40" s="215">
        <f t="array" ref="D40">_xlfn.IFS(C40&lt;0.5,"朝",AND(C40&lt;22/24),"22前",AND(C40&gt;=22/24),"22後")</f>
        <v/>
      </c>
      <c r="E40" s="224" t="n"/>
      <c r="F40" s="225" t="n"/>
      <c r="G40" s="226" t="n"/>
      <c r="H40" s="195" t="inlineStr">
        <is>
          <t>休憩計計</t>
        </is>
      </c>
      <c r="I40" s="196" t="inlineStr">
        <is>
          <t>早朝計</t>
        </is>
      </c>
      <c r="J40" s="196" t="inlineStr">
        <is>
          <t>基本計</t>
        </is>
      </c>
      <c r="K40" s="196" t="inlineStr">
        <is>
          <t>夜時間</t>
        </is>
      </c>
      <c r="L40" s="196" t="inlineStr">
        <is>
          <t>実働時間</t>
        </is>
      </c>
      <c r="M40" s="122" t="inlineStr">
        <is>
          <t>契約時間</t>
        </is>
      </c>
      <c r="N40" s="123" t="inlineStr">
        <is>
          <t>残業時間</t>
        </is>
      </c>
      <c r="O40" s="124" t="inlineStr">
        <is>
          <t>深夜時間</t>
        </is>
      </c>
      <c r="P40" s="124" t="inlineStr">
        <is>
          <t>深夜時間</t>
        </is>
      </c>
      <c r="Q40" s="124" t="inlineStr">
        <is>
          <t>深夜時間</t>
        </is>
      </c>
      <c r="R40" s="125" t="inlineStr">
        <is>
          <t>食事合計</t>
        </is>
      </c>
    </row>
    <row r="41" ht="36.75" customHeight="1" s="35" thickBot="1">
      <c r="A41" s="119" t="n"/>
      <c r="B41" s="119" t="n"/>
      <c r="C41" s="119" t="n"/>
      <c r="D41" s="119" t="n"/>
      <c r="E41" s="140" t="n"/>
      <c r="F41" s="4" t="inlineStr">
        <is>
          <t>出勤日数</t>
        </is>
      </c>
      <c r="G41" s="144">
        <f>COUNTA(C9:C39)</f>
        <v/>
      </c>
      <c r="H41" s="227">
        <f>+SUM(H9:H39)</f>
        <v/>
      </c>
      <c r="I41" s="228">
        <f>SUM(I9:I39)</f>
        <v/>
      </c>
      <c r="J41" s="229">
        <f>SUM(J9:J39)</f>
        <v/>
      </c>
      <c r="K41" s="229">
        <f>SUM(K9:K39)</f>
        <v/>
      </c>
      <c r="L41" s="197">
        <f>+SUM(L9:L39)</f>
        <v/>
      </c>
      <c r="M41" s="197">
        <f>+SUM(M9:M39)</f>
        <v/>
      </c>
      <c r="N41" s="197">
        <f>+SUM(N9:N39)</f>
        <v/>
      </c>
      <c r="O41" s="197">
        <f>+SUM(O9:O38)</f>
        <v/>
      </c>
      <c r="P41" s="197">
        <f>+SUM(P9:P38)</f>
        <v/>
      </c>
      <c r="Q41" s="197">
        <f>+SUM(Q9:Q39)</f>
        <v/>
      </c>
      <c r="R41" s="119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23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I36" sqref="I36"/>
    </sheetView>
  </sheetViews>
  <sheetFormatPr baseColWidth="8" defaultRowHeight="13.2"/>
  <cols>
    <col width="7.21875" bestFit="1" customWidth="1" style="35" min="1" max="1"/>
    <col width="5.77734375" bestFit="1" customWidth="1" style="35" min="2" max="2"/>
    <col hidden="1" width="2.88671875" customWidth="1" style="35" min="4" max="4"/>
    <col width="10.109375" customWidth="1" style="35" min="8" max="11"/>
    <col width="10" customWidth="1" style="35" min="12" max="13"/>
    <col width="10.88671875" customWidth="1" style="35" min="14" max="14"/>
    <col hidden="1" width="9" customWidth="1" style="35" min="15" max="15"/>
    <col hidden="1" width="8.21875" customWidth="1" style="35" min="16" max="16"/>
  </cols>
  <sheetData>
    <row r="2" ht="22.5" customHeight="1" s="35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67" t="inlineStr">
        <is>
          <t>ダイエットクック</t>
        </is>
      </c>
      <c r="E2" s="166" t="n"/>
      <c r="F2" s="166" t="n"/>
      <c r="G2" s="166" t="n"/>
      <c r="L2" s="0" t="n"/>
      <c r="M2" s="0" t="n"/>
      <c r="Z2" s="22" t="n">
        <v>0.9166666666666666</v>
      </c>
      <c r="AA2" s="23" t="n">
        <v>1.208333333333333</v>
      </c>
    </row>
    <row r="3" ht="22.5" customHeight="1" s="35">
      <c r="A3" s="190">
        <f>'[1]0SHEET'!D1</f>
        <v/>
      </c>
      <c r="B3" s="2" t="inlineStr">
        <is>
          <t>月</t>
        </is>
      </c>
      <c r="L3" s="0" t="n"/>
      <c r="M3" s="0" t="n"/>
    </row>
    <row r="4" ht="22.5" customHeight="1" s="35">
      <c r="C4" s="1" t="inlineStr">
        <is>
          <t>氏名</t>
        </is>
      </c>
      <c r="D4" s="168" t="inlineStr">
        <is>
          <t>Ｒタパ　ジェニシャ</t>
        </is>
      </c>
      <c r="E4" s="166" t="n"/>
      <c r="F4" s="166" t="n"/>
      <c r="G4" s="166" t="n"/>
      <c r="H4" s="0" t="inlineStr">
        <is>
          <t>NP番号：</t>
        </is>
      </c>
      <c r="I4" s="107" t="n">
        <v>5762</v>
      </c>
      <c r="J4" s="0" t="n"/>
      <c r="K4" s="0" t="n"/>
      <c r="M4" s="0" t="n"/>
    </row>
    <row r="6">
      <c r="L6" s="20" t="inlineStr">
        <is>
          <t>法定時間</t>
        </is>
      </c>
      <c r="M6" s="20" t="n"/>
    </row>
    <row r="7" ht="14.25" customHeight="1" s="35" thickBot="1">
      <c r="L7" s="21" t="n">
        <v>0.3333333333333333</v>
      </c>
      <c r="M7" s="21" t="n"/>
      <c r="O7" s="3" t="n"/>
      <c r="P7" s="3" t="n"/>
      <c r="Q7" s="3" t="n"/>
    </row>
    <row r="8" ht="22.5" customHeight="1" s="35" thickBot="1">
      <c r="A8" s="110" t="inlineStr">
        <is>
          <t>日</t>
        </is>
      </c>
      <c r="B8" s="132" t="inlineStr">
        <is>
          <t>曜日</t>
        </is>
      </c>
      <c r="C8" s="7" t="inlineStr">
        <is>
          <t>出勤</t>
        </is>
      </c>
      <c r="D8" s="8" t="n"/>
      <c r="E8" s="8" t="inlineStr">
        <is>
          <t>退勤</t>
        </is>
      </c>
      <c r="F8" s="8" t="inlineStr">
        <is>
          <t>休憩開始</t>
        </is>
      </c>
      <c r="G8" s="9" t="inlineStr">
        <is>
          <t>休憩終了</t>
        </is>
      </c>
      <c r="H8" s="134" t="inlineStr">
        <is>
          <t>休憩計</t>
        </is>
      </c>
      <c r="I8" s="110" t="inlineStr">
        <is>
          <t>早朝</t>
        </is>
      </c>
      <c r="J8" s="110" t="inlineStr">
        <is>
          <t>基本</t>
        </is>
      </c>
      <c r="K8" s="110" t="inlineStr">
        <is>
          <t>夜</t>
        </is>
      </c>
      <c r="L8" s="111" t="inlineStr">
        <is>
          <t>実働</t>
        </is>
      </c>
      <c r="M8" s="111" t="inlineStr">
        <is>
          <t>契約時間</t>
        </is>
      </c>
      <c r="N8" s="112" t="inlineStr">
        <is>
          <t>残業</t>
        </is>
      </c>
      <c r="O8" s="113" t="inlineStr">
        <is>
          <t>深夜時間</t>
        </is>
      </c>
      <c r="P8" s="113" t="inlineStr">
        <is>
          <t>深夜休憩</t>
        </is>
      </c>
      <c r="Q8" s="113" t="inlineStr">
        <is>
          <t>深夜</t>
        </is>
      </c>
      <c r="R8" s="114" t="inlineStr">
        <is>
          <t>食事</t>
        </is>
      </c>
    </row>
    <row r="9" ht="36.75" customHeight="1" s="35" thickTop="1">
      <c r="A9" s="214">
        <f>A3</f>
        <v/>
      </c>
      <c r="B9" s="133">
        <f>TEXT(A9,"aaa")</f>
        <v/>
      </c>
      <c r="C9" s="192" t="n">
        <v>0.8652777777777778</v>
      </c>
      <c r="D9" s="215">
        <f t="array" ref="D9">_xlfn.IFS(C9&lt;0.5,"朝",AND(C9&lt;22/24),"22前",AND(C9&gt;=22/24),"22後")</f>
        <v/>
      </c>
      <c r="E9" s="145" t="n">
        <v>1.259722222222222</v>
      </c>
      <c r="F9" s="196" t="n">
        <v>0</v>
      </c>
      <c r="G9" s="194" t="n">
        <v>0.04166666666666666</v>
      </c>
      <c r="H9" s="195">
        <f>G9-F9</f>
        <v/>
      </c>
      <c r="I9" s="196">
        <f>IF(AND(C9&lt;0.333,C9&lt;&gt;""),8/24-C9,(IF(E9&gt;29/24,E9-29/24,)))</f>
        <v/>
      </c>
      <c r="J9" s="196">
        <f>IF(AND(C9&lt;0.5,C9&lt;&gt;""),E9-C9-H9,)</f>
        <v/>
      </c>
      <c r="K9" s="196">
        <f>IF(AND(C9&gt;0.5,C9&lt;22/24),22/24-C9,)</f>
        <v/>
      </c>
      <c r="L9" s="197">
        <f>IF(C9&gt;E9,E9+1-C9-H9,E9-C9-H9)</f>
        <v/>
      </c>
      <c r="M9" s="196">
        <f>+IF(L9&gt;$L$7,$L$7,L9)</f>
        <v/>
      </c>
      <c r="N9" s="196">
        <f>+IF(OR(L9&lt;=$L$7,L9=" ")," ",L9-$L$7)</f>
        <v/>
      </c>
      <c r="O9" s="196">
        <f>IF(AND($C9&lt;&gt;"",$C9&lt;$AA$2,$E9&gt;$Z$2),MIN($E9,$AA$2)-MAX($C9,$Z$2),0)</f>
        <v/>
      </c>
      <c r="P9" s="196">
        <f>IF(AND($F9&lt;&gt;"",$F9&lt;$AA$2,$G9&gt;$Z$2),MIN($G9,$AA$2)-MAX($F9,$Z$2),0)</f>
        <v/>
      </c>
      <c r="Q9" s="197">
        <f t="array" ref="Q9">_xlfn.IFS(D9="朝",,AND(D9="22前",E9&gt;5/24),5/24+1-H9-22/24,AND(D9="22前",E9&lt;5/24),E9+1-H9-22/24,AND(D9="22後",E9&gt;5/24),5/24+1-H9-C9,AND(D9="22後",E9&lt;5/24),E9+1-H9-C9)</f>
        <v/>
      </c>
      <c r="R9" s="117" t="n"/>
    </row>
    <row r="10" ht="36.75" customHeight="1" s="35">
      <c r="A10" s="216">
        <f>A9+1</f>
        <v/>
      </c>
      <c r="B10" s="32">
        <f>TEXT(A10,"aaa")</f>
        <v/>
      </c>
      <c r="C10" s="200" t="n"/>
      <c r="D10" s="215">
        <f t="array" ref="D10">_xlfn.IFS(C10&lt;0.5,"朝",AND(C10&lt;22/24),"22前",AND(C10&gt;=22/24),"22後")</f>
        <v/>
      </c>
      <c r="E10" s="146" t="n"/>
      <c r="F10" s="197" t="n"/>
      <c r="G10" s="198" t="n"/>
      <c r="H10" s="201">
        <f>G10-F10</f>
        <v/>
      </c>
      <c r="I10" s="196">
        <f>IF(AND(C10&lt;0.333,C10&lt;&gt;""),8/24-C10,(IF(E10&gt;29/24,E10-29/24,)))</f>
        <v/>
      </c>
      <c r="J10" s="196">
        <f>IF(AND(C10&lt;0.5,C10&lt;&gt;""),E10-C10-H10,)</f>
        <v/>
      </c>
      <c r="K10" s="196">
        <f>IF(AND(C10&gt;0.5,C10&lt;22/24),22/24-C10,)</f>
        <v/>
      </c>
      <c r="L10" s="197">
        <f>IF(C10&gt;E10,E10+1-C10-H10,E10-C10-H10)</f>
        <v/>
      </c>
      <c r="M10" s="202">
        <f>+IF(L10&gt;$L$7,$L$7,L10)</f>
        <v/>
      </c>
      <c r="N10" s="197">
        <f>+IF(OR(L10&lt;=$L$7,L10=" ")," ",L10-$L$7)</f>
        <v/>
      </c>
      <c r="O10" s="197">
        <f>IF(AND($C10&lt;&gt;"",$C10&lt;$AA$2,$E10&gt;$Z$2),MIN($E10,$AA$2)-MAX($C10,$Z$2),0)</f>
        <v/>
      </c>
      <c r="P10" s="197">
        <f>IF(AND($F10&lt;&gt;"",$F10&lt;$AA$2,$G10&gt;$Z$2),MIN($G10,$AA$2)-MAX($F10,$Z$2),0)</f>
        <v/>
      </c>
      <c r="Q10" s="197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119" t="n"/>
    </row>
    <row r="11" ht="36.75" customHeight="1" s="35">
      <c r="A11" s="216">
        <f>A10+1</f>
        <v/>
      </c>
      <c r="B11" s="32">
        <f>TEXT(A11,"aaa")</f>
        <v/>
      </c>
      <c r="C11" s="200" t="n"/>
      <c r="D11" s="215">
        <f t="array" ref="D11">_xlfn.IFS(C11&lt;0.5,"朝",AND(C11&lt;22/24),"22前",AND(C11&gt;=22/24),"22後")</f>
        <v/>
      </c>
      <c r="E11" s="146" t="n"/>
      <c r="F11" s="197" t="n"/>
      <c r="G11" s="198" t="n"/>
      <c r="H11" s="201">
        <f>G11-F11</f>
        <v/>
      </c>
      <c r="I11" s="196">
        <f>IF(AND(C11&lt;0.333,C11&lt;&gt;""),8/24-C11,(IF(E11&gt;29/24,E11-29/24,)))</f>
        <v/>
      </c>
      <c r="J11" s="196">
        <f>IF(AND(C11&lt;0.5,C11&lt;&gt;""),E11-C11-H11,)</f>
        <v/>
      </c>
      <c r="K11" s="196">
        <f>IF(AND(C11&gt;0.5,C11&lt;22/24),22/24-C11,)</f>
        <v/>
      </c>
      <c r="L11" s="197">
        <f>IF(C11&gt;E11,E11+1-C11-H11,E11-C11-H11)</f>
        <v/>
      </c>
      <c r="M11" s="202">
        <f>+IF(L11&gt;$L$7,$L$7,L11)</f>
        <v/>
      </c>
      <c r="N11" s="197">
        <f>+IF(OR(L11&lt;=$L$7,L11=" ")," ",L11-$L$7)</f>
        <v/>
      </c>
      <c r="O11" s="197">
        <f>IF(AND($C11&lt;&gt;"",$C11&lt;$AA$2,$E11&gt;$Z$2),MIN($E11,$AA$2)-MAX($C11,$Z$2),0)</f>
        <v/>
      </c>
      <c r="P11" s="197">
        <f>IF(AND($F11&lt;&gt;"",$F11&lt;$AA$2,$G11&gt;$Z$2),MIN($G11,$AA$2)-MAX($F11,$Z$2),0)</f>
        <v/>
      </c>
      <c r="Q11" s="197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119" t="n"/>
    </row>
    <row r="12" ht="36.75" customHeight="1" s="35">
      <c r="A12" s="216">
        <f>A11+1</f>
        <v/>
      </c>
      <c r="B12" s="32">
        <f>TEXT(A12,"aaa")</f>
        <v/>
      </c>
      <c r="C12" s="200" t="n"/>
      <c r="D12" s="215">
        <f t="array" ref="D12">_xlfn.IFS(C12&lt;0.5,"朝",AND(C12&lt;22/24),"22前",AND(C12&gt;=22/24),"22後")</f>
        <v/>
      </c>
      <c r="E12" s="146" t="n"/>
      <c r="F12" s="197" t="n"/>
      <c r="G12" s="198" t="n"/>
      <c r="H12" s="201">
        <f>G12-F12</f>
        <v/>
      </c>
      <c r="I12" s="196">
        <f>IF(AND(C12&lt;0.333,C12&lt;&gt;""),8/24-C12,(IF(E12&gt;29/24,E12-29/24,)))</f>
        <v/>
      </c>
      <c r="J12" s="196">
        <f>IF(AND(C12&lt;0.5,C12&lt;&gt;""),E12-C12-H12,)</f>
        <v/>
      </c>
      <c r="K12" s="196">
        <f>IF(AND(C12&gt;0.5,C12&lt;22/24),22/24-C12,)</f>
        <v/>
      </c>
      <c r="L12" s="197">
        <f>IF(C12&gt;E12,E12+1-C12-H12,E12-C12-H12)</f>
        <v/>
      </c>
      <c r="M12" s="202">
        <f>+IF(L12&gt;$L$7,$L$7,L12)</f>
        <v/>
      </c>
      <c r="N12" s="197">
        <f>+IF(OR(L12&lt;=$L$7,L12=" ")," ",L12-$L$7)</f>
        <v/>
      </c>
      <c r="O12" s="197">
        <f>IF(AND($C12&lt;&gt;"",$C12&lt;$AA$2,$E12&gt;$Z$2),MIN($E12,$AA$2)-MAX($C12,$Z$2),0)</f>
        <v/>
      </c>
      <c r="P12" s="197">
        <f>IF(AND($F12&lt;&gt;"",$F12&lt;$AA$2,$G12&gt;$Z$2),MIN($G12,$AA$2)-MAX($F12,$Z$2),0)</f>
        <v/>
      </c>
      <c r="Q12" s="197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119" t="n"/>
    </row>
    <row r="13" ht="36.75" customHeight="1" s="35">
      <c r="A13" s="216">
        <f>A12+1</f>
        <v/>
      </c>
      <c r="B13" s="32">
        <f>TEXT(A13,"aaa")</f>
        <v/>
      </c>
      <c r="C13" s="200" t="n"/>
      <c r="D13" s="215">
        <f t="array" ref="D13">_xlfn.IFS(C13&lt;0.5,"朝",AND(C13&lt;22/24),"22前",AND(C13&gt;=22/24),"22後")</f>
        <v/>
      </c>
      <c r="E13" s="146" t="n"/>
      <c r="F13" s="197" t="n"/>
      <c r="G13" s="198" t="n"/>
      <c r="H13" s="201">
        <f>G13-F13</f>
        <v/>
      </c>
      <c r="I13" s="196">
        <f>IF(AND(C13&lt;0.333,C13&lt;&gt;""),8/24-C13,(IF(E13&gt;29/24,E13-29/24,)))</f>
        <v/>
      </c>
      <c r="J13" s="196">
        <f>IF(AND(C13&lt;0.5,C13&lt;&gt;""),E13-C13-H13,)</f>
        <v/>
      </c>
      <c r="K13" s="196">
        <f>IF(AND(C13&gt;0.5,C13&lt;22/24),22/24-C13,)</f>
        <v/>
      </c>
      <c r="L13" s="197">
        <f>IF(C13&gt;E13,E13+1-C13-H13,E13-C13-H13)</f>
        <v/>
      </c>
      <c r="M13" s="202">
        <f>+IF(L13&gt;$L$7,$L$7,L13)</f>
        <v/>
      </c>
      <c r="N13" s="197">
        <f>+IF(OR(L13&lt;=$L$7,L13=" ")," ",L13-$L$7)</f>
        <v/>
      </c>
      <c r="O13" s="197">
        <f>IF(AND($C13&lt;&gt;"",$C13&lt;$AA$2,$E13&gt;$Z$2),MIN($E13,$AA$2)-MAX($C13,$Z$2),0)</f>
        <v/>
      </c>
      <c r="P13" s="197">
        <f>IF(AND($F13&lt;&gt;"",$F13&lt;$AA$2,$G13&gt;$Z$2),MIN($G13,$AA$2)-MAX($F13,$Z$2),0)</f>
        <v/>
      </c>
      <c r="Q13" s="197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119" t="n"/>
    </row>
    <row r="14" ht="36.75" customHeight="1" s="35">
      <c r="A14" s="216">
        <f>A13+1</f>
        <v/>
      </c>
      <c r="B14" s="32">
        <f>TEXT(A14,"aaa")</f>
        <v/>
      </c>
      <c r="C14" s="200" t="n"/>
      <c r="D14" s="215">
        <f t="array" ref="D14">_xlfn.IFS(C14&lt;0.5,"朝",AND(C14&lt;22/24),"22前",AND(C14&gt;=22/24),"22後")</f>
        <v/>
      </c>
      <c r="E14" s="146" t="n"/>
      <c r="F14" s="197" t="n"/>
      <c r="G14" s="198" t="n"/>
      <c r="H14" s="201">
        <f>G14-F14</f>
        <v/>
      </c>
      <c r="I14" s="196">
        <f>IF(AND(C14&lt;0.333,C14&lt;&gt;""),8/24-C14,(IF(E14&gt;29/24,E14-29/24,)))</f>
        <v/>
      </c>
      <c r="J14" s="196">
        <f>IF(AND(C14&lt;0.5,C14&lt;&gt;""),E14-C14-H14,)</f>
        <v/>
      </c>
      <c r="K14" s="196">
        <f>IF(AND(C14&gt;0.5,C14&lt;22/24),22/24-C14,)</f>
        <v/>
      </c>
      <c r="L14" s="197">
        <f>IF(C14&gt;E14,E14+1-C14-H14,E14-C14-H14)</f>
        <v/>
      </c>
      <c r="M14" s="202">
        <f>+IF(L14&gt;$L$7,$L$7,L14)</f>
        <v/>
      </c>
      <c r="N14" s="197">
        <f>+IF(OR(L14&lt;=$L$7,L14=" ")," ",L14-$L$7)</f>
        <v/>
      </c>
      <c r="O14" s="197">
        <f>IF(AND($C14&lt;&gt;"",$C14&lt;$AA$2,$E14&gt;$Z$2),MIN($E14,$AA$2)-MAX($C14,$Z$2),0)</f>
        <v/>
      </c>
      <c r="P14" s="197">
        <f>IF(AND($F14&lt;&gt;"",$F14&lt;$AA$2,$G14&gt;$Z$2),MIN($G14,$AA$2)-MAX($F14,$Z$2),0)</f>
        <v/>
      </c>
      <c r="Q14" s="197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119" t="n"/>
    </row>
    <row r="15" ht="36.75" customHeight="1" s="35">
      <c r="A15" s="216">
        <f>A14+1</f>
        <v/>
      </c>
      <c r="B15" s="32">
        <f>TEXT(A15,"aaa")</f>
        <v/>
      </c>
      <c r="C15" s="200" t="n"/>
      <c r="D15" s="215">
        <f t="array" ref="D15">_xlfn.IFS(C15&lt;0.5,"朝",AND(C15&lt;22/24),"22前",AND(C15&gt;=22/24),"22後")</f>
        <v/>
      </c>
      <c r="E15" s="146" t="n"/>
      <c r="F15" s="197" t="n"/>
      <c r="G15" s="198" t="n"/>
      <c r="H15" s="201">
        <f>G15-F15</f>
        <v/>
      </c>
      <c r="I15" s="196">
        <f>IF(AND(C15&lt;0.333,C15&lt;&gt;""),8/24-C15,(IF(E15&gt;29/24,E15-29/24,)))</f>
        <v/>
      </c>
      <c r="J15" s="196">
        <f>IF(AND(C15&lt;0.5,C15&lt;&gt;""),E15-C15-H15,)</f>
        <v/>
      </c>
      <c r="K15" s="196">
        <f>IF(AND(C15&gt;0.5,C15&lt;22/24),22/24-C15,)</f>
        <v/>
      </c>
      <c r="L15" s="197">
        <f>IF(C15&gt;E15,E15+1-C15-H15,E15-C15-H15)</f>
        <v/>
      </c>
      <c r="M15" s="202">
        <f>+IF(L15&gt;$L$7,$L$7,L15)</f>
        <v/>
      </c>
      <c r="N15" s="197">
        <f>+IF(OR(L15&lt;=$L$7,L15=" ")," ",L15-$L$7)</f>
        <v/>
      </c>
      <c r="O15" s="197">
        <f>IF(AND($C15&lt;&gt;"",$C15&lt;$AA$2,$E15&gt;$Z$2),MIN($E15,$AA$2)-MAX($C15,$Z$2),0)</f>
        <v/>
      </c>
      <c r="P15" s="197">
        <f>IF(AND($F15&lt;&gt;"",$F15&lt;$AA$2,$G15&gt;$Z$2),MIN($G15,$AA$2)-MAX($F15,$Z$2),0)</f>
        <v/>
      </c>
      <c r="Q15" s="197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119" t="n"/>
    </row>
    <row r="16" ht="36.75" customHeight="1" s="35">
      <c r="A16" s="216">
        <f>A15+1</f>
        <v/>
      </c>
      <c r="B16" s="32">
        <f>TEXT(A16,"aaa")</f>
        <v/>
      </c>
      <c r="C16" s="200" t="n">
        <v>0.8645833333333334</v>
      </c>
      <c r="D16" s="215">
        <f t="array" ref="D16">_xlfn.IFS(C16&lt;0.5,"朝",AND(C16&lt;22/24),"22前",AND(C16&gt;=22/24),"22後")</f>
        <v/>
      </c>
      <c r="E16" s="146" t="n">
        <v>1.249305555555555</v>
      </c>
      <c r="F16" s="197" t="n">
        <v>0</v>
      </c>
      <c r="G16" s="198" t="n">
        <v>0.04166666666666666</v>
      </c>
      <c r="H16" s="201">
        <f>G16-F16</f>
        <v/>
      </c>
      <c r="I16" s="196">
        <f>IF(AND(C16&lt;0.333,C16&lt;&gt;""),8/24-C16,(IF(E16&gt;29/24,E16-29/24,)))</f>
        <v/>
      </c>
      <c r="J16" s="196">
        <f>IF(AND(C16&lt;0.5,C16&lt;&gt;""),E16-C16-H16,)</f>
        <v/>
      </c>
      <c r="K16" s="196">
        <f>IF(AND(C16&gt;0.5,C16&lt;22/24),22/24-C16,)</f>
        <v/>
      </c>
      <c r="L16" s="197">
        <f>IF(C16&gt;E16,E16+1-C16-H16,E16-C16-H16)</f>
        <v/>
      </c>
      <c r="M16" s="202">
        <f>+IF(L16&gt;$L$7,$L$7,L16)</f>
        <v/>
      </c>
      <c r="N16" s="197">
        <f>+IF(OR(L16&lt;=$L$7,L16=" ")," ",L16-$L$7)</f>
        <v/>
      </c>
      <c r="O16" s="197">
        <f>IF(AND($C16&lt;&gt;"",$C16&lt;$AA$2,$E16&gt;$Z$2),MIN($E16,$AA$2)-MAX($C16,$Z$2),0)</f>
        <v/>
      </c>
      <c r="P16" s="197">
        <f>IF(AND($F16&lt;&gt;"",$F16&lt;$AA$2,$G16&gt;$Z$2),MIN($G16,$AA$2)-MAX($F16,$Z$2),0)</f>
        <v/>
      </c>
      <c r="Q16" s="197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119" t="n"/>
    </row>
    <row r="17" ht="36.75" customHeight="1" s="35">
      <c r="A17" s="216">
        <f>A16+1</f>
        <v/>
      </c>
      <c r="B17" s="32">
        <f>TEXT(A17,"aaa")</f>
        <v/>
      </c>
      <c r="C17" s="200" t="n"/>
      <c r="D17" s="215">
        <f t="array" ref="D17">_xlfn.IFS(C17&lt;0.5,"朝",AND(C17&lt;22/24),"22前",AND(C17&gt;=22/24),"22後")</f>
        <v/>
      </c>
      <c r="E17" s="146" t="n"/>
      <c r="F17" s="197" t="n"/>
      <c r="G17" s="198" t="n"/>
      <c r="H17" s="201">
        <f>G17-F17</f>
        <v/>
      </c>
      <c r="I17" s="196">
        <f>IF(AND(C17&lt;0.333,C17&lt;&gt;""),8/24-C17,(IF(E17&gt;29/24,E17-29/24,)))</f>
        <v/>
      </c>
      <c r="J17" s="196">
        <f>IF(AND(C17&lt;0.5,C17&lt;&gt;""),E17-C17-H17,)</f>
        <v/>
      </c>
      <c r="K17" s="196">
        <f>IF(AND(C17&gt;0.5,C17&lt;22/24),22/24-C17,)</f>
        <v/>
      </c>
      <c r="L17" s="197">
        <f>IF(C17&gt;E17,E17+1-C17-H17,E17-C17-H17)</f>
        <v/>
      </c>
      <c r="M17" s="202">
        <f>+IF(L17&gt;$L$7,$L$7,L17)</f>
        <v/>
      </c>
      <c r="N17" s="197">
        <f>+IF(OR(L17&lt;=$L$7,L17=" ")," ",L17-$L$7)</f>
        <v/>
      </c>
      <c r="O17" s="197">
        <f>IF(AND($C17&lt;&gt;"",$C17&lt;$AA$2,$E17&gt;$Z$2),MIN($E17,$AA$2)-MAX($C17,$Z$2),0)</f>
        <v/>
      </c>
      <c r="P17" s="197">
        <f>IF(AND($F17&lt;&gt;"",$F17&lt;$AA$2,$G17&gt;$Z$2),MIN($G17,$AA$2)-MAX($F17,$Z$2),0)</f>
        <v/>
      </c>
      <c r="Q17" s="197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119" t="n"/>
    </row>
    <row r="18" ht="36.75" customHeight="1" s="35">
      <c r="A18" s="216">
        <f>A17+1</f>
        <v/>
      </c>
      <c r="B18" s="32">
        <f>TEXT(A18,"aaa")</f>
        <v/>
      </c>
      <c r="C18" s="200" t="n"/>
      <c r="D18" s="215">
        <f t="array" ref="D18">_xlfn.IFS(C18&lt;0.5,"朝",AND(C18&lt;22/24),"22前",AND(C18&gt;=22/24),"22後")</f>
        <v/>
      </c>
      <c r="E18" s="146" t="n"/>
      <c r="F18" s="197" t="n"/>
      <c r="G18" s="198" t="n"/>
      <c r="H18" s="201">
        <f>G18-F18</f>
        <v/>
      </c>
      <c r="I18" s="196">
        <f>IF(AND(C18&lt;0.333,C18&lt;&gt;""),8/24-C18,(IF(E18&gt;29/24,E18-29/24,)))</f>
        <v/>
      </c>
      <c r="J18" s="196">
        <f>IF(AND(C18&lt;0.5,C18&lt;&gt;""),E18-C18-H18,)</f>
        <v/>
      </c>
      <c r="K18" s="196">
        <f>IF(AND(C18&gt;0.5,C18&lt;22/24),22/24-C18,)</f>
        <v/>
      </c>
      <c r="L18" s="197">
        <f>IF(C18&gt;E18,E18+1-C18-H18,E18-C18-H18)</f>
        <v/>
      </c>
      <c r="M18" s="202">
        <f>+IF(L18&gt;$L$7,$L$7,L18)</f>
        <v/>
      </c>
      <c r="N18" s="197">
        <f>+IF(OR(L18&lt;=$L$7,L18=" ")," ",L18-$L$7)</f>
        <v/>
      </c>
      <c r="O18" s="197">
        <f>IF(AND($C18&lt;&gt;"",$C18&lt;$AA$2,$E18&gt;$Z$2),MIN($E18,$AA$2)-MAX($C18,$Z$2),0)</f>
        <v/>
      </c>
      <c r="P18" s="197">
        <f>IF(AND($F18&lt;&gt;"",$F18&lt;$AA$2,$G18&gt;$Z$2),MIN($G18,$AA$2)-MAX($F18,$Z$2),0)</f>
        <v/>
      </c>
      <c r="Q18" s="197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119" t="n"/>
    </row>
    <row r="19" ht="36.75" customHeight="1" s="35">
      <c r="A19" s="216">
        <f>A18+1</f>
        <v/>
      </c>
      <c r="B19" s="32">
        <f>TEXT(A19,"aaa")</f>
        <v/>
      </c>
      <c r="C19" s="200" t="n"/>
      <c r="D19" s="215">
        <f t="array" ref="D19">_xlfn.IFS(C19&lt;0.5,"朝",AND(C19&lt;22/24),"22前",AND(C19&gt;=22/24),"22後")</f>
        <v/>
      </c>
      <c r="E19" s="146" t="n"/>
      <c r="F19" s="197" t="n"/>
      <c r="G19" s="198" t="n"/>
      <c r="H19" s="201">
        <f>G19-F19</f>
        <v/>
      </c>
      <c r="I19" s="196">
        <f>IF(AND(C19&lt;0.333,C19&lt;&gt;""),8/24-C19,(IF(E19&gt;29/24,E19-29/24,)))</f>
        <v/>
      </c>
      <c r="J19" s="196">
        <f>IF(AND(C19&lt;0.5,C19&lt;&gt;""),E19-C19-H19,)</f>
        <v/>
      </c>
      <c r="K19" s="196">
        <f>IF(AND(C19&gt;0.5,C19&lt;22/24),22/24-C19,)</f>
        <v/>
      </c>
      <c r="L19" s="197">
        <f>IF(C19&gt;E19,E19+1-C19-H19,E19-C19-H19)</f>
        <v/>
      </c>
      <c r="M19" s="202">
        <f>+IF(L19&gt;$L$7,$L$7,L19)</f>
        <v/>
      </c>
      <c r="N19" s="197">
        <f>+IF(OR(L19&lt;=$L$7,L19=" ")," ",L19-$L$7)</f>
        <v/>
      </c>
      <c r="O19" s="197">
        <f>IF(AND($C19&lt;&gt;"",$C19&lt;$AA$2,$E19&gt;$Z$2),MIN($E19,$AA$2)-MAX($C19,$Z$2),0)</f>
        <v/>
      </c>
      <c r="P19" s="197">
        <f>IF(AND($F19&lt;&gt;"",$F19&lt;$AA$2,$G19&gt;$Z$2),MIN($G19,$AA$2)-MAX($F19,$Z$2),0)</f>
        <v/>
      </c>
      <c r="Q19" s="197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119" t="n"/>
    </row>
    <row r="20" ht="36.75" customHeight="1" s="35">
      <c r="A20" s="216">
        <f>A19+1</f>
        <v/>
      </c>
      <c r="B20" s="32">
        <f>TEXT(A20,"aaa")</f>
        <v/>
      </c>
      <c r="C20" s="200" t="n"/>
      <c r="D20" s="215">
        <f t="array" ref="D20">_xlfn.IFS(C20&lt;0.5,"朝",AND(C20&lt;22/24),"22前",AND(C20&gt;=22/24),"22後")</f>
        <v/>
      </c>
      <c r="E20" s="146" t="n"/>
      <c r="F20" s="197" t="n"/>
      <c r="G20" s="198" t="n"/>
      <c r="H20" s="201">
        <f>G20-F20</f>
        <v/>
      </c>
      <c r="I20" s="196">
        <f>IF(AND(C20&lt;0.333,C20&lt;&gt;""),8/24-C20,(IF(E20&gt;29/24,E20-29/24,)))</f>
        <v/>
      </c>
      <c r="J20" s="196">
        <f>IF(AND(C20&lt;0.5,C20&lt;&gt;""),E20-C20-H20,)</f>
        <v/>
      </c>
      <c r="K20" s="196">
        <f>IF(AND(C20&gt;0.5,C20&lt;22/24),22/24-C20,)</f>
        <v/>
      </c>
      <c r="L20" s="197">
        <f>IF(C20&gt;E20,E20+1-C20-H20,E20-C20-H20)</f>
        <v/>
      </c>
      <c r="M20" s="202">
        <f>+IF(L20&gt;$L$7,$L$7,L20)</f>
        <v/>
      </c>
      <c r="N20" s="197">
        <f>+IF(OR(L20&lt;=$L$7,L20=" ")," ",L20-$L$7)</f>
        <v/>
      </c>
      <c r="O20" s="197">
        <f>IF(AND($C20&lt;&gt;"",$C20&lt;$AA$2,$E20&gt;$Z$2),MIN($E20,$AA$2)-MAX($C20,$Z$2),0)</f>
        <v/>
      </c>
      <c r="P20" s="197">
        <f>IF(AND($F20&lt;&gt;"",$F20&lt;$AA$2,$G20&gt;$Z$2),MIN($G20,$AA$2)-MAX($F20,$Z$2),0)</f>
        <v/>
      </c>
      <c r="Q20" s="197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119" t="n"/>
    </row>
    <row r="21" ht="36.75" customHeight="1" s="35">
      <c r="A21" s="216">
        <f>A20+1</f>
        <v/>
      </c>
      <c r="B21" s="32">
        <f>TEXT(A21,"aaa")</f>
        <v/>
      </c>
      <c r="C21" s="200" t="n">
        <v>0.8645833333333334</v>
      </c>
      <c r="D21" s="215">
        <f t="array" ref="D21">_xlfn.IFS(C21&lt;0.5,"朝",AND(C21&lt;22/24),"22前",AND(C21&gt;=22/24),"22後")</f>
        <v/>
      </c>
      <c r="E21" s="146" t="n">
        <v>1.245833333333333</v>
      </c>
      <c r="F21" s="197" t="n">
        <v>0</v>
      </c>
      <c r="G21" s="198" t="n">
        <v>0.04166666666666666</v>
      </c>
      <c r="H21" s="201">
        <f>G21-F21</f>
        <v/>
      </c>
      <c r="I21" s="196">
        <f>IF(AND(C21&lt;0.333,C21&lt;&gt;""),8/24-C21,(IF(E21&gt;29/24,E21-29/24,)))</f>
        <v/>
      </c>
      <c r="J21" s="196">
        <f>IF(AND(C21&lt;0.5,C21&lt;&gt;""),E21-C21-H21,)</f>
        <v/>
      </c>
      <c r="K21" s="196">
        <f>IF(AND(C21&gt;0.5,C21&lt;22/24),22/24-C21,)</f>
        <v/>
      </c>
      <c r="L21" s="197">
        <f>IF(C21&gt;E21,E21+1-C21-H21,E21-C21-H21)</f>
        <v/>
      </c>
      <c r="M21" s="202">
        <f>+IF(L21&gt;$L$7,$L$7,L21)</f>
        <v/>
      </c>
      <c r="N21" s="197">
        <f>+IF(OR(L21&lt;=$L$7,L21=" ")," ",L21-$L$7)</f>
        <v/>
      </c>
      <c r="O21" s="197">
        <f>IF(AND($C21&lt;&gt;"",$C21&lt;$AA$2,$E21&gt;$Z$2),MIN($E21,$AA$2)-MAX($C21,$Z$2),0)</f>
        <v/>
      </c>
      <c r="P21" s="197">
        <f>IF(AND($F21&lt;&gt;"",$F21&lt;$AA$2,$G21&gt;$Z$2),MIN($G21,$AA$2)-MAX($F21,$Z$2),0)</f>
        <v/>
      </c>
      <c r="Q21" s="197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119" t="n"/>
    </row>
    <row r="22" ht="36.75" customHeight="1" s="35">
      <c r="A22" s="216">
        <f>A21+1</f>
        <v/>
      </c>
      <c r="B22" s="32">
        <f>TEXT(A22,"aaa")</f>
        <v/>
      </c>
      <c r="C22" s="200" t="n">
        <v>0.8652777777777778</v>
      </c>
      <c r="D22" s="215">
        <f t="array" ref="D22">_xlfn.IFS(C22&lt;0.5,"朝",AND(C22&lt;22/24),"22前",AND(C22&gt;=22/24),"22後")</f>
        <v/>
      </c>
      <c r="E22" s="146" t="n">
        <v>1.246527777777778</v>
      </c>
      <c r="F22" s="197" t="n">
        <v>0</v>
      </c>
      <c r="G22" s="198" t="n">
        <v>0.04166666666666666</v>
      </c>
      <c r="H22" s="201">
        <f>G22-F22</f>
        <v/>
      </c>
      <c r="I22" s="196">
        <f>IF(AND(C22&lt;0.333,C22&lt;&gt;""),8/24-C22,(IF(E22&gt;29/24,E22-29/24,)))</f>
        <v/>
      </c>
      <c r="J22" s="196">
        <f>IF(AND(C22&lt;0.5,C22&lt;&gt;""),E22-C22-H22,)</f>
        <v/>
      </c>
      <c r="K22" s="196">
        <f>IF(AND(C22&gt;0.5,C22&lt;22/24),22/24-C22,)</f>
        <v/>
      </c>
      <c r="L22" s="197">
        <f>IF(C22&gt;E22,E22+1-C22-H22,E22-C22-H22)</f>
        <v/>
      </c>
      <c r="M22" s="202">
        <f>+IF(L22&gt;$L$7,$L$7,L22)</f>
        <v/>
      </c>
      <c r="N22" s="197">
        <f>+IF(OR(L22&lt;=$L$7,L22=" ")," ",L22-$L$7)</f>
        <v/>
      </c>
      <c r="O22" s="197">
        <f>IF(AND($C22&lt;&gt;"",$C22&lt;$AA$2,$E22&gt;$Z$2),MIN($E22,$AA$2)-MAX($C22,$Z$2),0)</f>
        <v/>
      </c>
      <c r="P22" s="197">
        <f>IF(AND($F22&lt;&gt;"",$F22&lt;$AA$2,$G22&gt;$Z$2),MIN($G22,$AA$2)-MAX($F22,$Z$2),0)</f>
        <v/>
      </c>
      <c r="Q22" s="197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119" t="n"/>
    </row>
    <row r="23" ht="36.75" customHeight="1" s="35">
      <c r="A23" s="216">
        <f>A22+1</f>
        <v/>
      </c>
      <c r="B23" s="32">
        <f>TEXT(A23,"aaa")</f>
        <v/>
      </c>
      <c r="C23" s="200" t="n">
        <v>0.8645833333333334</v>
      </c>
      <c r="D23" s="215">
        <f t="array" ref="D23">_xlfn.IFS(C23&lt;0.5,"朝",AND(C23&lt;22/24),"22前",AND(C23&gt;=22/24),"22後")</f>
        <v/>
      </c>
      <c r="E23" s="146" t="n">
        <v>1.244444444444444</v>
      </c>
      <c r="F23" s="197" t="n">
        <v>0</v>
      </c>
      <c r="G23" s="198" t="n">
        <v>0.04166666666666666</v>
      </c>
      <c r="H23" s="201">
        <f>G23-F23</f>
        <v/>
      </c>
      <c r="I23" s="196">
        <f>IF(AND(C23&lt;0.333,C23&lt;&gt;""),8/24-C23,(IF(E23&gt;29/24,E23-29/24,)))</f>
        <v/>
      </c>
      <c r="J23" s="196">
        <f>IF(AND(C23&lt;0.5,C23&lt;&gt;""),E23-C23-H23,)</f>
        <v/>
      </c>
      <c r="K23" s="196">
        <f>IF(AND(C23&gt;0.5,C23&lt;22/24),22/24-C23,)</f>
        <v/>
      </c>
      <c r="L23" s="197">
        <f>IF(C23&gt;E23,E23+1-C23-H23,E23-C23-H23)</f>
        <v/>
      </c>
      <c r="M23" s="202">
        <f>+IF(L23&gt;$L$7,$L$7,L23)</f>
        <v/>
      </c>
      <c r="N23" s="197">
        <f>+IF(OR(L23&lt;=$L$7,L23=" ")," ",L23-$L$7)</f>
        <v/>
      </c>
      <c r="O23" s="197">
        <f>IF(AND($C23&lt;&gt;"",$C23&lt;$AA$2,$E23&gt;$Z$2),MIN($E23,$AA$2)-MAX($C23,$Z$2),0)</f>
        <v/>
      </c>
      <c r="P23" s="197">
        <f>IF(AND($F23&lt;&gt;"",$F23&lt;$AA$2,$G23&gt;$Z$2),MIN($G23,$AA$2)-MAX($F23,$Z$2),0)</f>
        <v/>
      </c>
      <c r="Q23" s="197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119" t="n"/>
    </row>
    <row r="24" ht="36.75" customHeight="1" s="35">
      <c r="A24" s="216">
        <f>A23+1</f>
        <v/>
      </c>
      <c r="B24" s="32">
        <f>TEXT(A24,"aaa")</f>
        <v/>
      </c>
      <c r="C24" s="200" t="n"/>
      <c r="D24" s="215">
        <f t="array" ref="D24">_xlfn.IFS(C24&lt;0.5,"朝",AND(C24&lt;22/24),"22前",AND(C24&gt;=22/24),"22後")</f>
        <v/>
      </c>
      <c r="E24" s="146" t="n"/>
      <c r="F24" s="197" t="n"/>
      <c r="G24" s="198" t="n"/>
      <c r="H24" s="201">
        <f>G24-F24</f>
        <v/>
      </c>
      <c r="I24" s="196">
        <f>IF(AND(C24&lt;0.333,C24&lt;&gt;""),8/24-C24,(IF(E24&gt;29/24,E24-29/24,)))</f>
        <v/>
      </c>
      <c r="J24" s="196">
        <f>IF(AND(C24&lt;0.5,C24&lt;&gt;""),E24-C24-H24,)</f>
        <v/>
      </c>
      <c r="K24" s="196">
        <f>IF(AND(C24&gt;0.5,C24&lt;22/24),22/24-C24,)</f>
        <v/>
      </c>
      <c r="L24" s="197">
        <f>IF(C24&gt;E24,E24+1-C24-H24,E24-C24-H24)</f>
        <v/>
      </c>
      <c r="M24" s="202">
        <f>+IF(L24&gt;$L$7,$L$7,L24)</f>
        <v/>
      </c>
      <c r="N24" s="197">
        <f>+IF(OR(L24&lt;=$L$7,L24=" ")," ",L24-$L$7)</f>
        <v/>
      </c>
      <c r="O24" s="197">
        <f>IF(AND($C24&lt;&gt;"",$C24&lt;$AA$2,$E24&gt;$Z$2),MIN($E24,$AA$2)-MAX($C24,$Z$2),0)</f>
        <v/>
      </c>
      <c r="P24" s="197">
        <f>IF(AND($F24&lt;&gt;"",$F24&lt;$AA$2,$G24&gt;$Z$2),MIN($G24,$AA$2)-MAX($F24,$Z$2),0)</f>
        <v/>
      </c>
      <c r="Q24" s="197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119" t="n"/>
    </row>
    <row r="25" ht="36.75" customHeight="1" s="35">
      <c r="A25" s="216">
        <f>A24+1</f>
        <v/>
      </c>
      <c r="B25" s="32">
        <f>TEXT(A25,"aaa")</f>
        <v/>
      </c>
      <c r="C25" s="200" t="n"/>
      <c r="D25" s="215">
        <f t="array" ref="D25">_xlfn.IFS(C25&lt;0.5,"朝",AND(C25&lt;22/24),"22前",AND(C25&gt;=22/24),"22後")</f>
        <v/>
      </c>
      <c r="E25" s="146" t="n"/>
      <c r="F25" s="197" t="n"/>
      <c r="G25" s="198" t="n"/>
      <c r="H25" s="201">
        <f>G25-F25</f>
        <v/>
      </c>
      <c r="I25" s="196">
        <f>IF(AND(C25&lt;0.333,C25&lt;&gt;""),8/24-C25,(IF(E25&gt;29/24,E25-29/24,)))</f>
        <v/>
      </c>
      <c r="J25" s="196">
        <f>IF(AND(C25&lt;0.5,C25&lt;&gt;""),E25-C25-H25,)</f>
        <v/>
      </c>
      <c r="K25" s="196">
        <f>IF(AND(C25&gt;0.5,C25&lt;22/24),22/24-C25,)</f>
        <v/>
      </c>
      <c r="L25" s="197">
        <f>IF(C25&gt;E25,E25+1-C25-H25,E25-C25-H25)</f>
        <v/>
      </c>
      <c r="M25" s="202">
        <f>+IF(L25&gt;$L$7,$L$7,L25)</f>
        <v/>
      </c>
      <c r="N25" s="197">
        <f>+IF(OR(L25&lt;=$L$7,L25=" ")," ",L25-$L$7)</f>
        <v/>
      </c>
      <c r="O25" s="197">
        <f>IF(AND($C25&lt;&gt;"",$C25&lt;$AA$2,$E25&gt;$Z$2),MIN($E25,$AA$2)-MAX($C25,$Z$2),0)</f>
        <v/>
      </c>
      <c r="P25" s="197">
        <f>IF(AND($F25&lt;&gt;"",$F25&lt;$AA$2,$G25&gt;$Z$2),MIN($G25,$AA$2)-MAX($F25,$Z$2),0)</f>
        <v/>
      </c>
      <c r="Q25" s="197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119" t="n"/>
    </row>
    <row r="26" ht="36.75" customHeight="1" s="35">
      <c r="A26" s="216">
        <f>A25+1</f>
        <v/>
      </c>
      <c r="B26" s="32">
        <f>TEXT(A26,"aaa")</f>
        <v/>
      </c>
      <c r="C26" s="200" t="n"/>
      <c r="D26" s="215">
        <f t="array" ref="D26">_xlfn.IFS(C26&lt;0.5,"朝",AND(C26&lt;22/24),"22前",AND(C26&gt;=22/24),"22後")</f>
        <v/>
      </c>
      <c r="E26" s="146" t="n"/>
      <c r="F26" s="197" t="n"/>
      <c r="G26" s="198" t="n"/>
      <c r="H26" s="201">
        <f>G26-F26</f>
        <v/>
      </c>
      <c r="I26" s="196">
        <f>IF(AND(C26&lt;0.333,C26&lt;&gt;""),8/24-C26,(IF(E26&gt;29/24,E26-29/24,)))</f>
        <v/>
      </c>
      <c r="J26" s="196">
        <f>IF(AND(C26&lt;0.5,C26&lt;&gt;""),E26-C26-H26,)</f>
        <v/>
      </c>
      <c r="K26" s="196">
        <f>IF(AND(C26&gt;0.5,C26&lt;22/24),22/24-C26,)</f>
        <v/>
      </c>
      <c r="L26" s="197">
        <f>IF(C26&gt;E26,E26+1-C26-H26,E26-C26-H26)</f>
        <v/>
      </c>
      <c r="M26" s="202">
        <f>+IF(L26&gt;$L$7,$L$7,L26)</f>
        <v/>
      </c>
      <c r="N26" s="197">
        <f>+IF(OR(L26&lt;=$L$7,L26=" ")," ",L26-$L$7)</f>
        <v/>
      </c>
      <c r="O26" s="197">
        <f>IF(AND($C26&lt;&gt;"",$C26&lt;$AA$2,$E26&gt;$Z$2),MIN($E26,$AA$2)-MAX($C26,$Z$2),0)</f>
        <v/>
      </c>
      <c r="P26" s="197">
        <f>IF(AND($F26&lt;&gt;"",$F26&lt;$AA$2,$G26&gt;$Z$2),MIN($G26,$AA$2)-MAX($F26,$Z$2),0)</f>
        <v/>
      </c>
      <c r="Q26" s="197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119" t="n"/>
    </row>
    <row r="27" ht="36.75" customHeight="1" s="35">
      <c r="A27" s="216">
        <f>A26+1</f>
        <v/>
      </c>
      <c r="B27" s="32">
        <f>TEXT(A27,"aaa")</f>
        <v/>
      </c>
      <c r="C27" s="200" t="n"/>
      <c r="D27" s="215">
        <f t="array" ref="D27">_xlfn.IFS(C27&lt;0.5,"朝",AND(C27&lt;22/24),"22前",AND(C27&gt;=22/24),"22後")</f>
        <v/>
      </c>
      <c r="E27" s="146" t="n"/>
      <c r="F27" s="197" t="n"/>
      <c r="G27" s="198" t="n"/>
      <c r="H27" s="201">
        <f>G27-F27</f>
        <v/>
      </c>
      <c r="I27" s="196">
        <f>IF(AND(C27&lt;0.333,C27&lt;&gt;""),8/24-C27,(IF(E27&gt;29/24,E27-29/24,)))</f>
        <v/>
      </c>
      <c r="J27" s="196">
        <f>IF(AND(C27&lt;0.5,C27&lt;&gt;""),E27-C27-H27,)</f>
        <v/>
      </c>
      <c r="K27" s="196">
        <f>IF(AND(C27&gt;0.5,C27&lt;22/24),22/24-C27,)</f>
        <v/>
      </c>
      <c r="L27" s="197">
        <f>IF(C27&gt;E27,E27+1-C27-H27,E27-C27-H27)</f>
        <v/>
      </c>
      <c r="M27" s="202">
        <f>+IF(L27&gt;$L$7,$L$7,L27)</f>
        <v/>
      </c>
      <c r="N27" s="197">
        <f>+IF(OR(L27&lt;=$L$7,L27=" ")," ",L27-$L$7)</f>
        <v/>
      </c>
      <c r="O27" s="197">
        <f>IF(AND($C27&lt;&gt;"",$C27&lt;$AA$2,$E27&gt;$Z$2),MIN($E27,$AA$2)-MAX($C27,$Z$2),0)</f>
        <v/>
      </c>
      <c r="P27" s="197">
        <f>IF(AND($F27&lt;&gt;"",$F27&lt;$AA$2,$G27&gt;$Z$2),MIN($G27,$AA$2)-MAX($F27,$Z$2),0)</f>
        <v/>
      </c>
      <c r="Q27" s="197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119" t="n"/>
    </row>
    <row r="28" ht="36.75" customHeight="1" s="35">
      <c r="A28" s="216">
        <f>A27+1</f>
        <v/>
      </c>
      <c r="B28" s="32">
        <f>TEXT(A28,"aaa")</f>
        <v/>
      </c>
      <c r="C28" s="200" t="n"/>
      <c r="D28" s="215">
        <f t="array" ref="D28">_xlfn.IFS(C28&lt;0.5,"朝",AND(C28&lt;22/24),"22前",AND(C28&gt;=22/24),"22後")</f>
        <v/>
      </c>
      <c r="E28" s="146" t="n"/>
      <c r="F28" s="197" t="n"/>
      <c r="G28" s="198" t="n"/>
      <c r="H28" s="201">
        <f>G28-F28</f>
        <v/>
      </c>
      <c r="I28" s="196">
        <f>IF(AND(C28&lt;0.333,C28&lt;&gt;""),8/24-C28,(IF(E28&gt;29/24,E28-29/24,)))</f>
        <v/>
      </c>
      <c r="J28" s="196">
        <f>IF(AND(C28&lt;0.5,C28&lt;&gt;""),E28-C28-H28,)</f>
        <v/>
      </c>
      <c r="K28" s="196">
        <f>IF(AND(C28&gt;0.5,C28&lt;22/24),22/24-C28,)</f>
        <v/>
      </c>
      <c r="L28" s="197">
        <f>IF(C28&gt;E28,E28+1-C28-H28,E28-C28-H28)</f>
        <v/>
      </c>
      <c r="M28" s="202">
        <f>+IF(L28&gt;$L$7,$L$7,L28)</f>
        <v/>
      </c>
      <c r="N28" s="197">
        <f>+IF(OR(L28&lt;=$L$7,L28=" ")," ",L28-$L$7)</f>
        <v/>
      </c>
      <c r="O28" s="197">
        <f>IF(AND($C28&lt;&gt;"",$C28&lt;$AA$2,$E28&gt;$Z$2),MIN($E28,$AA$2)-MAX($C28,$Z$2),0)</f>
        <v/>
      </c>
      <c r="P28" s="197">
        <f>IF(AND($F28&lt;&gt;"",$F28&lt;$AA$2,$G28&gt;$Z$2),MIN($G28,$AA$2)-MAX($F28,$Z$2),0)</f>
        <v/>
      </c>
      <c r="Q28" s="197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119" t="n"/>
    </row>
    <row r="29" ht="36.75" customHeight="1" s="35">
      <c r="A29" s="216">
        <f>A28+1</f>
        <v/>
      </c>
      <c r="B29" s="32">
        <f>TEXT(A29,"aaa")</f>
        <v/>
      </c>
      <c r="C29" s="200" t="n"/>
      <c r="D29" s="215">
        <f t="array" ref="D29">_xlfn.IFS(C29&lt;0.5,"朝",AND(C29&lt;22/24),"22前",AND(C29&gt;=22/24),"22後")</f>
        <v/>
      </c>
      <c r="E29" s="146" t="n"/>
      <c r="F29" s="197" t="n"/>
      <c r="G29" s="198" t="n"/>
      <c r="H29" s="201">
        <f>G29-F29</f>
        <v/>
      </c>
      <c r="I29" s="196">
        <f>IF(AND(C29&lt;0.333,C29&lt;&gt;""),8/24-C29,(IF(E29&gt;29/24,E29-29/24,)))</f>
        <v/>
      </c>
      <c r="J29" s="196">
        <f>IF(AND(C29&lt;0.5,C29&lt;&gt;""),E29-C29-H29,)</f>
        <v/>
      </c>
      <c r="K29" s="196">
        <f>IF(AND(C29&gt;0.5,C29&lt;22/24),22/24-C29,)</f>
        <v/>
      </c>
      <c r="L29" s="197">
        <f>IF(C29&gt;E29,E29+1-C29-H29,E29-C29-H29)</f>
        <v/>
      </c>
      <c r="M29" s="202">
        <f>+IF(L29&gt;$L$7,$L$7,L29)</f>
        <v/>
      </c>
      <c r="N29" s="197">
        <f>+IF(OR(L29&lt;=$L$7,L29=" ")," ",L29-$L$7)</f>
        <v/>
      </c>
      <c r="O29" s="197">
        <f>IF(AND($C29&lt;&gt;"",$C29&lt;$AA$2,$E29&gt;$Z$2),MIN($E29,$AA$2)-MAX($C29,$Z$2),0)</f>
        <v/>
      </c>
      <c r="P29" s="197">
        <f>IF(AND($F29&lt;&gt;"",$F29&lt;$AA$2,$G29&gt;$Z$2),MIN($G29,$AA$2)-MAX($F29,$Z$2),0)</f>
        <v/>
      </c>
      <c r="Q29" s="197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119" t="n"/>
    </row>
    <row r="30" ht="36.75" customHeight="1" s="35">
      <c r="A30" s="216">
        <f>A29+1</f>
        <v/>
      </c>
      <c r="B30" s="32">
        <f>TEXT(A30,"aaa")</f>
        <v/>
      </c>
      <c r="C30" s="200" t="n"/>
      <c r="D30" s="215">
        <f t="array" ref="D30">_xlfn.IFS(C30&lt;0.5,"朝",AND(C30&lt;22/24),"22前",AND(C30&gt;=22/24),"22後")</f>
        <v/>
      </c>
      <c r="E30" s="146" t="n"/>
      <c r="F30" s="197" t="n"/>
      <c r="G30" s="198" t="n"/>
      <c r="H30" s="201">
        <f>G30-F30</f>
        <v/>
      </c>
      <c r="I30" s="196">
        <f>IF(AND(C30&lt;0.333,C30&lt;&gt;""),8/24-C30,(IF(E30&gt;29/24,E30-29/24,)))</f>
        <v/>
      </c>
      <c r="J30" s="196">
        <f>IF(AND(C30&lt;0.5,C30&lt;&gt;""),E30-C30-H30,)</f>
        <v/>
      </c>
      <c r="K30" s="196">
        <f>IF(AND(C30&gt;0.5,C30&lt;22/24),22/24-C30,)</f>
        <v/>
      </c>
      <c r="L30" s="197">
        <f>IF(C30&gt;E30,E30+1-C30-H30,E30-C30-H30)</f>
        <v/>
      </c>
      <c r="M30" s="202">
        <f>+IF(L30&gt;$L$7,$L$7,L30)</f>
        <v/>
      </c>
      <c r="N30" s="197">
        <f>+IF(OR(L30&lt;=$L$7,L30=" ")," ",L30-$L$7)</f>
        <v/>
      </c>
      <c r="O30" s="197">
        <f>IF(AND($C30&lt;&gt;"",$C30&lt;$AA$2,$E30&gt;$Z$2),MIN($E30,$AA$2)-MAX($C30,$Z$2),0)</f>
        <v/>
      </c>
      <c r="P30" s="197">
        <f>IF(AND($F30&lt;&gt;"",$F30&lt;$AA$2,$G30&gt;$Z$2),MIN($G30,$AA$2)-MAX($F30,$Z$2),0)</f>
        <v/>
      </c>
      <c r="Q30" s="197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119" t="n"/>
    </row>
    <row r="31" ht="36.75" customHeight="1" s="35">
      <c r="A31" s="216">
        <f>A30+1</f>
        <v/>
      </c>
      <c r="B31" s="32">
        <f>TEXT(A31,"aaa")</f>
        <v/>
      </c>
      <c r="C31" s="200" t="n"/>
      <c r="D31" s="215">
        <f t="array" ref="D31">_xlfn.IFS(C31&lt;0.5,"朝",AND(C31&lt;22/24),"22前",AND(C31&gt;=22/24),"22後")</f>
        <v/>
      </c>
      <c r="E31" s="146" t="n"/>
      <c r="F31" s="197" t="n"/>
      <c r="G31" s="198" t="n"/>
      <c r="H31" s="201">
        <f>G31-F31</f>
        <v/>
      </c>
      <c r="I31" s="196">
        <f>IF(AND(C31&lt;0.333,C31&lt;&gt;""),8/24-C31,(IF(E31&gt;29/24,E31-29/24,)))</f>
        <v/>
      </c>
      <c r="J31" s="196">
        <f>IF(AND(C31&lt;0.5,C31&lt;&gt;""),E31-C31-H31,)</f>
        <v/>
      </c>
      <c r="K31" s="196">
        <f>IF(AND(C31&gt;0.5,C31&lt;22/24),22/24-C31,)</f>
        <v/>
      </c>
      <c r="L31" s="197">
        <f>IF(C31&gt;E31,E31+1-C31-H31,E31-C31-H31)</f>
        <v/>
      </c>
      <c r="M31" s="202">
        <f>+IF(L31&gt;$L$7,$L$7,L31)</f>
        <v/>
      </c>
      <c r="N31" s="197">
        <f>+IF(OR(L31&lt;=$L$7,L31=" ")," ",L31-$L$7)</f>
        <v/>
      </c>
      <c r="O31" s="197">
        <f>IF(AND($C31&lt;&gt;"",$C31&lt;$AA$2,$E31&gt;$Z$2),MIN($E31,$AA$2)-MAX($C31,$Z$2),0)</f>
        <v/>
      </c>
      <c r="P31" s="197">
        <f>IF(AND($F31&lt;&gt;"",$F31&lt;$AA$2,$G31&gt;$Z$2),MIN($G31,$AA$2)-MAX($F31,$Z$2),0)</f>
        <v/>
      </c>
      <c r="Q31" s="197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119" t="n"/>
    </row>
    <row r="32" ht="36.75" customHeight="1" s="35">
      <c r="A32" s="216">
        <f>A31+1</f>
        <v/>
      </c>
      <c r="B32" s="32">
        <f>TEXT(A32,"aaa")</f>
        <v/>
      </c>
      <c r="C32" s="200" t="n"/>
      <c r="D32" s="215">
        <f t="array" ref="D32">_xlfn.IFS(C32&lt;0.5,"朝",AND(C32&lt;22/24),"22前",AND(C32&gt;=22/24),"22後")</f>
        <v/>
      </c>
      <c r="E32" s="146" t="n"/>
      <c r="F32" s="197" t="n"/>
      <c r="G32" s="198" t="n"/>
      <c r="H32" s="201">
        <f>G32-F32</f>
        <v/>
      </c>
      <c r="I32" s="196">
        <f>IF(AND(C32&lt;0.333,C32&lt;&gt;""),8/24-C32,(IF(E32&gt;29/24,E32-29/24,)))</f>
        <v/>
      </c>
      <c r="J32" s="196">
        <f>IF(AND(C32&lt;0.5,C32&lt;&gt;""),E32-C32-H32,)</f>
        <v/>
      </c>
      <c r="K32" s="196">
        <f>IF(AND(C32&gt;0.5,C32&lt;22/24),22/24-C32,)</f>
        <v/>
      </c>
      <c r="L32" s="197">
        <f>IF(C32&gt;E32,E32+1-C32-H32,E32-C32-H32)</f>
        <v/>
      </c>
      <c r="M32" s="202">
        <f>+IF(L32&gt;$L$7,$L$7,L32)</f>
        <v/>
      </c>
      <c r="N32" s="197">
        <f>+IF(OR(L32&lt;=$L$7,L32=" ")," ",L32-$L$7)</f>
        <v/>
      </c>
      <c r="O32" s="197">
        <f>IF(AND($C32&lt;&gt;"",$C32&lt;$AA$2,$E32&gt;$Z$2),MIN($E32,$AA$2)-MAX($C32,$Z$2),0)</f>
        <v/>
      </c>
      <c r="P32" s="197">
        <f>IF(AND($F32&lt;&gt;"",$F32&lt;$AA$2,$G32&gt;$Z$2),MIN($G32,$AA$2)-MAX($F32,$Z$2),0)</f>
        <v/>
      </c>
      <c r="Q32" s="197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119" t="n"/>
    </row>
    <row r="33" ht="36.75" customHeight="1" s="35">
      <c r="A33" s="216">
        <f>A32+1</f>
        <v/>
      </c>
      <c r="B33" s="32">
        <f>TEXT(A33,"aaa")</f>
        <v/>
      </c>
      <c r="C33" s="200" t="n"/>
      <c r="D33" s="215">
        <f t="array" ref="D33">_xlfn.IFS(C33&lt;0.5,"朝",AND(C33&lt;22/24),"22前",AND(C33&gt;=22/24),"22後")</f>
        <v/>
      </c>
      <c r="E33" s="146" t="n"/>
      <c r="F33" s="197" t="n"/>
      <c r="G33" s="198" t="n"/>
      <c r="H33" s="201">
        <f>G33-F33</f>
        <v/>
      </c>
      <c r="I33" s="196">
        <f>IF(AND(C33&lt;0.333,C33&lt;&gt;""),8/24-C33,(IF(E33&gt;29/24,E33-29/24,)))</f>
        <v/>
      </c>
      <c r="J33" s="196">
        <f>IF(AND(C33&lt;0.5,C33&lt;&gt;""),E33-C33-H33,)</f>
        <v/>
      </c>
      <c r="K33" s="196">
        <f>IF(AND(C33&gt;0.5,C33&lt;22/24),22/24-C33,)</f>
        <v/>
      </c>
      <c r="L33" s="197">
        <f>IF(C33&gt;E33,E33+1-C33-H33,E33-C33-H33)</f>
        <v/>
      </c>
      <c r="M33" s="202">
        <f>+IF(L33&gt;$L$7,$L$7,L33)</f>
        <v/>
      </c>
      <c r="N33" s="197">
        <f>+IF(OR(L33&lt;=$L$7,L33=" ")," ",L33-$L$7)</f>
        <v/>
      </c>
      <c r="O33" s="197">
        <f>IF(AND($C33&lt;&gt;"",$C33&lt;$AA$2,$E33&gt;$Z$2),MIN($E33,$AA$2)-MAX($C33,$Z$2),0)</f>
        <v/>
      </c>
      <c r="P33" s="197">
        <f>IF(AND($F33&lt;&gt;"",$F33&lt;$AA$2,$G33&gt;$Z$2),MIN($G33,$AA$2)-MAX($F33,$Z$2),0)</f>
        <v/>
      </c>
      <c r="Q33" s="197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119" t="n"/>
    </row>
    <row r="34" ht="36.75" customHeight="1" s="35">
      <c r="A34" s="216">
        <f>A33+1</f>
        <v/>
      </c>
      <c r="B34" s="32">
        <f>TEXT(A34,"aaa")</f>
        <v/>
      </c>
      <c r="C34" s="200" t="n"/>
      <c r="D34" s="215">
        <f t="array" ref="D34">_xlfn.IFS(C34&lt;0.5,"朝",AND(C34&lt;22/24),"22前",AND(C34&gt;=22/24),"22後")</f>
        <v/>
      </c>
      <c r="E34" s="146" t="n"/>
      <c r="F34" s="197" t="n"/>
      <c r="G34" s="198" t="n"/>
      <c r="H34" s="201">
        <f>G34-F34</f>
        <v/>
      </c>
      <c r="I34" s="196">
        <f>IF(AND(C34&lt;0.333,C34&lt;&gt;""),8/24-C34,(IF(E34&gt;29/24,E34-29/24,)))</f>
        <v/>
      </c>
      <c r="J34" s="196">
        <f>IF(AND(C34&lt;0.5,C34&lt;&gt;""),E34-C34-H34,)</f>
        <v/>
      </c>
      <c r="K34" s="196">
        <f>IF(AND(C34&gt;0.5,C34&lt;22/24),22/24-C34,)</f>
        <v/>
      </c>
      <c r="L34" s="197">
        <f>IF(C34&gt;E34,E34+1-C34-H34,E34-C34-H34)</f>
        <v/>
      </c>
      <c r="M34" s="202">
        <f>+IF(L34&gt;$L$7,$L$7,L34)</f>
        <v/>
      </c>
      <c r="N34" s="197">
        <f>+IF(OR(L34&lt;=$L$7,L34=" ")," ",L34-$L$7)</f>
        <v/>
      </c>
      <c r="O34" s="197">
        <f>IF(AND($C34&lt;&gt;"",$C34&lt;$AA$2,$E34&gt;$Z$2),MIN($E34,$AA$2)-MAX($C34,$Z$2),0)</f>
        <v/>
      </c>
      <c r="P34" s="197">
        <f>IF(AND($F34&lt;&gt;"",$F34&lt;$AA$2,$G34&gt;$Z$2),MIN($G34,$AA$2)-MAX($F34,$Z$2),0)</f>
        <v/>
      </c>
      <c r="Q34" s="197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119" t="n"/>
    </row>
    <row r="35" ht="36.75" customHeight="1" s="35">
      <c r="A35" s="216">
        <f>A34+1</f>
        <v/>
      </c>
      <c r="B35" s="32">
        <f>TEXT(A35,"aaa")</f>
        <v/>
      </c>
      <c r="C35" s="200" t="n"/>
      <c r="D35" s="215">
        <f t="array" ref="D35">_xlfn.IFS(C35&lt;0.5,"朝",AND(C35&lt;22/24),"22前",AND(C35&gt;=22/24),"22後")</f>
        <v/>
      </c>
      <c r="E35" s="146" t="n"/>
      <c r="F35" s="197" t="n"/>
      <c r="G35" s="198" t="n"/>
      <c r="H35" s="201">
        <f>G35-F35</f>
        <v/>
      </c>
      <c r="I35" s="196">
        <f>IF(AND(C35&lt;0.333,C35&lt;&gt;""),8/24-C35,(IF(E35&gt;29/24,E35-29/24,)))</f>
        <v/>
      </c>
      <c r="J35" s="196">
        <f>IF(AND(C35&lt;0.5,C35&lt;&gt;""),E35-C35-H35,)</f>
        <v/>
      </c>
      <c r="K35" s="196">
        <f>IF(AND(C35&gt;0.5,C35&lt;22/24),22/24-C35,)</f>
        <v/>
      </c>
      <c r="L35" s="197">
        <f>IF(C35&gt;E35,E35+1-C35-H35,E35-C35-H35)</f>
        <v/>
      </c>
      <c r="M35" s="202">
        <f>+IF(L35&gt;$L$7,$L$7,L35)</f>
        <v/>
      </c>
      <c r="N35" s="197">
        <f>+IF(OR(L35&lt;=$L$7,L35=" ")," ",L35-$L$7)</f>
        <v/>
      </c>
      <c r="O35" s="197">
        <f>IF(AND($C35&lt;&gt;"",$C35&lt;$AA$2,$E35&gt;$Z$2),MIN($E35,$AA$2)-MAX($C35,$Z$2),0)</f>
        <v/>
      </c>
      <c r="P35" s="197">
        <f>IF(AND($F35&lt;&gt;"",$F35&lt;$AA$2,$G35&gt;$Z$2),MIN($G35,$AA$2)-MAX($F35,$Z$2),0)</f>
        <v/>
      </c>
      <c r="Q35" s="197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119" t="n"/>
    </row>
    <row r="36" ht="36.75" customHeight="1" s="35">
      <c r="A36" s="216">
        <f>A35+1</f>
        <v/>
      </c>
      <c r="B36" s="32">
        <f>TEXT(A36,"aaa")</f>
        <v/>
      </c>
      <c r="C36" s="200" t="n"/>
      <c r="D36" s="215">
        <f t="array" ref="D36">_xlfn.IFS(C36&lt;0.5,"朝",AND(C36&lt;22/24),"22前",AND(C36&gt;=22/24),"22後")</f>
        <v/>
      </c>
      <c r="E36" s="146" t="n"/>
      <c r="F36" s="197" t="n"/>
      <c r="G36" s="198" t="n"/>
      <c r="H36" s="201">
        <f>G36-F36</f>
        <v/>
      </c>
      <c r="I36" s="196">
        <f>IF(AND(C36&lt;0.333,C36&lt;&gt;""),8/24-C36,(IF(E36&gt;29/24,E36-29/24,)))</f>
        <v/>
      </c>
      <c r="J36" s="196">
        <f>IF(AND(C36&lt;0.5,C36&lt;&gt;""),E36-C36-H36,)</f>
        <v/>
      </c>
      <c r="K36" s="196">
        <f>IF(AND(C36&gt;0.5,C36&lt;22/24),22/24-C36,)</f>
        <v/>
      </c>
      <c r="L36" s="197">
        <f>IF(C36&gt;E36,E36+1-C36-H36,E36-C36-H36)</f>
        <v/>
      </c>
      <c r="M36" s="202">
        <f>+IF(L36&gt;$L$7,$L$7,L36)</f>
        <v/>
      </c>
      <c r="N36" s="197">
        <f>+IF(OR(L36&lt;=$L$7,L36=" ")," ",L36-$L$7)</f>
        <v/>
      </c>
      <c r="O36" s="197">
        <f>IF(AND($C36&lt;&gt;"",$C36&lt;$AA$2,$E36&gt;$Z$2),MIN($E36,$AA$2)-MAX($C36,$Z$2),0)</f>
        <v/>
      </c>
      <c r="P36" s="197">
        <f>IF(AND($F36&lt;&gt;"",$F36&lt;$AA$2,$G36&gt;$Z$2),MIN($G36,$AA$2)-MAX($F36,$Z$2),0)</f>
        <v/>
      </c>
      <c r="Q36" s="197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119" t="n"/>
    </row>
    <row r="37" ht="36.75" customHeight="1" s="35">
      <c r="A37" s="216">
        <f>A36+1</f>
        <v/>
      </c>
      <c r="B37" s="32">
        <f>TEXT(A37,"aaa")</f>
        <v/>
      </c>
      <c r="C37" s="200" t="n"/>
      <c r="D37" s="215">
        <f t="array" ref="D37">_xlfn.IFS(C37&lt;0.5,"朝",AND(C37&lt;22/24),"22前",AND(C37&gt;=22/24),"22後")</f>
        <v/>
      </c>
      <c r="E37" s="146" t="n"/>
      <c r="F37" s="197" t="n"/>
      <c r="G37" s="198" t="n"/>
      <c r="H37" s="201">
        <f>G37-F37</f>
        <v/>
      </c>
      <c r="I37" s="196">
        <f>IF(AND(C37&lt;0.333,C37&lt;&gt;""),8/24-C37,(IF(E37&gt;29/24,E37-29/24,)))</f>
        <v/>
      </c>
      <c r="J37" s="196">
        <f>IF(AND(C37&lt;0.5,C37&lt;&gt;""),E37-C37-H37,)</f>
        <v/>
      </c>
      <c r="K37" s="196">
        <f>IF(AND(C37&gt;0.5,C37&lt;22/24),22/24-C37,)</f>
        <v/>
      </c>
      <c r="L37" s="197">
        <f>IF(C37&gt;E37,E37+1-C37-H37,E37-C37-H37)</f>
        <v/>
      </c>
      <c r="M37" s="202">
        <f>+IF(L37&gt;$L$7,$L$7,L37)</f>
        <v/>
      </c>
      <c r="N37" s="197">
        <f>+IF(OR(L37&lt;=$L$7,L37=" ")," ",L37-$L$7)</f>
        <v/>
      </c>
      <c r="O37" s="197">
        <f>IF(AND($C37&lt;&gt;"",$C37&lt;$AA$2,$E37&gt;$Z$2),MIN($E37,$AA$2)-MAX($C37,$Z$2),0)</f>
        <v/>
      </c>
      <c r="P37" s="197">
        <f>IF(AND($F37&lt;&gt;"",$F37&lt;$AA$2,$G37&gt;$Z$2),MIN($G37,$AA$2)-MAX($F37,$Z$2),0)</f>
        <v/>
      </c>
      <c r="Q37" s="197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119" t="n"/>
    </row>
    <row r="38" ht="36.75" customHeight="1" s="35">
      <c r="A38" s="216">
        <f>A37+1</f>
        <v/>
      </c>
      <c r="B38" s="32">
        <f>TEXT(A38,"aaa")</f>
        <v/>
      </c>
      <c r="C38" s="200" t="n"/>
      <c r="D38" s="217">
        <f t="array" ref="D38">_xlfn.IFS(C38&lt;0.5,"朝",AND(C38&lt;22/24),"22前",AND(C38&gt;=22/24),"22後")</f>
        <v/>
      </c>
      <c r="E38" s="146" t="n"/>
      <c r="F38" s="197" t="n"/>
      <c r="G38" s="198" t="n"/>
      <c r="H38" s="201">
        <f>G38-F38</f>
        <v/>
      </c>
      <c r="I38" s="196">
        <f>IF(AND(C38&lt;0.333,C38&lt;&gt;""),8/24-C38,(IF(E38&gt;29/24,E38-29/24,)))</f>
        <v/>
      </c>
      <c r="J38" s="197">
        <f>IF(AND(C38&lt;0.5,C38&lt;&gt;""),E38-C38-H38,)</f>
        <v/>
      </c>
      <c r="K38" s="197">
        <f>IF(AND(C38&gt;0.5,C38&lt;22/24),22/24-C38,)</f>
        <v/>
      </c>
      <c r="L38" s="197">
        <f>IF(C38&gt;E38,E38+1-C38-H38,E38-C38-H38)</f>
        <v/>
      </c>
      <c r="M38" s="202">
        <f>+IF(L38&gt;$L$7,$L$7,L38)</f>
        <v/>
      </c>
      <c r="N38" s="197">
        <f>+IF(OR(L38&lt;=$L$7,L38=" ")," ",L38-$L$7)</f>
        <v/>
      </c>
      <c r="O38" s="197" t="n"/>
      <c r="P38" s="197" t="n"/>
      <c r="Q38" s="197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119" t="n"/>
    </row>
    <row r="39" ht="36.75" customHeight="1" s="35" thickBot="1">
      <c r="A39" s="218">
        <f>A38+1</f>
        <v/>
      </c>
      <c r="B39" s="26">
        <f>TEXT(A39,"aaa")</f>
        <v/>
      </c>
      <c r="C39" s="219" t="n"/>
      <c r="D39" s="220">
        <f t="array" ref="D39">_xlfn.IFS(C39&lt;0.5,"朝",AND(C39&lt;22/24),"22前",AND(C39&gt;=22/24),"22後")</f>
        <v/>
      </c>
      <c r="E39" s="147" t="n"/>
      <c r="F39" s="221" t="n"/>
      <c r="G39" s="222" t="n"/>
      <c r="H39" s="207" t="n">
        <v>0</v>
      </c>
      <c r="I39" s="208">
        <f>IF(AND(C39&lt;0.333,C39&lt;&gt;""),8/24-C39,(IF(E39&gt;29/24,E39-29/24,)))</f>
        <v/>
      </c>
      <c r="J39" s="208">
        <f>IF(AND(C39&lt;0.5,C39&lt;&gt;""),E39-C39-H39,)</f>
        <v/>
      </c>
      <c r="K39" s="223">
        <f>IF(AND(C39&gt;0.5,C39&lt;22/24),22/24-C39,)</f>
        <v/>
      </c>
      <c r="L39" s="208">
        <f>IF(C39&gt;E39,E39+1-C39-H39,E39-C39-H39)</f>
        <v/>
      </c>
      <c r="M39" s="209" t="n">
        <v>0</v>
      </c>
      <c r="N39" s="208" t="n"/>
      <c r="O39" s="208" t="n"/>
      <c r="P39" s="208" t="n"/>
      <c r="Q39" s="208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121" t="n"/>
    </row>
    <row r="40" ht="36.75" customHeight="1" s="35" thickTop="1">
      <c r="A40" s="117" t="inlineStr">
        <is>
          <t>合計</t>
        </is>
      </c>
      <c r="B40" s="117" t="n"/>
      <c r="C40" s="196" t="n"/>
      <c r="D40" s="215">
        <f t="array" ref="D40">_xlfn.IFS(C40&lt;0.5,"朝",AND(C40&lt;22/24),"22前",AND(C40&gt;=22/24),"22後")</f>
        <v/>
      </c>
      <c r="E40" s="224" t="n"/>
      <c r="F40" s="225" t="n"/>
      <c r="G40" s="226" t="n"/>
      <c r="H40" s="195" t="inlineStr">
        <is>
          <t>休憩計計</t>
        </is>
      </c>
      <c r="I40" s="196" t="inlineStr">
        <is>
          <t>早朝計</t>
        </is>
      </c>
      <c r="J40" s="196" t="inlineStr">
        <is>
          <t>基本計</t>
        </is>
      </c>
      <c r="K40" s="196" t="inlineStr">
        <is>
          <t>夜時間</t>
        </is>
      </c>
      <c r="L40" s="196" t="inlineStr">
        <is>
          <t>実働時間</t>
        </is>
      </c>
      <c r="M40" s="122" t="inlineStr">
        <is>
          <t>契約時間</t>
        </is>
      </c>
      <c r="N40" s="123" t="inlineStr">
        <is>
          <t>残業時間</t>
        </is>
      </c>
      <c r="O40" s="124" t="inlineStr">
        <is>
          <t>深夜時間</t>
        </is>
      </c>
      <c r="P40" s="124" t="inlineStr">
        <is>
          <t>深夜時間</t>
        </is>
      </c>
      <c r="Q40" s="124" t="inlineStr">
        <is>
          <t>深夜時間</t>
        </is>
      </c>
      <c r="R40" s="125" t="inlineStr">
        <is>
          <t>食事合計</t>
        </is>
      </c>
    </row>
    <row r="41" ht="36.75" customHeight="1" s="35" thickBot="1">
      <c r="A41" s="119" t="n"/>
      <c r="B41" s="119" t="n"/>
      <c r="C41" s="119" t="n"/>
      <c r="D41" s="119" t="n"/>
      <c r="E41" s="140" t="n"/>
      <c r="F41" s="4" t="inlineStr">
        <is>
          <t>出勤日数</t>
        </is>
      </c>
      <c r="G41" s="144">
        <f>COUNTA(C9:C39)</f>
        <v/>
      </c>
      <c r="H41" s="227">
        <f>+SUM(H9:H39)</f>
        <v/>
      </c>
      <c r="I41" s="228">
        <f>SUM(I9:I39)</f>
        <v/>
      </c>
      <c r="J41" s="229">
        <f>SUM(J9:J39)</f>
        <v/>
      </c>
      <c r="K41" s="229">
        <f>SUM(K9:K39)</f>
        <v/>
      </c>
      <c r="L41" s="197">
        <f>+SUM(L9:L39)</f>
        <v/>
      </c>
      <c r="M41" s="197">
        <f>+SUM(M9:M39)</f>
        <v/>
      </c>
      <c r="N41" s="197">
        <f>+SUM(N9:N39)</f>
        <v/>
      </c>
      <c r="O41" s="197">
        <f>+SUM(O9:O38)</f>
        <v/>
      </c>
      <c r="P41" s="197">
        <f>+SUM(P9:P38)</f>
        <v/>
      </c>
      <c r="Q41" s="197">
        <f>+SUM(Q9:Q39)</f>
        <v/>
      </c>
      <c r="R41" s="119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24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I36" sqref="I36"/>
    </sheetView>
  </sheetViews>
  <sheetFormatPr baseColWidth="8" defaultRowHeight="13.2"/>
  <cols>
    <col width="7.21875" bestFit="1" customWidth="1" style="35" min="1" max="1"/>
    <col width="5.77734375" bestFit="1" customWidth="1" style="35" min="2" max="2"/>
    <col hidden="1" width="2.88671875" customWidth="1" style="35" min="4" max="4"/>
    <col width="10.109375" customWidth="1" style="35" min="8" max="11"/>
    <col width="10" customWidth="1" style="35" min="12" max="13"/>
    <col width="10.88671875" customWidth="1" style="35" min="14" max="14"/>
    <col hidden="1" width="9" customWidth="1" style="35" min="15" max="15"/>
    <col hidden="1" width="8.21875" customWidth="1" style="35" min="16" max="16"/>
  </cols>
  <sheetData>
    <row r="2" ht="22.5" customHeight="1" s="35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67" t="inlineStr">
        <is>
          <t>ダイエットクック</t>
        </is>
      </c>
      <c r="E2" s="166" t="n"/>
      <c r="F2" s="166" t="n"/>
      <c r="G2" s="166" t="n"/>
      <c r="L2" s="0" t="n"/>
      <c r="M2" s="0" t="n"/>
      <c r="Z2" s="22" t="n">
        <v>0.9166666666666666</v>
      </c>
      <c r="AA2" s="23" t="n">
        <v>1.208333333333333</v>
      </c>
    </row>
    <row r="3" ht="22.5" customHeight="1" s="35">
      <c r="A3" s="190">
        <f>'[1]0SHEET'!D1</f>
        <v/>
      </c>
      <c r="B3" s="2" t="inlineStr">
        <is>
          <t>月</t>
        </is>
      </c>
      <c r="L3" s="0" t="n"/>
      <c r="M3" s="0" t="n"/>
    </row>
    <row r="4" ht="22.5" customHeight="1" s="35">
      <c r="C4" s="1" t="inlineStr">
        <is>
          <t>氏名</t>
        </is>
      </c>
      <c r="D4" s="168" t="inlineStr">
        <is>
          <t>Ｒビケ　アルジュン</t>
        </is>
      </c>
      <c r="E4" s="166" t="n"/>
      <c r="F4" s="166" t="n"/>
      <c r="G4" s="166" t="n"/>
      <c r="H4" s="0" t="inlineStr">
        <is>
          <t>NP番号：</t>
        </is>
      </c>
      <c r="I4" s="107" t="n">
        <v>5764</v>
      </c>
      <c r="J4" s="0" t="n"/>
      <c r="K4" s="0" t="n"/>
      <c r="M4" s="0" t="n"/>
    </row>
    <row r="6">
      <c r="L6" s="20" t="inlineStr">
        <is>
          <t>法定時間</t>
        </is>
      </c>
      <c r="M6" s="20" t="n"/>
    </row>
    <row r="7" ht="14.25" customHeight="1" s="35" thickBot="1">
      <c r="L7" s="21" t="n">
        <v>0.3333333333333333</v>
      </c>
      <c r="M7" s="21" t="n"/>
      <c r="O7" s="3" t="n"/>
      <c r="P7" s="3" t="n"/>
      <c r="Q7" s="3" t="n"/>
    </row>
    <row r="8" ht="22.5" customHeight="1" s="35" thickBot="1">
      <c r="A8" s="110" t="inlineStr">
        <is>
          <t>日</t>
        </is>
      </c>
      <c r="B8" s="132" t="inlineStr">
        <is>
          <t>曜日</t>
        </is>
      </c>
      <c r="C8" s="7" t="inlineStr">
        <is>
          <t>出勤</t>
        </is>
      </c>
      <c r="D8" s="8" t="n"/>
      <c r="E8" s="8" t="inlineStr">
        <is>
          <t>退勤</t>
        </is>
      </c>
      <c r="F8" s="8" t="inlineStr">
        <is>
          <t>休憩開始</t>
        </is>
      </c>
      <c r="G8" s="9" t="inlineStr">
        <is>
          <t>休憩終了</t>
        </is>
      </c>
      <c r="H8" s="134" t="inlineStr">
        <is>
          <t>休憩計</t>
        </is>
      </c>
      <c r="I8" s="110" t="inlineStr">
        <is>
          <t>早朝</t>
        </is>
      </c>
      <c r="J8" s="110" t="inlineStr">
        <is>
          <t>基本</t>
        </is>
      </c>
      <c r="K8" s="110" t="inlineStr">
        <is>
          <t>夜</t>
        </is>
      </c>
      <c r="L8" s="111" t="inlineStr">
        <is>
          <t>実働</t>
        </is>
      </c>
      <c r="M8" s="111" t="inlineStr">
        <is>
          <t>契約時間</t>
        </is>
      </c>
      <c r="N8" s="112" t="inlineStr">
        <is>
          <t>残業</t>
        </is>
      </c>
      <c r="O8" s="113" t="inlineStr">
        <is>
          <t>深夜時間</t>
        </is>
      </c>
      <c r="P8" s="113" t="inlineStr">
        <is>
          <t>深夜休憩</t>
        </is>
      </c>
      <c r="Q8" s="113" t="inlineStr">
        <is>
          <t>深夜</t>
        </is>
      </c>
      <c r="R8" s="114" t="inlineStr">
        <is>
          <t>食事</t>
        </is>
      </c>
    </row>
    <row r="9" ht="36.75" customHeight="1" s="35" thickTop="1">
      <c r="A9" s="214">
        <f>A3</f>
        <v/>
      </c>
      <c r="B9" s="133">
        <f>TEXT(A9,"aaa")</f>
        <v/>
      </c>
      <c r="C9" s="192" t="n">
        <v>0.8652777777777778</v>
      </c>
      <c r="D9" s="215">
        <f t="array" ref="D9">_xlfn.IFS(C9&lt;0.5,"朝",AND(C9&lt;22/24),"22前",AND(C9&gt;=22/24),"22後")</f>
        <v/>
      </c>
      <c r="E9" s="145" t="n">
        <v>1.196527777777778</v>
      </c>
      <c r="F9" s="196" t="n">
        <v>0</v>
      </c>
      <c r="G9" s="194" t="n">
        <v>0.04166666666666666</v>
      </c>
      <c r="H9" s="195">
        <f>G9-F9</f>
        <v/>
      </c>
      <c r="I9" s="196">
        <f>IF(AND(C9&lt;0.333,C9&lt;&gt;""),8/24-C9,(IF(E9&gt;29/24,E9-29/24,)))</f>
        <v/>
      </c>
      <c r="J9" s="196">
        <f>IF(AND(C9&lt;0.5,C9&lt;&gt;""),E9-C9-H9,)</f>
        <v/>
      </c>
      <c r="K9" s="196">
        <f>IF(AND(C9&gt;0.5,C9&lt;22/24),22/24-C9,)</f>
        <v/>
      </c>
      <c r="L9" s="197">
        <f>IF(C9&gt;E9,E9+1-C9-H9,E9-C9-H9)</f>
        <v/>
      </c>
      <c r="M9" s="196">
        <f>+IF(L9&gt;$L$7,$L$7,L9)</f>
        <v/>
      </c>
      <c r="N9" s="196">
        <f>+IF(OR(L9&lt;=$L$7,L9=" ")," ",L9-$L$7)</f>
        <v/>
      </c>
      <c r="O9" s="196">
        <f>IF(AND($C9&lt;&gt;"",$C9&lt;$AA$2,$E9&gt;$Z$2),MIN($E9,$AA$2)-MAX($C9,$Z$2),0)</f>
        <v/>
      </c>
      <c r="P9" s="196">
        <f>IF(AND($F9&lt;&gt;"",$F9&lt;$AA$2,$G9&gt;$Z$2),MIN($G9,$AA$2)-MAX($F9,$Z$2),0)</f>
        <v/>
      </c>
      <c r="Q9" s="197">
        <f t="array" ref="Q9">_xlfn.IFS(D9="朝",,AND(D9="22前",E9&gt;5/24),5/24+1-H9-22/24,AND(D9="22前",E9&lt;5/24),E9+1-H9-22/24,AND(D9="22後",E9&gt;5/24),5/24+1-H9-C9,AND(D9="22後",E9&lt;5/24),E9+1-H9-C9)</f>
        <v/>
      </c>
      <c r="R9" s="117" t="n"/>
    </row>
    <row r="10" ht="36.75" customHeight="1" s="35">
      <c r="A10" s="216">
        <f>A9+1</f>
        <v/>
      </c>
      <c r="B10" s="32">
        <f>TEXT(A10,"aaa")</f>
        <v/>
      </c>
      <c r="C10" s="200" t="n">
        <v>0.8652777777777778</v>
      </c>
      <c r="D10" s="215">
        <f t="array" ref="D10">_xlfn.IFS(C10&lt;0.5,"朝",AND(C10&lt;22/24),"22前",AND(C10&gt;=22/24),"22後")</f>
        <v/>
      </c>
      <c r="E10" s="146" t="n">
        <v>1.196527777777778</v>
      </c>
      <c r="F10" s="197" t="n">
        <v>0</v>
      </c>
      <c r="G10" s="198" t="n">
        <v>0.04166666666666666</v>
      </c>
      <c r="H10" s="201">
        <f>G10-F10</f>
        <v/>
      </c>
      <c r="I10" s="196">
        <f>IF(AND(C10&lt;0.333,C10&lt;&gt;""),8/24-C10,(IF(E10&gt;29/24,E10-29/24,)))</f>
        <v/>
      </c>
      <c r="J10" s="196">
        <f>IF(AND(C10&lt;0.5,C10&lt;&gt;""),E10-C10-H10,)</f>
        <v/>
      </c>
      <c r="K10" s="196">
        <f>IF(AND(C10&gt;0.5,C10&lt;22/24),22/24-C10,)</f>
        <v/>
      </c>
      <c r="L10" s="197">
        <f>IF(C10&gt;E10,E10+1-C10-H10,E10-C10-H10)</f>
        <v/>
      </c>
      <c r="M10" s="202">
        <f>+IF(L10&gt;$L$7,$L$7,L10)</f>
        <v/>
      </c>
      <c r="N10" s="197">
        <f>+IF(OR(L10&lt;=$L$7,L10=" ")," ",L10-$L$7)</f>
        <v/>
      </c>
      <c r="O10" s="197">
        <f>IF(AND($C10&lt;&gt;"",$C10&lt;$AA$2,$E10&gt;$Z$2),MIN($E10,$AA$2)-MAX($C10,$Z$2),0)</f>
        <v/>
      </c>
      <c r="P10" s="197">
        <f>IF(AND($F10&lt;&gt;"",$F10&lt;$AA$2,$G10&gt;$Z$2),MIN($G10,$AA$2)-MAX($F10,$Z$2),0)</f>
        <v/>
      </c>
      <c r="Q10" s="197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119" t="n"/>
    </row>
    <row r="11" ht="36.75" customHeight="1" s="35">
      <c r="A11" s="216">
        <f>A10+1</f>
        <v/>
      </c>
      <c r="B11" s="32">
        <f>TEXT(A11,"aaa")</f>
        <v/>
      </c>
      <c r="C11" s="200" t="n">
        <v>0.8652777777777778</v>
      </c>
      <c r="D11" s="215">
        <f t="array" ref="D11">_xlfn.IFS(C11&lt;0.5,"朝",AND(C11&lt;22/24),"22前",AND(C11&gt;=22/24),"22後")</f>
        <v/>
      </c>
      <c r="E11" s="146" t="n">
        <v>1.196527777777778</v>
      </c>
      <c r="F11" s="197" t="n">
        <v>0</v>
      </c>
      <c r="G11" s="198" t="n">
        <v>0.04166666666666666</v>
      </c>
      <c r="H11" s="201">
        <f>G11-F11</f>
        <v/>
      </c>
      <c r="I11" s="196">
        <f>IF(AND(C11&lt;0.333,C11&lt;&gt;""),8/24-C11,(IF(E11&gt;29/24,E11-29/24,)))</f>
        <v/>
      </c>
      <c r="J11" s="196">
        <f>IF(AND(C11&lt;0.5,C11&lt;&gt;""),E11-C11-H11,)</f>
        <v/>
      </c>
      <c r="K11" s="196">
        <f>IF(AND(C11&gt;0.5,C11&lt;22/24),22/24-C11,)</f>
        <v/>
      </c>
      <c r="L11" s="197">
        <f>IF(C11&gt;E11,E11+1-C11-H11,E11-C11-H11)</f>
        <v/>
      </c>
      <c r="M11" s="202">
        <f>+IF(L11&gt;$L$7,$L$7,L11)</f>
        <v/>
      </c>
      <c r="N11" s="197">
        <f>+IF(OR(L11&lt;=$L$7,L11=" ")," ",L11-$L$7)</f>
        <v/>
      </c>
      <c r="O11" s="197">
        <f>IF(AND($C11&lt;&gt;"",$C11&lt;$AA$2,$E11&gt;$Z$2),MIN($E11,$AA$2)-MAX($C11,$Z$2),0)</f>
        <v/>
      </c>
      <c r="P11" s="197">
        <f>IF(AND($F11&lt;&gt;"",$F11&lt;$AA$2,$G11&gt;$Z$2),MIN($G11,$AA$2)-MAX($F11,$Z$2),0)</f>
        <v/>
      </c>
      <c r="Q11" s="197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119" t="n"/>
    </row>
    <row r="12" ht="36.75" customHeight="1" s="35">
      <c r="A12" s="216">
        <f>A11+1</f>
        <v/>
      </c>
      <c r="B12" s="32">
        <f>TEXT(A12,"aaa")</f>
        <v/>
      </c>
      <c r="C12" s="200" t="n"/>
      <c r="D12" s="215">
        <f t="array" ref="D12">_xlfn.IFS(C12&lt;0.5,"朝",AND(C12&lt;22/24),"22前",AND(C12&gt;=22/24),"22後")</f>
        <v/>
      </c>
      <c r="E12" s="146" t="n"/>
      <c r="F12" s="197" t="n"/>
      <c r="G12" s="198" t="n"/>
      <c r="H12" s="201">
        <f>G12-F12</f>
        <v/>
      </c>
      <c r="I12" s="196">
        <f>IF(AND(C12&lt;0.333,C12&lt;&gt;""),8/24-C12,(IF(E12&gt;29/24,E12-29/24,)))</f>
        <v/>
      </c>
      <c r="J12" s="196">
        <f>IF(AND(C12&lt;0.5,C12&lt;&gt;""),E12-C12-H12,)</f>
        <v/>
      </c>
      <c r="K12" s="196">
        <f>IF(AND(C12&gt;0.5,C12&lt;22/24),22/24-C12,)</f>
        <v/>
      </c>
      <c r="L12" s="197">
        <f>IF(C12&gt;E12,E12+1-C12-H12,E12-C12-H12)</f>
        <v/>
      </c>
      <c r="M12" s="202">
        <f>+IF(L12&gt;$L$7,$L$7,L12)</f>
        <v/>
      </c>
      <c r="N12" s="197">
        <f>+IF(OR(L12&lt;=$L$7,L12=" ")," ",L12-$L$7)</f>
        <v/>
      </c>
      <c r="O12" s="197">
        <f>IF(AND($C12&lt;&gt;"",$C12&lt;$AA$2,$E12&gt;$Z$2),MIN($E12,$AA$2)-MAX($C12,$Z$2),0)</f>
        <v/>
      </c>
      <c r="P12" s="197">
        <f>IF(AND($F12&lt;&gt;"",$F12&lt;$AA$2,$G12&gt;$Z$2),MIN($G12,$AA$2)-MAX($F12,$Z$2),0)</f>
        <v/>
      </c>
      <c r="Q12" s="197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119" t="n"/>
    </row>
    <row r="13" ht="36.75" customHeight="1" s="35">
      <c r="A13" s="216">
        <f>A12+1</f>
        <v/>
      </c>
      <c r="B13" s="32">
        <f>TEXT(A13,"aaa")</f>
        <v/>
      </c>
      <c r="C13" s="200" t="n"/>
      <c r="D13" s="215">
        <f t="array" ref="D13">_xlfn.IFS(C13&lt;0.5,"朝",AND(C13&lt;22/24),"22前",AND(C13&gt;=22/24),"22後")</f>
        <v/>
      </c>
      <c r="E13" s="146" t="n"/>
      <c r="F13" s="197" t="n"/>
      <c r="G13" s="198" t="n"/>
      <c r="H13" s="201">
        <f>G13-F13</f>
        <v/>
      </c>
      <c r="I13" s="196">
        <f>IF(AND(C13&lt;0.333,C13&lt;&gt;""),8/24-C13,(IF(E13&gt;29/24,E13-29/24,)))</f>
        <v/>
      </c>
      <c r="J13" s="196">
        <f>IF(AND(C13&lt;0.5,C13&lt;&gt;""),E13-C13-H13,)</f>
        <v/>
      </c>
      <c r="K13" s="196">
        <f>IF(AND(C13&gt;0.5,C13&lt;22/24),22/24-C13,)</f>
        <v/>
      </c>
      <c r="L13" s="197">
        <f>IF(C13&gt;E13,E13+1-C13-H13,E13-C13-H13)</f>
        <v/>
      </c>
      <c r="M13" s="202">
        <f>+IF(L13&gt;$L$7,$L$7,L13)</f>
        <v/>
      </c>
      <c r="N13" s="197">
        <f>+IF(OR(L13&lt;=$L$7,L13=" ")," ",L13-$L$7)</f>
        <v/>
      </c>
      <c r="O13" s="197">
        <f>IF(AND($C13&lt;&gt;"",$C13&lt;$AA$2,$E13&gt;$Z$2),MIN($E13,$AA$2)-MAX($C13,$Z$2),0)</f>
        <v/>
      </c>
      <c r="P13" s="197">
        <f>IF(AND($F13&lt;&gt;"",$F13&lt;$AA$2,$G13&gt;$Z$2),MIN($G13,$AA$2)-MAX($F13,$Z$2),0)</f>
        <v/>
      </c>
      <c r="Q13" s="197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119" t="n"/>
    </row>
    <row r="14" ht="36.75" customHeight="1" s="35">
      <c r="A14" s="216">
        <f>A13+1</f>
        <v/>
      </c>
      <c r="B14" s="32">
        <f>TEXT(A14,"aaa")</f>
        <v/>
      </c>
      <c r="C14" s="200" t="n"/>
      <c r="D14" s="215">
        <f t="array" ref="D14">_xlfn.IFS(C14&lt;0.5,"朝",AND(C14&lt;22/24),"22前",AND(C14&gt;=22/24),"22後")</f>
        <v/>
      </c>
      <c r="E14" s="146" t="n"/>
      <c r="F14" s="197" t="n"/>
      <c r="G14" s="198" t="n"/>
      <c r="H14" s="201">
        <f>G14-F14</f>
        <v/>
      </c>
      <c r="I14" s="196">
        <f>IF(AND(C14&lt;0.333,C14&lt;&gt;""),8/24-C14,(IF(E14&gt;29/24,E14-29/24,)))</f>
        <v/>
      </c>
      <c r="J14" s="196">
        <f>IF(AND(C14&lt;0.5,C14&lt;&gt;""),E14-C14-H14,)</f>
        <v/>
      </c>
      <c r="K14" s="196">
        <f>IF(AND(C14&gt;0.5,C14&lt;22/24),22/24-C14,)</f>
        <v/>
      </c>
      <c r="L14" s="197">
        <f>IF(C14&gt;E14,E14+1-C14-H14,E14-C14-H14)</f>
        <v/>
      </c>
      <c r="M14" s="202">
        <f>+IF(L14&gt;$L$7,$L$7,L14)</f>
        <v/>
      </c>
      <c r="N14" s="197">
        <f>+IF(OR(L14&lt;=$L$7,L14=" ")," ",L14-$L$7)</f>
        <v/>
      </c>
      <c r="O14" s="197">
        <f>IF(AND($C14&lt;&gt;"",$C14&lt;$AA$2,$E14&gt;$Z$2),MIN($E14,$AA$2)-MAX($C14,$Z$2),0)</f>
        <v/>
      </c>
      <c r="P14" s="197">
        <f>IF(AND($F14&lt;&gt;"",$F14&lt;$AA$2,$G14&gt;$Z$2),MIN($G14,$AA$2)-MAX($F14,$Z$2),0)</f>
        <v/>
      </c>
      <c r="Q14" s="197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119" t="n"/>
    </row>
    <row r="15" ht="36.75" customHeight="1" s="35">
      <c r="A15" s="216">
        <f>A14+1</f>
        <v/>
      </c>
      <c r="B15" s="32">
        <f>TEXT(A15,"aaa")</f>
        <v/>
      </c>
      <c r="C15" s="200" t="n">
        <v>0.9</v>
      </c>
      <c r="D15" s="215">
        <f t="array" ref="D15">_xlfn.IFS(C15&lt;0.5,"朝",AND(C15&lt;22/24),"22前",AND(C15&gt;=22/24),"22後")</f>
        <v/>
      </c>
      <c r="E15" s="146" t="n">
        <v>1.197222222222222</v>
      </c>
      <c r="F15" s="197" t="n">
        <v>0</v>
      </c>
      <c r="G15" s="198" t="n">
        <v>0.04166666666666666</v>
      </c>
      <c r="H15" s="201">
        <f>G15-F15</f>
        <v/>
      </c>
      <c r="I15" s="196">
        <f>IF(AND(C15&lt;0.333,C15&lt;&gt;""),8/24-C15,(IF(E15&gt;29/24,E15-29/24,)))</f>
        <v/>
      </c>
      <c r="J15" s="196">
        <f>IF(AND(C15&lt;0.5,C15&lt;&gt;""),E15-C15-H15,)</f>
        <v/>
      </c>
      <c r="K15" s="196">
        <f>IF(AND(C15&gt;0.5,C15&lt;22/24),22/24-C15,)</f>
        <v/>
      </c>
      <c r="L15" s="197">
        <f>IF(C15&gt;E15,E15+1-C15-H15,E15-C15-H15)</f>
        <v/>
      </c>
      <c r="M15" s="202">
        <f>+IF(L15&gt;$L$7,$L$7,L15)</f>
        <v/>
      </c>
      <c r="N15" s="197">
        <f>+IF(OR(L15&lt;=$L$7,L15=" ")," ",L15-$L$7)</f>
        <v/>
      </c>
      <c r="O15" s="197">
        <f>IF(AND($C15&lt;&gt;"",$C15&lt;$AA$2,$E15&gt;$Z$2),MIN($E15,$AA$2)-MAX($C15,$Z$2),0)</f>
        <v/>
      </c>
      <c r="P15" s="197">
        <f>IF(AND($F15&lt;&gt;"",$F15&lt;$AA$2,$G15&gt;$Z$2),MIN($G15,$AA$2)-MAX($F15,$Z$2),0)</f>
        <v/>
      </c>
      <c r="Q15" s="197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119" t="n"/>
    </row>
    <row r="16" ht="36.75" customHeight="1" s="35">
      <c r="A16" s="216">
        <f>A15+1</f>
        <v/>
      </c>
      <c r="B16" s="32">
        <f>TEXT(A16,"aaa")</f>
        <v/>
      </c>
      <c r="C16" s="200" t="n">
        <v>0.8652777777777778</v>
      </c>
      <c r="D16" s="215">
        <f t="array" ref="D16">_xlfn.IFS(C16&lt;0.5,"朝",AND(C16&lt;22/24),"22前",AND(C16&gt;=22/24),"22後")</f>
        <v/>
      </c>
      <c r="E16" s="146" t="n">
        <v>1.196527777777778</v>
      </c>
      <c r="F16" s="197" t="n">
        <v>0</v>
      </c>
      <c r="G16" s="198" t="n">
        <v>0.04166666666666666</v>
      </c>
      <c r="H16" s="201">
        <f>G16-F16</f>
        <v/>
      </c>
      <c r="I16" s="196">
        <f>IF(AND(C16&lt;0.333,C16&lt;&gt;""),8/24-C16,(IF(E16&gt;29/24,E16-29/24,)))</f>
        <v/>
      </c>
      <c r="J16" s="196">
        <f>IF(AND(C16&lt;0.5,C16&lt;&gt;""),E16-C16-H16,)</f>
        <v/>
      </c>
      <c r="K16" s="196">
        <f>IF(AND(C16&gt;0.5,C16&lt;22/24),22/24-C16,)</f>
        <v/>
      </c>
      <c r="L16" s="197">
        <f>IF(C16&gt;E16,E16+1-C16-H16,E16-C16-H16)</f>
        <v/>
      </c>
      <c r="M16" s="202">
        <f>+IF(L16&gt;$L$7,$L$7,L16)</f>
        <v/>
      </c>
      <c r="N16" s="197">
        <f>+IF(OR(L16&lt;=$L$7,L16=" ")," ",L16-$L$7)</f>
        <v/>
      </c>
      <c r="O16" s="197">
        <f>IF(AND($C16&lt;&gt;"",$C16&lt;$AA$2,$E16&gt;$Z$2),MIN($E16,$AA$2)-MAX($C16,$Z$2),0)</f>
        <v/>
      </c>
      <c r="P16" s="197">
        <f>IF(AND($F16&lt;&gt;"",$F16&lt;$AA$2,$G16&gt;$Z$2),MIN($G16,$AA$2)-MAX($F16,$Z$2),0)</f>
        <v/>
      </c>
      <c r="Q16" s="197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119" t="n"/>
    </row>
    <row r="17" ht="36.75" customHeight="1" s="35">
      <c r="A17" s="216">
        <f>A16+1</f>
        <v/>
      </c>
      <c r="B17" s="32">
        <f>TEXT(A17,"aaa")</f>
        <v/>
      </c>
      <c r="C17" s="200" t="n">
        <v>0.8652777777777778</v>
      </c>
      <c r="D17" s="215">
        <f t="array" ref="D17">_xlfn.IFS(C17&lt;0.5,"朝",AND(C17&lt;22/24),"22前",AND(C17&gt;=22/24),"22後")</f>
        <v/>
      </c>
      <c r="E17" s="146" t="n">
        <v>1.196527777777778</v>
      </c>
      <c r="F17" s="197" t="n">
        <v>0</v>
      </c>
      <c r="G17" s="198" t="n">
        <v>0.04166666666666666</v>
      </c>
      <c r="H17" s="201">
        <f>G17-F17</f>
        <v/>
      </c>
      <c r="I17" s="196">
        <f>IF(AND(C17&lt;0.333,C17&lt;&gt;""),8/24-C17,(IF(E17&gt;29/24,E17-29/24,)))</f>
        <v/>
      </c>
      <c r="J17" s="196">
        <f>IF(AND(C17&lt;0.5,C17&lt;&gt;""),E17-C17-H17,)</f>
        <v/>
      </c>
      <c r="K17" s="196">
        <f>IF(AND(C17&gt;0.5,C17&lt;22/24),22/24-C17,)</f>
        <v/>
      </c>
      <c r="L17" s="197">
        <f>IF(C17&gt;E17,E17+1-C17-H17,E17-C17-H17)</f>
        <v/>
      </c>
      <c r="M17" s="202">
        <f>+IF(L17&gt;$L$7,$L$7,L17)</f>
        <v/>
      </c>
      <c r="N17" s="197">
        <f>+IF(OR(L17&lt;=$L$7,L17=" ")," ",L17-$L$7)</f>
        <v/>
      </c>
      <c r="O17" s="197">
        <f>IF(AND($C17&lt;&gt;"",$C17&lt;$AA$2,$E17&gt;$Z$2),MIN($E17,$AA$2)-MAX($C17,$Z$2),0)</f>
        <v/>
      </c>
      <c r="P17" s="197">
        <f>IF(AND($F17&lt;&gt;"",$F17&lt;$AA$2,$G17&gt;$Z$2),MIN($G17,$AA$2)-MAX($F17,$Z$2),0)</f>
        <v/>
      </c>
      <c r="Q17" s="197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119" t="n"/>
    </row>
    <row r="18" ht="36.75" customHeight="1" s="35">
      <c r="A18" s="216">
        <f>A17+1</f>
        <v/>
      </c>
      <c r="B18" s="32">
        <f>TEXT(A18,"aaa")</f>
        <v/>
      </c>
      <c r="C18" s="200" t="n">
        <v>0.8652777777777778</v>
      </c>
      <c r="D18" s="215">
        <f t="array" ref="D18">_xlfn.IFS(C18&lt;0.5,"朝",AND(C18&lt;22/24),"22前",AND(C18&gt;=22/24),"22後")</f>
        <v/>
      </c>
      <c r="E18" s="146" t="n">
        <v>1.196527777777778</v>
      </c>
      <c r="F18" s="197" t="n">
        <v>0</v>
      </c>
      <c r="G18" s="198" t="n">
        <v>0.04166666666666666</v>
      </c>
      <c r="H18" s="201">
        <f>G18-F18</f>
        <v/>
      </c>
      <c r="I18" s="196">
        <f>IF(AND(C18&lt;0.333,C18&lt;&gt;""),8/24-C18,(IF(E18&gt;29/24,E18-29/24,)))</f>
        <v/>
      </c>
      <c r="J18" s="196">
        <f>IF(AND(C18&lt;0.5,C18&lt;&gt;""),E18-C18-H18,)</f>
        <v/>
      </c>
      <c r="K18" s="196">
        <f>IF(AND(C18&gt;0.5,C18&lt;22/24),22/24-C18,)</f>
        <v/>
      </c>
      <c r="L18" s="197">
        <f>IF(C18&gt;E18,E18+1-C18-H18,E18-C18-H18)</f>
        <v/>
      </c>
      <c r="M18" s="202">
        <f>+IF(L18&gt;$L$7,$L$7,L18)</f>
        <v/>
      </c>
      <c r="N18" s="197">
        <f>+IF(OR(L18&lt;=$L$7,L18=" ")," ",L18-$L$7)</f>
        <v/>
      </c>
      <c r="O18" s="197">
        <f>IF(AND($C18&lt;&gt;"",$C18&lt;$AA$2,$E18&gt;$Z$2),MIN($E18,$AA$2)-MAX($C18,$Z$2),0)</f>
        <v/>
      </c>
      <c r="P18" s="197">
        <f>IF(AND($F18&lt;&gt;"",$F18&lt;$AA$2,$G18&gt;$Z$2),MIN($G18,$AA$2)-MAX($F18,$Z$2),0)</f>
        <v/>
      </c>
      <c r="Q18" s="197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119" t="n"/>
    </row>
    <row r="19" ht="36.75" customHeight="1" s="35">
      <c r="A19" s="216">
        <f>A18+1</f>
        <v/>
      </c>
      <c r="B19" s="32">
        <f>TEXT(A19,"aaa")</f>
        <v/>
      </c>
      <c r="C19" s="200" t="n"/>
      <c r="D19" s="215">
        <f t="array" ref="D19">_xlfn.IFS(C19&lt;0.5,"朝",AND(C19&lt;22/24),"22前",AND(C19&gt;=22/24),"22後")</f>
        <v/>
      </c>
      <c r="E19" s="146" t="n"/>
      <c r="F19" s="197" t="n"/>
      <c r="G19" s="198" t="n"/>
      <c r="H19" s="201">
        <f>G19-F19</f>
        <v/>
      </c>
      <c r="I19" s="196">
        <f>IF(AND(C19&lt;0.333,C19&lt;&gt;""),8/24-C19,(IF(E19&gt;29/24,E19-29/24,)))</f>
        <v/>
      </c>
      <c r="J19" s="196">
        <f>IF(AND(C19&lt;0.5,C19&lt;&gt;""),E19-C19-H19,)</f>
        <v/>
      </c>
      <c r="K19" s="196">
        <f>IF(AND(C19&gt;0.5,C19&lt;22/24),22/24-C19,)</f>
        <v/>
      </c>
      <c r="L19" s="197">
        <f>IF(C19&gt;E19,E19+1-C19-H19,E19-C19-H19)</f>
        <v/>
      </c>
      <c r="M19" s="202">
        <f>+IF(L19&gt;$L$7,$L$7,L19)</f>
        <v/>
      </c>
      <c r="N19" s="197">
        <f>+IF(OR(L19&lt;=$L$7,L19=" ")," ",L19-$L$7)</f>
        <v/>
      </c>
      <c r="O19" s="197">
        <f>IF(AND($C19&lt;&gt;"",$C19&lt;$AA$2,$E19&gt;$Z$2),MIN($E19,$AA$2)-MAX($C19,$Z$2),0)</f>
        <v/>
      </c>
      <c r="P19" s="197">
        <f>IF(AND($F19&lt;&gt;"",$F19&lt;$AA$2,$G19&gt;$Z$2),MIN($G19,$AA$2)-MAX($F19,$Z$2),0)</f>
        <v/>
      </c>
      <c r="Q19" s="197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119" t="n"/>
    </row>
    <row r="20" ht="36.75" customHeight="1" s="35">
      <c r="A20" s="216">
        <f>A19+1</f>
        <v/>
      </c>
      <c r="B20" s="32">
        <f>TEXT(A20,"aaa")</f>
        <v/>
      </c>
      <c r="C20" s="200" t="n"/>
      <c r="D20" s="215">
        <f t="array" ref="D20">_xlfn.IFS(C20&lt;0.5,"朝",AND(C20&lt;22/24),"22前",AND(C20&gt;=22/24),"22後")</f>
        <v/>
      </c>
      <c r="E20" s="146" t="n"/>
      <c r="F20" s="197" t="n"/>
      <c r="G20" s="198" t="n"/>
      <c r="H20" s="201">
        <f>G20-F20</f>
        <v/>
      </c>
      <c r="I20" s="196">
        <f>IF(AND(C20&lt;0.333,C20&lt;&gt;""),8/24-C20,(IF(E20&gt;29/24,E20-29/24,)))</f>
        <v/>
      </c>
      <c r="J20" s="196">
        <f>IF(AND(C20&lt;0.5,C20&lt;&gt;""),E20-C20-H20,)</f>
        <v/>
      </c>
      <c r="K20" s="196">
        <f>IF(AND(C20&gt;0.5,C20&lt;22/24),22/24-C20,)</f>
        <v/>
      </c>
      <c r="L20" s="197">
        <f>IF(C20&gt;E20,E20+1-C20-H20,E20-C20-H20)</f>
        <v/>
      </c>
      <c r="M20" s="202">
        <f>+IF(L20&gt;$L$7,$L$7,L20)</f>
        <v/>
      </c>
      <c r="N20" s="197">
        <f>+IF(OR(L20&lt;=$L$7,L20=" ")," ",L20-$L$7)</f>
        <v/>
      </c>
      <c r="O20" s="197">
        <f>IF(AND($C20&lt;&gt;"",$C20&lt;$AA$2,$E20&gt;$Z$2),MIN($E20,$AA$2)-MAX($C20,$Z$2),0)</f>
        <v/>
      </c>
      <c r="P20" s="197">
        <f>IF(AND($F20&lt;&gt;"",$F20&lt;$AA$2,$G20&gt;$Z$2),MIN($G20,$AA$2)-MAX($F20,$Z$2),0)</f>
        <v/>
      </c>
      <c r="Q20" s="197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119" t="n"/>
    </row>
    <row r="21" ht="36.75" customHeight="1" s="35">
      <c r="A21" s="216">
        <f>A20+1</f>
        <v/>
      </c>
      <c r="B21" s="32">
        <f>TEXT(A21,"aaa")</f>
        <v/>
      </c>
      <c r="C21" s="200" t="n"/>
      <c r="D21" s="215">
        <f t="array" ref="D21">_xlfn.IFS(C21&lt;0.5,"朝",AND(C21&lt;22/24),"22前",AND(C21&gt;=22/24),"22後")</f>
        <v/>
      </c>
      <c r="E21" s="146" t="n"/>
      <c r="F21" s="197" t="n"/>
      <c r="G21" s="198" t="n"/>
      <c r="H21" s="201">
        <f>G21-F21</f>
        <v/>
      </c>
      <c r="I21" s="196">
        <f>IF(AND(C21&lt;0.333,C21&lt;&gt;""),8/24-C21,(IF(E21&gt;29/24,E21-29/24,)))</f>
        <v/>
      </c>
      <c r="J21" s="196">
        <f>IF(AND(C21&lt;0.5,C21&lt;&gt;""),E21-C21-H21,)</f>
        <v/>
      </c>
      <c r="K21" s="196">
        <f>IF(AND(C21&gt;0.5,C21&lt;22/24),22/24-C21,)</f>
        <v/>
      </c>
      <c r="L21" s="197">
        <f>IF(C21&gt;E21,E21+1-C21-H21,E21-C21-H21)</f>
        <v/>
      </c>
      <c r="M21" s="202">
        <f>+IF(L21&gt;$L$7,$L$7,L21)</f>
        <v/>
      </c>
      <c r="N21" s="197">
        <f>+IF(OR(L21&lt;=$L$7,L21=" ")," ",L21-$L$7)</f>
        <v/>
      </c>
      <c r="O21" s="197">
        <f>IF(AND($C21&lt;&gt;"",$C21&lt;$AA$2,$E21&gt;$Z$2),MIN($E21,$AA$2)-MAX($C21,$Z$2),0)</f>
        <v/>
      </c>
      <c r="P21" s="197">
        <f>IF(AND($F21&lt;&gt;"",$F21&lt;$AA$2,$G21&gt;$Z$2),MIN($G21,$AA$2)-MAX($F21,$Z$2),0)</f>
        <v/>
      </c>
      <c r="Q21" s="197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119" t="n"/>
    </row>
    <row r="22" ht="36.75" customHeight="1" s="35">
      <c r="A22" s="216">
        <f>A21+1</f>
        <v/>
      </c>
      <c r="B22" s="32">
        <f>TEXT(A22,"aaa")</f>
        <v/>
      </c>
      <c r="C22" s="200" t="n">
        <v>0.8652777777777778</v>
      </c>
      <c r="D22" s="215">
        <f t="array" ref="D22">_xlfn.IFS(C22&lt;0.5,"朝",AND(C22&lt;22/24),"22前",AND(C22&gt;=22/24),"22後")</f>
        <v/>
      </c>
      <c r="E22" s="146" t="n">
        <v>1.196527777777778</v>
      </c>
      <c r="F22" s="197" t="n">
        <v>0</v>
      </c>
      <c r="G22" s="198" t="n">
        <v>0.04166666666666666</v>
      </c>
      <c r="H22" s="201">
        <f>G22-F22</f>
        <v/>
      </c>
      <c r="I22" s="196">
        <f>IF(AND(C22&lt;0.333,C22&lt;&gt;""),8/24-C22,(IF(E22&gt;29/24,E22-29/24,)))</f>
        <v/>
      </c>
      <c r="J22" s="196">
        <f>IF(AND(C22&lt;0.5,C22&lt;&gt;""),E22-C22-H22,)</f>
        <v/>
      </c>
      <c r="K22" s="196">
        <f>IF(AND(C22&gt;0.5,C22&lt;22/24),22/24-C22,)</f>
        <v/>
      </c>
      <c r="L22" s="197">
        <f>IF(C22&gt;E22,E22+1-C22-H22,E22-C22-H22)</f>
        <v/>
      </c>
      <c r="M22" s="202">
        <f>+IF(L22&gt;$L$7,$L$7,L22)</f>
        <v/>
      </c>
      <c r="N22" s="197">
        <f>+IF(OR(L22&lt;=$L$7,L22=" ")," ",L22-$L$7)</f>
        <v/>
      </c>
      <c r="O22" s="197">
        <f>IF(AND($C22&lt;&gt;"",$C22&lt;$AA$2,$E22&gt;$Z$2),MIN($E22,$AA$2)-MAX($C22,$Z$2),0)</f>
        <v/>
      </c>
      <c r="P22" s="197">
        <f>IF(AND($F22&lt;&gt;"",$F22&lt;$AA$2,$G22&gt;$Z$2),MIN($G22,$AA$2)-MAX($F22,$Z$2),0)</f>
        <v/>
      </c>
      <c r="Q22" s="197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119" t="n"/>
    </row>
    <row r="23" ht="36.75" customHeight="1" s="35">
      <c r="A23" s="216">
        <f>A22+1</f>
        <v/>
      </c>
      <c r="B23" s="32">
        <f>TEXT(A23,"aaa")</f>
        <v/>
      </c>
      <c r="C23" s="200" t="n">
        <v>0.8652777777777778</v>
      </c>
      <c r="D23" s="215">
        <f t="array" ref="D23">_xlfn.IFS(C23&lt;0.5,"朝",AND(C23&lt;22/24),"22前",AND(C23&gt;=22/24),"22後")</f>
        <v/>
      </c>
      <c r="E23" s="146" t="n">
        <v>1.196527777777778</v>
      </c>
      <c r="F23" s="197" t="n">
        <v>0</v>
      </c>
      <c r="G23" s="198" t="n">
        <v>0.04166666666666666</v>
      </c>
      <c r="H23" s="201">
        <f>G23-F23</f>
        <v/>
      </c>
      <c r="I23" s="196">
        <f>IF(AND(C23&lt;0.333,C23&lt;&gt;""),8/24-C23,(IF(E23&gt;29/24,E23-29/24,)))</f>
        <v/>
      </c>
      <c r="J23" s="196">
        <f>IF(AND(C23&lt;0.5,C23&lt;&gt;""),E23-C23-H23,)</f>
        <v/>
      </c>
      <c r="K23" s="196">
        <f>IF(AND(C23&gt;0.5,C23&lt;22/24),22/24-C23,)</f>
        <v/>
      </c>
      <c r="L23" s="197">
        <f>IF(C23&gt;E23,E23+1-C23-H23,E23-C23-H23)</f>
        <v/>
      </c>
      <c r="M23" s="202">
        <f>+IF(L23&gt;$L$7,$L$7,L23)</f>
        <v/>
      </c>
      <c r="N23" s="197">
        <f>+IF(OR(L23&lt;=$L$7,L23=" ")," ",L23-$L$7)</f>
        <v/>
      </c>
      <c r="O23" s="197">
        <f>IF(AND($C23&lt;&gt;"",$C23&lt;$AA$2,$E23&gt;$Z$2),MIN($E23,$AA$2)-MAX($C23,$Z$2),0)</f>
        <v/>
      </c>
      <c r="P23" s="197">
        <f>IF(AND($F23&lt;&gt;"",$F23&lt;$AA$2,$G23&gt;$Z$2),MIN($G23,$AA$2)-MAX($F23,$Z$2),0)</f>
        <v/>
      </c>
      <c r="Q23" s="197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119" t="n"/>
    </row>
    <row r="24" ht="36.75" customHeight="1" s="35">
      <c r="A24" s="216">
        <f>A23+1</f>
        <v/>
      </c>
      <c r="B24" s="32">
        <f>TEXT(A24,"aaa")</f>
        <v/>
      </c>
      <c r="C24" s="200" t="n"/>
      <c r="D24" s="215">
        <f t="array" ref="D24">_xlfn.IFS(C24&lt;0.5,"朝",AND(C24&lt;22/24),"22前",AND(C24&gt;=22/24),"22後")</f>
        <v/>
      </c>
      <c r="E24" s="146" t="n"/>
      <c r="F24" s="197" t="n"/>
      <c r="G24" s="198" t="n"/>
      <c r="H24" s="201">
        <f>G24-F24</f>
        <v/>
      </c>
      <c r="I24" s="196">
        <f>IF(AND(C24&lt;0.333,C24&lt;&gt;""),8/24-C24,(IF(E24&gt;29/24,E24-29/24,)))</f>
        <v/>
      </c>
      <c r="J24" s="196">
        <f>IF(AND(C24&lt;0.5,C24&lt;&gt;""),E24-C24-H24,)</f>
        <v/>
      </c>
      <c r="K24" s="196">
        <f>IF(AND(C24&gt;0.5,C24&lt;22/24),22/24-C24,)</f>
        <v/>
      </c>
      <c r="L24" s="197">
        <f>IF(C24&gt;E24,E24+1-C24-H24,E24-C24-H24)</f>
        <v/>
      </c>
      <c r="M24" s="202">
        <f>+IF(L24&gt;$L$7,$L$7,L24)</f>
        <v/>
      </c>
      <c r="N24" s="197">
        <f>+IF(OR(L24&lt;=$L$7,L24=" ")," ",L24-$L$7)</f>
        <v/>
      </c>
      <c r="O24" s="197">
        <f>IF(AND($C24&lt;&gt;"",$C24&lt;$AA$2,$E24&gt;$Z$2),MIN($E24,$AA$2)-MAX($C24,$Z$2),0)</f>
        <v/>
      </c>
      <c r="P24" s="197">
        <f>IF(AND($F24&lt;&gt;"",$F24&lt;$AA$2,$G24&gt;$Z$2),MIN($G24,$AA$2)-MAX($F24,$Z$2),0)</f>
        <v/>
      </c>
      <c r="Q24" s="197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119" t="n"/>
    </row>
    <row r="25" ht="36.75" customHeight="1" s="35">
      <c r="A25" s="216">
        <f>A24+1</f>
        <v/>
      </c>
      <c r="B25" s="32">
        <f>TEXT(A25,"aaa")</f>
        <v/>
      </c>
      <c r="C25" s="200" t="n"/>
      <c r="D25" s="215">
        <f t="array" ref="D25">_xlfn.IFS(C25&lt;0.5,"朝",AND(C25&lt;22/24),"22前",AND(C25&gt;=22/24),"22後")</f>
        <v/>
      </c>
      <c r="E25" s="146" t="n"/>
      <c r="F25" s="197" t="n"/>
      <c r="G25" s="198" t="n"/>
      <c r="H25" s="201">
        <f>G25-F25</f>
        <v/>
      </c>
      <c r="I25" s="196">
        <f>IF(AND(C25&lt;0.333,C25&lt;&gt;""),8/24-C25,(IF(E25&gt;29/24,E25-29/24,)))</f>
        <v/>
      </c>
      <c r="J25" s="196">
        <f>IF(AND(C25&lt;0.5,C25&lt;&gt;""),E25-C25-H25,)</f>
        <v/>
      </c>
      <c r="K25" s="196">
        <f>IF(AND(C25&gt;0.5,C25&lt;22/24),22/24-C25,)</f>
        <v/>
      </c>
      <c r="L25" s="197">
        <f>IF(C25&gt;E25,E25+1-C25-H25,E25-C25-H25)</f>
        <v/>
      </c>
      <c r="M25" s="202">
        <f>+IF(L25&gt;$L$7,$L$7,L25)</f>
        <v/>
      </c>
      <c r="N25" s="197">
        <f>+IF(OR(L25&lt;=$L$7,L25=" ")," ",L25-$L$7)</f>
        <v/>
      </c>
      <c r="O25" s="197">
        <f>IF(AND($C25&lt;&gt;"",$C25&lt;$AA$2,$E25&gt;$Z$2),MIN($E25,$AA$2)-MAX($C25,$Z$2),0)</f>
        <v/>
      </c>
      <c r="P25" s="197">
        <f>IF(AND($F25&lt;&gt;"",$F25&lt;$AA$2,$G25&gt;$Z$2),MIN($G25,$AA$2)-MAX($F25,$Z$2),0)</f>
        <v/>
      </c>
      <c r="Q25" s="197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119" t="n"/>
    </row>
    <row r="26" ht="36.75" customHeight="1" s="35">
      <c r="A26" s="216">
        <f>A25+1</f>
        <v/>
      </c>
      <c r="B26" s="32">
        <f>TEXT(A26,"aaa")</f>
        <v/>
      </c>
      <c r="C26" s="200" t="n"/>
      <c r="D26" s="215">
        <f t="array" ref="D26">_xlfn.IFS(C26&lt;0.5,"朝",AND(C26&lt;22/24),"22前",AND(C26&gt;=22/24),"22後")</f>
        <v/>
      </c>
      <c r="E26" s="146" t="n"/>
      <c r="F26" s="197" t="n"/>
      <c r="G26" s="198" t="n"/>
      <c r="H26" s="201">
        <f>G26-F26</f>
        <v/>
      </c>
      <c r="I26" s="196">
        <f>IF(AND(C26&lt;0.333,C26&lt;&gt;""),8/24-C26,(IF(E26&gt;29/24,E26-29/24,)))</f>
        <v/>
      </c>
      <c r="J26" s="196">
        <f>IF(AND(C26&lt;0.5,C26&lt;&gt;""),E26-C26-H26,)</f>
        <v/>
      </c>
      <c r="K26" s="196">
        <f>IF(AND(C26&gt;0.5,C26&lt;22/24),22/24-C26,)</f>
        <v/>
      </c>
      <c r="L26" s="197">
        <f>IF(C26&gt;E26,E26+1-C26-H26,E26-C26-H26)</f>
        <v/>
      </c>
      <c r="M26" s="202">
        <f>+IF(L26&gt;$L$7,$L$7,L26)</f>
        <v/>
      </c>
      <c r="N26" s="197">
        <f>+IF(OR(L26&lt;=$L$7,L26=" ")," ",L26-$L$7)</f>
        <v/>
      </c>
      <c r="O26" s="197">
        <f>IF(AND($C26&lt;&gt;"",$C26&lt;$AA$2,$E26&gt;$Z$2),MIN($E26,$AA$2)-MAX($C26,$Z$2),0)</f>
        <v/>
      </c>
      <c r="P26" s="197">
        <f>IF(AND($F26&lt;&gt;"",$F26&lt;$AA$2,$G26&gt;$Z$2),MIN($G26,$AA$2)-MAX($F26,$Z$2),0)</f>
        <v/>
      </c>
      <c r="Q26" s="197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119" t="n"/>
    </row>
    <row r="27" ht="36.75" customHeight="1" s="35">
      <c r="A27" s="216">
        <f>A26+1</f>
        <v/>
      </c>
      <c r="B27" s="32">
        <f>TEXT(A27,"aaa")</f>
        <v/>
      </c>
      <c r="C27" s="200" t="n"/>
      <c r="D27" s="215">
        <f t="array" ref="D27">_xlfn.IFS(C27&lt;0.5,"朝",AND(C27&lt;22/24),"22前",AND(C27&gt;=22/24),"22後")</f>
        <v/>
      </c>
      <c r="E27" s="146" t="n"/>
      <c r="F27" s="197" t="n"/>
      <c r="G27" s="198" t="n"/>
      <c r="H27" s="201">
        <f>G27-F27</f>
        <v/>
      </c>
      <c r="I27" s="196">
        <f>IF(AND(C27&lt;0.333,C27&lt;&gt;""),8/24-C27,(IF(E27&gt;29/24,E27-29/24,)))</f>
        <v/>
      </c>
      <c r="J27" s="196">
        <f>IF(AND(C27&lt;0.5,C27&lt;&gt;""),E27-C27-H27,)</f>
        <v/>
      </c>
      <c r="K27" s="196">
        <f>IF(AND(C27&gt;0.5,C27&lt;22/24),22/24-C27,)</f>
        <v/>
      </c>
      <c r="L27" s="197">
        <f>IF(C27&gt;E27,E27+1-C27-H27,E27-C27-H27)</f>
        <v/>
      </c>
      <c r="M27" s="202">
        <f>+IF(L27&gt;$L$7,$L$7,L27)</f>
        <v/>
      </c>
      <c r="N27" s="197">
        <f>+IF(OR(L27&lt;=$L$7,L27=" ")," ",L27-$L$7)</f>
        <v/>
      </c>
      <c r="O27" s="197">
        <f>IF(AND($C27&lt;&gt;"",$C27&lt;$AA$2,$E27&gt;$Z$2),MIN($E27,$AA$2)-MAX($C27,$Z$2),0)</f>
        <v/>
      </c>
      <c r="P27" s="197">
        <f>IF(AND($F27&lt;&gt;"",$F27&lt;$AA$2,$G27&gt;$Z$2),MIN($G27,$AA$2)-MAX($F27,$Z$2),0)</f>
        <v/>
      </c>
      <c r="Q27" s="197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119" t="n"/>
    </row>
    <row r="28" ht="36.75" customHeight="1" s="35">
      <c r="A28" s="216">
        <f>A27+1</f>
        <v/>
      </c>
      <c r="B28" s="32">
        <f>TEXT(A28,"aaa")</f>
        <v/>
      </c>
      <c r="C28" s="200" t="n"/>
      <c r="D28" s="215">
        <f t="array" ref="D28">_xlfn.IFS(C28&lt;0.5,"朝",AND(C28&lt;22/24),"22前",AND(C28&gt;=22/24),"22後")</f>
        <v/>
      </c>
      <c r="E28" s="146" t="n"/>
      <c r="F28" s="197" t="n"/>
      <c r="G28" s="198" t="n"/>
      <c r="H28" s="201">
        <f>G28-F28</f>
        <v/>
      </c>
      <c r="I28" s="196">
        <f>IF(AND(C28&lt;0.333,C28&lt;&gt;""),8/24-C28,(IF(E28&gt;29/24,E28-29/24,)))</f>
        <v/>
      </c>
      <c r="J28" s="196">
        <f>IF(AND(C28&lt;0.5,C28&lt;&gt;""),E28-C28-H28,)</f>
        <v/>
      </c>
      <c r="K28" s="196">
        <f>IF(AND(C28&gt;0.5,C28&lt;22/24),22/24-C28,)</f>
        <v/>
      </c>
      <c r="L28" s="197">
        <f>IF(C28&gt;E28,E28+1-C28-H28,E28-C28-H28)</f>
        <v/>
      </c>
      <c r="M28" s="202">
        <f>+IF(L28&gt;$L$7,$L$7,L28)</f>
        <v/>
      </c>
      <c r="N28" s="197">
        <f>+IF(OR(L28&lt;=$L$7,L28=" ")," ",L28-$L$7)</f>
        <v/>
      </c>
      <c r="O28" s="197">
        <f>IF(AND($C28&lt;&gt;"",$C28&lt;$AA$2,$E28&gt;$Z$2),MIN($E28,$AA$2)-MAX($C28,$Z$2),0)</f>
        <v/>
      </c>
      <c r="P28" s="197">
        <f>IF(AND($F28&lt;&gt;"",$F28&lt;$AA$2,$G28&gt;$Z$2),MIN($G28,$AA$2)-MAX($F28,$Z$2),0)</f>
        <v/>
      </c>
      <c r="Q28" s="197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119" t="n"/>
    </row>
    <row r="29" ht="36.75" customHeight="1" s="35">
      <c r="A29" s="216">
        <f>A28+1</f>
        <v/>
      </c>
      <c r="B29" s="32">
        <f>TEXT(A29,"aaa")</f>
        <v/>
      </c>
      <c r="C29" s="200" t="n"/>
      <c r="D29" s="215">
        <f t="array" ref="D29">_xlfn.IFS(C29&lt;0.5,"朝",AND(C29&lt;22/24),"22前",AND(C29&gt;=22/24),"22後")</f>
        <v/>
      </c>
      <c r="E29" s="146" t="n"/>
      <c r="F29" s="197" t="n"/>
      <c r="G29" s="198" t="n"/>
      <c r="H29" s="201">
        <f>G29-F29</f>
        <v/>
      </c>
      <c r="I29" s="196">
        <f>IF(AND(C29&lt;0.333,C29&lt;&gt;""),8/24-C29,(IF(E29&gt;29/24,E29-29/24,)))</f>
        <v/>
      </c>
      <c r="J29" s="196">
        <f>IF(AND(C29&lt;0.5,C29&lt;&gt;""),E29-C29-H29,)</f>
        <v/>
      </c>
      <c r="K29" s="196">
        <f>IF(AND(C29&gt;0.5,C29&lt;22/24),22/24-C29,)</f>
        <v/>
      </c>
      <c r="L29" s="197">
        <f>IF(C29&gt;E29,E29+1-C29-H29,E29-C29-H29)</f>
        <v/>
      </c>
      <c r="M29" s="202">
        <f>+IF(L29&gt;$L$7,$L$7,L29)</f>
        <v/>
      </c>
      <c r="N29" s="197">
        <f>+IF(OR(L29&lt;=$L$7,L29=" ")," ",L29-$L$7)</f>
        <v/>
      </c>
      <c r="O29" s="197">
        <f>IF(AND($C29&lt;&gt;"",$C29&lt;$AA$2,$E29&gt;$Z$2),MIN($E29,$AA$2)-MAX($C29,$Z$2),0)</f>
        <v/>
      </c>
      <c r="P29" s="197">
        <f>IF(AND($F29&lt;&gt;"",$F29&lt;$AA$2,$G29&gt;$Z$2),MIN($G29,$AA$2)-MAX($F29,$Z$2),0)</f>
        <v/>
      </c>
      <c r="Q29" s="197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119" t="n"/>
    </row>
    <row r="30" ht="36.75" customHeight="1" s="35">
      <c r="A30" s="216">
        <f>A29+1</f>
        <v/>
      </c>
      <c r="B30" s="32">
        <f>TEXT(A30,"aaa")</f>
        <v/>
      </c>
      <c r="C30" s="200" t="n"/>
      <c r="D30" s="215">
        <f t="array" ref="D30">_xlfn.IFS(C30&lt;0.5,"朝",AND(C30&lt;22/24),"22前",AND(C30&gt;=22/24),"22後")</f>
        <v/>
      </c>
      <c r="E30" s="146" t="n"/>
      <c r="F30" s="197" t="n"/>
      <c r="G30" s="198" t="n"/>
      <c r="H30" s="201">
        <f>G30-F30</f>
        <v/>
      </c>
      <c r="I30" s="196">
        <f>IF(AND(C30&lt;0.333,C30&lt;&gt;""),8/24-C30,(IF(E30&gt;29/24,E30-29/24,)))</f>
        <v/>
      </c>
      <c r="J30" s="196">
        <f>IF(AND(C30&lt;0.5,C30&lt;&gt;""),E30-C30-H30,)</f>
        <v/>
      </c>
      <c r="K30" s="196">
        <f>IF(AND(C30&gt;0.5,C30&lt;22/24),22/24-C30,)</f>
        <v/>
      </c>
      <c r="L30" s="197">
        <f>IF(C30&gt;E30,E30+1-C30-H30,E30-C30-H30)</f>
        <v/>
      </c>
      <c r="M30" s="202">
        <f>+IF(L30&gt;$L$7,$L$7,L30)</f>
        <v/>
      </c>
      <c r="N30" s="197">
        <f>+IF(OR(L30&lt;=$L$7,L30=" ")," ",L30-$L$7)</f>
        <v/>
      </c>
      <c r="O30" s="197">
        <f>IF(AND($C30&lt;&gt;"",$C30&lt;$AA$2,$E30&gt;$Z$2),MIN($E30,$AA$2)-MAX($C30,$Z$2),0)</f>
        <v/>
      </c>
      <c r="P30" s="197">
        <f>IF(AND($F30&lt;&gt;"",$F30&lt;$AA$2,$G30&gt;$Z$2),MIN($G30,$AA$2)-MAX($F30,$Z$2),0)</f>
        <v/>
      </c>
      <c r="Q30" s="197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119" t="n"/>
    </row>
    <row r="31" ht="36.75" customHeight="1" s="35">
      <c r="A31" s="216">
        <f>A30+1</f>
        <v/>
      </c>
      <c r="B31" s="32">
        <f>TEXT(A31,"aaa")</f>
        <v/>
      </c>
      <c r="C31" s="200" t="n"/>
      <c r="D31" s="215">
        <f t="array" ref="D31">_xlfn.IFS(C31&lt;0.5,"朝",AND(C31&lt;22/24),"22前",AND(C31&gt;=22/24),"22後")</f>
        <v/>
      </c>
      <c r="E31" s="146" t="n"/>
      <c r="F31" s="197" t="n"/>
      <c r="G31" s="198" t="n"/>
      <c r="H31" s="201">
        <f>G31-F31</f>
        <v/>
      </c>
      <c r="I31" s="196">
        <f>IF(AND(C31&lt;0.333,C31&lt;&gt;""),8/24-C31,(IF(E31&gt;29/24,E31-29/24,)))</f>
        <v/>
      </c>
      <c r="J31" s="196">
        <f>IF(AND(C31&lt;0.5,C31&lt;&gt;""),E31-C31-H31,)</f>
        <v/>
      </c>
      <c r="K31" s="196">
        <f>IF(AND(C31&gt;0.5,C31&lt;22/24),22/24-C31,)</f>
        <v/>
      </c>
      <c r="L31" s="197">
        <f>IF(C31&gt;E31,E31+1-C31-H31,E31-C31-H31)</f>
        <v/>
      </c>
      <c r="M31" s="202">
        <f>+IF(L31&gt;$L$7,$L$7,L31)</f>
        <v/>
      </c>
      <c r="N31" s="197">
        <f>+IF(OR(L31&lt;=$L$7,L31=" ")," ",L31-$L$7)</f>
        <v/>
      </c>
      <c r="O31" s="197">
        <f>IF(AND($C31&lt;&gt;"",$C31&lt;$AA$2,$E31&gt;$Z$2),MIN($E31,$AA$2)-MAX($C31,$Z$2),0)</f>
        <v/>
      </c>
      <c r="P31" s="197">
        <f>IF(AND($F31&lt;&gt;"",$F31&lt;$AA$2,$G31&gt;$Z$2),MIN($G31,$AA$2)-MAX($F31,$Z$2),0)</f>
        <v/>
      </c>
      <c r="Q31" s="197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119" t="n"/>
    </row>
    <row r="32" ht="36.75" customHeight="1" s="35">
      <c r="A32" s="216">
        <f>A31+1</f>
        <v/>
      </c>
      <c r="B32" s="32">
        <f>TEXT(A32,"aaa")</f>
        <v/>
      </c>
      <c r="C32" s="200" t="n"/>
      <c r="D32" s="215">
        <f t="array" ref="D32">_xlfn.IFS(C32&lt;0.5,"朝",AND(C32&lt;22/24),"22前",AND(C32&gt;=22/24),"22後")</f>
        <v/>
      </c>
      <c r="E32" s="146" t="n"/>
      <c r="F32" s="197" t="n"/>
      <c r="G32" s="198" t="n"/>
      <c r="H32" s="201">
        <f>G32-F32</f>
        <v/>
      </c>
      <c r="I32" s="196">
        <f>IF(AND(C32&lt;0.333,C32&lt;&gt;""),8/24-C32,(IF(E32&gt;29/24,E32-29/24,)))</f>
        <v/>
      </c>
      <c r="J32" s="196">
        <f>IF(AND(C32&lt;0.5,C32&lt;&gt;""),E32-C32-H32,)</f>
        <v/>
      </c>
      <c r="K32" s="196">
        <f>IF(AND(C32&gt;0.5,C32&lt;22/24),22/24-C32,)</f>
        <v/>
      </c>
      <c r="L32" s="197">
        <f>IF(C32&gt;E32,E32+1-C32-H32,E32-C32-H32)</f>
        <v/>
      </c>
      <c r="M32" s="202">
        <f>+IF(L32&gt;$L$7,$L$7,L32)</f>
        <v/>
      </c>
      <c r="N32" s="197">
        <f>+IF(OR(L32&lt;=$L$7,L32=" ")," ",L32-$L$7)</f>
        <v/>
      </c>
      <c r="O32" s="197">
        <f>IF(AND($C32&lt;&gt;"",$C32&lt;$AA$2,$E32&gt;$Z$2),MIN($E32,$AA$2)-MAX($C32,$Z$2),0)</f>
        <v/>
      </c>
      <c r="P32" s="197">
        <f>IF(AND($F32&lt;&gt;"",$F32&lt;$AA$2,$G32&gt;$Z$2),MIN($G32,$AA$2)-MAX($F32,$Z$2),0)</f>
        <v/>
      </c>
      <c r="Q32" s="197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119" t="n"/>
    </row>
    <row r="33" ht="36.75" customHeight="1" s="35">
      <c r="A33" s="216">
        <f>A32+1</f>
        <v/>
      </c>
      <c r="B33" s="32">
        <f>TEXT(A33,"aaa")</f>
        <v/>
      </c>
      <c r="C33" s="200" t="n"/>
      <c r="D33" s="215">
        <f t="array" ref="D33">_xlfn.IFS(C33&lt;0.5,"朝",AND(C33&lt;22/24),"22前",AND(C33&gt;=22/24),"22後")</f>
        <v/>
      </c>
      <c r="E33" s="146" t="n"/>
      <c r="F33" s="197" t="n"/>
      <c r="G33" s="198" t="n"/>
      <c r="H33" s="201">
        <f>G33-F33</f>
        <v/>
      </c>
      <c r="I33" s="196">
        <f>IF(AND(C33&lt;0.333,C33&lt;&gt;""),8/24-C33,(IF(E33&gt;29/24,E33-29/24,)))</f>
        <v/>
      </c>
      <c r="J33" s="196">
        <f>IF(AND(C33&lt;0.5,C33&lt;&gt;""),E33-C33-H33,)</f>
        <v/>
      </c>
      <c r="K33" s="196">
        <f>IF(AND(C33&gt;0.5,C33&lt;22/24),22/24-C33,)</f>
        <v/>
      </c>
      <c r="L33" s="197">
        <f>IF(C33&gt;E33,E33+1-C33-H33,E33-C33-H33)</f>
        <v/>
      </c>
      <c r="M33" s="202">
        <f>+IF(L33&gt;$L$7,$L$7,L33)</f>
        <v/>
      </c>
      <c r="N33" s="197">
        <f>+IF(OR(L33&lt;=$L$7,L33=" ")," ",L33-$L$7)</f>
        <v/>
      </c>
      <c r="O33" s="197">
        <f>IF(AND($C33&lt;&gt;"",$C33&lt;$AA$2,$E33&gt;$Z$2),MIN($E33,$AA$2)-MAX($C33,$Z$2),0)</f>
        <v/>
      </c>
      <c r="P33" s="197">
        <f>IF(AND($F33&lt;&gt;"",$F33&lt;$AA$2,$G33&gt;$Z$2),MIN($G33,$AA$2)-MAX($F33,$Z$2),0)</f>
        <v/>
      </c>
      <c r="Q33" s="197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119" t="n"/>
    </row>
    <row r="34" ht="36.75" customHeight="1" s="35">
      <c r="A34" s="216">
        <f>A33+1</f>
        <v/>
      </c>
      <c r="B34" s="32">
        <f>TEXT(A34,"aaa")</f>
        <v/>
      </c>
      <c r="C34" s="200" t="n"/>
      <c r="D34" s="215">
        <f t="array" ref="D34">_xlfn.IFS(C34&lt;0.5,"朝",AND(C34&lt;22/24),"22前",AND(C34&gt;=22/24),"22後")</f>
        <v/>
      </c>
      <c r="E34" s="146" t="n"/>
      <c r="F34" s="197" t="n"/>
      <c r="G34" s="198" t="n"/>
      <c r="H34" s="201">
        <f>G34-F34</f>
        <v/>
      </c>
      <c r="I34" s="196">
        <f>IF(AND(C34&lt;0.333,C34&lt;&gt;""),8/24-C34,(IF(E34&gt;29/24,E34-29/24,)))</f>
        <v/>
      </c>
      <c r="J34" s="196">
        <f>IF(AND(C34&lt;0.5,C34&lt;&gt;""),E34-C34-H34,)</f>
        <v/>
      </c>
      <c r="K34" s="196">
        <f>IF(AND(C34&gt;0.5,C34&lt;22/24),22/24-C34,)</f>
        <v/>
      </c>
      <c r="L34" s="197">
        <f>IF(C34&gt;E34,E34+1-C34-H34,E34-C34-H34)</f>
        <v/>
      </c>
      <c r="M34" s="202">
        <f>+IF(L34&gt;$L$7,$L$7,L34)</f>
        <v/>
      </c>
      <c r="N34" s="197">
        <f>+IF(OR(L34&lt;=$L$7,L34=" ")," ",L34-$L$7)</f>
        <v/>
      </c>
      <c r="O34" s="197">
        <f>IF(AND($C34&lt;&gt;"",$C34&lt;$AA$2,$E34&gt;$Z$2),MIN($E34,$AA$2)-MAX($C34,$Z$2),0)</f>
        <v/>
      </c>
      <c r="P34" s="197">
        <f>IF(AND($F34&lt;&gt;"",$F34&lt;$AA$2,$G34&gt;$Z$2),MIN($G34,$AA$2)-MAX($F34,$Z$2),0)</f>
        <v/>
      </c>
      <c r="Q34" s="197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119" t="n"/>
    </row>
    <row r="35" ht="36.75" customHeight="1" s="35">
      <c r="A35" s="216">
        <f>A34+1</f>
        <v/>
      </c>
      <c r="B35" s="32">
        <f>TEXT(A35,"aaa")</f>
        <v/>
      </c>
      <c r="C35" s="200" t="n"/>
      <c r="D35" s="215">
        <f t="array" ref="D35">_xlfn.IFS(C35&lt;0.5,"朝",AND(C35&lt;22/24),"22前",AND(C35&gt;=22/24),"22後")</f>
        <v/>
      </c>
      <c r="E35" s="146" t="n"/>
      <c r="F35" s="197" t="n"/>
      <c r="G35" s="198" t="n"/>
      <c r="H35" s="201">
        <f>G35-F35</f>
        <v/>
      </c>
      <c r="I35" s="196">
        <f>IF(AND(C35&lt;0.333,C35&lt;&gt;""),8/24-C35,(IF(E35&gt;29/24,E35-29/24,)))</f>
        <v/>
      </c>
      <c r="J35" s="196">
        <f>IF(AND(C35&lt;0.5,C35&lt;&gt;""),E35-C35-H35,)</f>
        <v/>
      </c>
      <c r="K35" s="196">
        <f>IF(AND(C35&gt;0.5,C35&lt;22/24),22/24-C35,)</f>
        <v/>
      </c>
      <c r="L35" s="197">
        <f>IF(C35&gt;E35,E35+1-C35-H35,E35-C35-H35)</f>
        <v/>
      </c>
      <c r="M35" s="202">
        <f>+IF(L35&gt;$L$7,$L$7,L35)</f>
        <v/>
      </c>
      <c r="N35" s="197">
        <f>+IF(OR(L35&lt;=$L$7,L35=" ")," ",L35-$L$7)</f>
        <v/>
      </c>
      <c r="O35" s="197">
        <f>IF(AND($C35&lt;&gt;"",$C35&lt;$AA$2,$E35&gt;$Z$2),MIN($E35,$AA$2)-MAX($C35,$Z$2),0)</f>
        <v/>
      </c>
      <c r="P35" s="197">
        <f>IF(AND($F35&lt;&gt;"",$F35&lt;$AA$2,$G35&gt;$Z$2),MIN($G35,$AA$2)-MAX($F35,$Z$2),0)</f>
        <v/>
      </c>
      <c r="Q35" s="197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119" t="n"/>
    </row>
    <row r="36" ht="36.75" customHeight="1" s="35">
      <c r="A36" s="216">
        <f>A35+1</f>
        <v/>
      </c>
      <c r="B36" s="32">
        <f>TEXT(A36,"aaa")</f>
        <v/>
      </c>
      <c r="C36" s="200" t="n"/>
      <c r="D36" s="215">
        <f t="array" ref="D36">_xlfn.IFS(C36&lt;0.5,"朝",AND(C36&lt;22/24),"22前",AND(C36&gt;=22/24),"22後")</f>
        <v/>
      </c>
      <c r="E36" s="146" t="n"/>
      <c r="F36" s="197" t="n"/>
      <c r="G36" s="198" t="n"/>
      <c r="H36" s="201">
        <f>G36-F36</f>
        <v/>
      </c>
      <c r="I36" s="196">
        <f>IF(AND(C36&lt;0.333,C36&lt;&gt;""),8/24-C36,(IF(E36&gt;29/24,E36-29/24,)))</f>
        <v/>
      </c>
      <c r="J36" s="196">
        <f>IF(AND(C36&lt;0.5,C36&lt;&gt;""),E36-C36-H36,)</f>
        <v/>
      </c>
      <c r="K36" s="196">
        <f>IF(AND(C36&gt;0.5,C36&lt;22/24),22/24-C36,)</f>
        <v/>
      </c>
      <c r="L36" s="197">
        <f>IF(C36&gt;E36,E36+1-C36-H36,E36-C36-H36)</f>
        <v/>
      </c>
      <c r="M36" s="202">
        <f>+IF(L36&gt;$L$7,$L$7,L36)</f>
        <v/>
      </c>
      <c r="N36" s="197">
        <f>+IF(OR(L36&lt;=$L$7,L36=" ")," ",L36-$L$7)</f>
        <v/>
      </c>
      <c r="O36" s="197">
        <f>IF(AND($C36&lt;&gt;"",$C36&lt;$AA$2,$E36&gt;$Z$2),MIN($E36,$AA$2)-MAX($C36,$Z$2),0)</f>
        <v/>
      </c>
      <c r="P36" s="197">
        <f>IF(AND($F36&lt;&gt;"",$F36&lt;$AA$2,$G36&gt;$Z$2),MIN($G36,$AA$2)-MAX($F36,$Z$2),0)</f>
        <v/>
      </c>
      <c r="Q36" s="197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119" t="n"/>
    </row>
    <row r="37" ht="36.75" customHeight="1" s="35">
      <c r="A37" s="216">
        <f>A36+1</f>
        <v/>
      </c>
      <c r="B37" s="32">
        <f>TEXT(A37,"aaa")</f>
        <v/>
      </c>
      <c r="C37" s="200" t="n"/>
      <c r="D37" s="215">
        <f t="array" ref="D37">_xlfn.IFS(C37&lt;0.5,"朝",AND(C37&lt;22/24),"22前",AND(C37&gt;=22/24),"22後")</f>
        <v/>
      </c>
      <c r="E37" s="146" t="n"/>
      <c r="F37" s="197" t="n"/>
      <c r="G37" s="198" t="n"/>
      <c r="H37" s="201">
        <f>G37-F37</f>
        <v/>
      </c>
      <c r="I37" s="196">
        <f>IF(AND(C37&lt;0.333,C37&lt;&gt;""),8/24-C37,(IF(E37&gt;29/24,E37-29/24,)))</f>
        <v/>
      </c>
      <c r="J37" s="196">
        <f>IF(AND(C37&lt;0.5,C37&lt;&gt;""),E37-C37-H37,)</f>
        <v/>
      </c>
      <c r="K37" s="196">
        <f>IF(AND(C37&gt;0.5,C37&lt;22/24),22/24-C37,)</f>
        <v/>
      </c>
      <c r="L37" s="197">
        <f>IF(C37&gt;E37,E37+1-C37-H37,E37-C37-H37)</f>
        <v/>
      </c>
      <c r="M37" s="202">
        <f>+IF(L37&gt;$L$7,$L$7,L37)</f>
        <v/>
      </c>
      <c r="N37" s="197">
        <f>+IF(OR(L37&lt;=$L$7,L37=" ")," ",L37-$L$7)</f>
        <v/>
      </c>
      <c r="O37" s="197">
        <f>IF(AND($C37&lt;&gt;"",$C37&lt;$AA$2,$E37&gt;$Z$2),MIN($E37,$AA$2)-MAX($C37,$Z$2),0)</f>
        <v/>
      </c>
      <c r="P37" s="197">
        <f>IF(AND($F37&lt;&gt;"",$F37&lt;$AA$2,$G37&gt;$Z$2),MIN($G37,$AA$2)-MAX($F37,$Z$2),0)</f>
        <v/>
      </c>
      <c r="Q37" s="197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119" t="n"/>
    </row>
    <row r="38" ht="36.75" customHeight="1" s="35">
      <c r="A38" s="216">
        <f>A37+1</f>
        <v/>
      </c>
      <c r="B38" s="32">
        <f>TEXT(A38,"aaa")</f>
        <v/>
      </c>
      <c r="C38" s="200" t="n"/>
      <c r="D38" s="217">
        <f t="array" ref="D38">_xlfn.IFS(C38&lt;0.5,"朝",AND(C38&lt;22/24),"22前",AND(C38&gt;=22/24),"22後")</f>
        <v/>
      </c>
      <c r="E38" s="146" t="n"/>
      <c r="F38" s="197" t="n"/>
      <c r="G38" s="198" t="n"/>
      <c r="H38" s="201">
        <f>G38-F38</f>
        <v/>
      </c>
      <c r="I38" s="196">
        <f>IF(AND(C38&lt;0.333,C38&lt;&gt;""),8/24-C38,(IF(E38&gt;29/24,E38-29/24,)))</f>
        <v/>
      </c>
      <c r="J38" s="197">
        <f>IF(AND(C38&lt;0.5,C38&lt;&gt;""),E38-C38-H38,)</f>
        <v/>
      </c>
      <c r="K38" s="197">
        <f>IF(AND(C38&gt;0.5,C38&lt;22/24),22/24-C38,)</f>
        <v/>
      </c>
      <c r="L38" s="197">
        <f>IF(C38&gt;E38,E38+1-C38-H38,E38-C38-H38)</f>
        <v/>
      </c>
      <c r="M38" s="202">
        <f>+IF(L38&gt;$L$7,$L$7,L38)</f>
        <v/>
      </c>
      <c r="N38" s="197">
        <f>+IF(OR(L38&lt;=$L$7,L38=" ")," ",L38-$L$7)</f>
        <v/>
      </c>
      <c r="O38" s="197" t="n"/>
      <c r="P38" s="197" t="n"/>
      <c r="Q38" s="197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119" t="n"/>
    </row>
    <row r="39" ht="36.75" customHeight="1" s="35" thickBot="1">
      <c r="A39" s="218">
        <f>A38+1</f>
        <v/>
      </c>
      <c r="B39" s="26">
        <f>TEXT(A39,"aaa")</f>
        <v/>
      </c>
      <c r="C39" s="219" t="n"/>
      <c r="D39" s="220">
        <f t="array" ref="D39">_xlfn.IFS(C39&lt;0.5,"朝",AND(C39&lt;22/24),"22前",AND(C39&gt;=22/24),"22後")</f>
        <v/>
      </c>
      <c r="E39" s="147" t="n"/>
      <c r="F39" s="221" t="n"/>
      <c r="G39" s="222" t="n"/>
      <c r="H39" s="207" t="n">
        <v>0</v>
      </c>
      <c r="I39" s="208">
        <f>IF(AND(C39&lt;0.333,C39&lt;&gt;""),8/24-C39,(IF(E39&gt;29/24,E39-29/24,)))</f>
        <v/>
      </c>
      <c r="J39" s="208">
        <f>IF(AND(C39&lt;0.5,C39&lt;&gt;""),E39-C39-H39,)</f>
        <v/>
      </c>
      <c r="K39" s="223">
        <f>IF(AND(C39&gt;0.5,C39&lt;22/24),22/24-C39,)</f>
        <v/>
      </c>
      <c r="L39" s="208">
        <f>IF(C39&gt;E39,E39+1-C39-H39,E39-C39-H39)</f>
        <v/>
      </c>
      <c r="M39" s="209" t="n">
        <v>0</v>
      </c>
      <c r="N39" s="208" t="n"/>
      <c r="O39" s="208" t="n"/>
      <c r="P39" s="208" t="n"/>
      <c r="Q39" s="208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121" t="n"/>
    </row>
    <row r="40" ht="36.75" customHeight="1" s="35" thickTop="1">
      <c r="A40" s="117" t="inlineStr">
        <is>
          <t>合計</t>
        </is>
      </c>
      <c r="B40" s="117" t="n"/>
      <c r="C40" s="196" t="n"/>
      <c r="D40" s="215">
        <f t="array" ref="D40">_xlfn.IFS(C40&lt;0.5,"朝",AND(C40&lt;22/24),"22前",AND(C40&gt;=22/24),"22後")</f>
        <v/>
      </c>
      <c r="E40" s="224" t="n"/>
      <c r="F40" s="225" t="n"/>
      <c r="G40" s="226" t="n"/>
      <c r="H40" s="195" t="inlineStr">
        <is>
          <t>休憩計計</t>
        </is>
      </c>
      <c r="I40" s="196" t="inlineStr">
        <is>
          <t>早朝計</t>
        </is>
      </c>
      <c r="J40" s="196" t="inlineStr">
        <is>
          <t>基本計</t>
        </is>
      </c>
      <c r="K40" s="196" t="inlineStr">
        <is>
          <t>夜時間</t>
        </is>
      </c>
      <c r="L40" s="196" t="inlineStr">
        <is>
          <t>実働時間</t>
        </is>
      </c>
      <c r="M40" s="122" t="inlineStr">
        <is>
          <t>契約時間</t>
        </is>
      </c>
      <c r="N40" s="123" t="inlineStr">
        <is>
          <t>残業時間</t>
        </is>
      </c>
      <c r="O40" s="124" t="inlineStr">
        <is>
          <t>深夜時間</t>
        </is>
      </c>
      <c r="P40" s="124" t="inlineStr">
        <is>
          <t>深夜時間</t>
        </is>
      </c>
      <c r="Q40" s="124" t="inlineStr">
        <is>
          <t>深夜時間</t>
        </is>
      </c>
      <c r="R40" s="125" t="inlineStr">
        <is>
          <t>食事合計</t>
        </is>
      </c>
    </row>
    <row r="41" ht="36.75" customHeight="1" s="35" thickBot="1">
      <c r="A41" s="119" t="n"/>
      <c r="B41" s="119" t="n"/>
      <c r="C41" s="119" t="n"/>
      <c r="D41" s="119" t="n"/>
      <c r="E41" s="140" t="n"/>
      <c r="F41" s="4" t="inlineStr">
        <is>
          <t>出勤日数</t>
        </is>
      </c>
      <c r="G41" s="144">
        <f>COUNTA(C9:C39)</f>
        <v/>
      </c>
      <c r="H41" s="227">
        <f>+SUM(H9:H39)</f>
        <v/>
      </c>
      <c r="I41" s="228">
        <f>SUM(I9:I39)</f>
        <v/>
      </c>
      <c r="J41" s="229">
        <f>SUM(J9:J39)</f>
        <v/>
      </c>
      <c r="K41" s="229">
        <f>SUM(K9:K39)</f>
        <v/>
      </c>
      <c r="L41" s="197">
        <f>+SUM(L9:L39)</f>
        <v/>
      </c>
      <c r="M41" s="197">
        <f>+SUM(M9:M39)</f>
        <v/>
      </c>
      <c r="N41" s="197">
        <f>+SUM(N9:N39)</f>
        <v/>
      </c>
      <c r="O41" s="197">
        <f>+SUM(O9:O38)</f>
        <v/>
      </c>
      <c r="P41" s="197">
        <f>+SUM(P9:P38)</f>
        <v/>
      </c>
      <c r="Q41" s="197">
        <f>+SUM(Q9:Q39)</f>
        <v/>
      </c>
      <c r="R41" s="119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25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I36" sqref="I36"/>
    </sheetView>
  </sheetViews>
  <sheetFormatPr baseColWidth="8" defaultRowHeight="13.2"/>
  <cols>
    <col width="7.21875" bestFit="1" customWidth="1" style="35" min="1" max="1"/>
    <col width="5.77734375" bestFit="1" customWidth="1" style="35" min="2" max="2"/>
    <col hidden="1" width="2.88671875" customWidth="1" style="35" min="4" max="4"/>
    <col width="10.109375" customWidth="1" style="35" min="8" max="11"/>
    <col width="10" customWidth="1" style="35" min="12" max="13"/>
    <col width="10.88671875" customWidth="1" style="35" min="14" max="14"/>
    <col hidden="1" width="9" customWidth="1" style="35" min="15" max="15"/>
    <col hidden="1" width="8.21875" customWidth="1" style="35" min="16" max="16"/>
  </cols>
  <sheetData>
    <row r="2" ht="22.5" customHeight="1" s="35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67" t="inlineStr">
        <is>
          <t>ダイエットクック</t>
        </is>
      </c>
      <c r="E2" s="166" t="n"/>
      <c r="F2" s="166" t="n"/>
      <c r="G2" s="166" t="n"/>
      <c r="L2" s="0" t="n"/>
      <c r="M2" s="0" t="n"/>
      <c r="Z2" s="22" t="n">
        <v>0.9166666666666666</v>
      </c>
      <c r="AA2" s="23" t="n">
        <v>1.208333333333333</v>
      </c>
    </row>
    <row r="3" ht="22.5" customHeight="1" s="35">
      <c r="A3" s="190">
        <f>'[1]0SHEET'!D1</f>
        <v/>
      </c>
      <c r="B3" s="2" t="inlineStr">
        <is>
          <t>月</t>
        </is>
      </c>
      <c r="L3" s="0" t="n"/>
      <c r="M3" s="0" t="n"/>
    </row>
    <row r="4" ht="22.5" customHeight="1" s="35">
      <c r="C4" s="1" t="inlineStr">
        <is>
          <t>氏名</t>
        </is>
      </c>
      <c r="D4" s="168" t="inlineStr">
        <is>
          <t>Ｒラナ　プルナ</t>
        </is>
      </c>
      <c r="E4" s="166" t="n"/>
      <c r="F4" s="166" t="n"/>
      <c r="G4" s="166" t="n"/>
      <c r="H4" s="0" t="inlineStr">
        <is>
          <t>NP番号：</t>
        </is>
      </c>
      <c r="I4" s="107" t="n">
        <v>5765</v>
      </c>
      <c r="J4" s="0" t="n"/>
      <c r="K4" s="0" t="n"/>
      <c r="M4" s="0" t="n"/>
    </row>
    <row r="6">
      <c r="L6" s="20" t="inlineStr">
        <is>
          <t>法定時間</t>
        </is>
      </c>
      <c r="M6" s="20" t="n"/>
    </row>
    <row r="7" ht="14.25" customHeight="1" s="35" thickBot="1">
      <c r="L7" s="21" t="n">
        <v>0.3333333333333333</v>
      </c>
      <c r="M7" s="21" t="n"/>
      <c r="O7" s="3" t="n"/>
      <c r="P7" s="3" t="n"/>
      <c r="Q7" s="3" t="n"/>
    </row>
    <row r="8" ht="22.5" customHeight="1" s="35" thickBot="1">
      <c r="A8" s="110" t="inlineStr">
        <is>
          <t>日</t>
        </is>
      </c>
      <c r="B8" s="132" t="inlineStr">
        <is>
          <t>曜日</t>
        </is>
      </c>
      <c r="C8" s="7" t="inlineStr">
        <is>
          <t>出勤</t>
        </is>
      </c>
      <c r="D8" s="8" t="n"/>
      <c r="E8" s="8" t="inlineStr">
        <is>
          <t>退勤</t>
        </is>
      </c>
      <c r="F8" s="8" t="inlineStr">
        <is>
          <t>休憩開始</t>
        </is>
      </c>
      <c r="G8" s="9" t="inlineStr">
        <is>
          <t>休憩終了</t>
        </is>
      </c>
      <c r="H8" s="134" t="inlineStr">
        <is>
          <t>休憩計</t>
        </is>
      </c>
      <c r="I8" s="110" t="inlineStr">
        <is>
          <t>早朝</t>
        </is>
      </c>
      <c r="J8" s="110" t="inlineStr">
        <is>
          <t>基本</t>
        </is>
      </c>
      <c r="K8" s="110" t="inlineStr">
        <is>
          <t>夜</t>
        </is>
      </c>
      <c r="L8" s="111" t="inlineStr">
        <is>
          <t>実働</t>
        </is>
      </c>
      <c r="M8" s="111" t="inlineStr">
        <is>
          <t>契約時間</t>
        </is>
      </c>
      <c r="N8" s="112" t="inlineStr">
        <is>
          <t>残業</t>
        </is>
      </c>
      <c r="O8" s="113" t="inlineStr">
        <is>
          <t>深夜時間</t>
        </is>
      </c>
      <c r="P8" s="113" t="inlineStr">
        <is>
          <t>深夜休憩</t>
        </is>
      </c>
      <c r="Q8" s="113" t="inlineStr">
        <is>
          <t>深夜</t>
        </is>
      </c>
      <c r="R8" s="114" t="inlineStr">
        <is>
          <t>食事</t>
        </is>
      </c>
    </row>
    <row r="9" ht="36.75" customHeight="1" s="35" thickTop="1">
      <c r="A9" s="214">
        <f>A3</f>
        <v/>
      </c>
      <c r="B9" s="133">
        <f>TEXT(A9,"aaa")</f>
        <v/>
      </c>
      <c r="C9" s="192" t="n">
        <v>0.8652777777777778</v>
      </c>
      <c r="D9" s="215">
        <f t="array" ref="D9">_xlfn.IFS(C9&lt;0.5,"朝",AND(C9&lt;22/24),"22前",AND(C9&gt;=22/24),"22後")</f>
        <v/>
      </c>
      <c r="E9" s="145" t="n">
        <v>1.243055555555556</v>
      </c>
      <c r="F9" s="196" t="n">
        <v>0</v>
      </c>
      <c r="G9" s="194" t="n">
        <v>0.04166666666666666</v>
      </c>
      <c r="H9" s="195">
        <f>G9-F9</f>
        <v/>
      </c>
      <c r="I9" s="196">
        <f>IF(AND(C9&lt;0.333,C9&lt;&gt;""),8/24-C9,(IF(E9&gt;29/24,E9-29/24,)))</f>
        <v/>
      </c>
      <c r="J9" s="196">
        <f>IF(AND(C9&lt;0.5,C9&lt;&gt;""),E9-C9-H9,)</f>
        <v/>
      </c>
      <c r="K9" s="196">
        <f>IF(AND(C9&gt;0.5,C9&lt;22/24),22/24-C9,)</f>
        <v/>
      </c>
      <c r="L9" s="197">
        <f>IF(C9&gt;E9,E9+1-C9-H9,E9-C9-H9)</f>
        <v/>
      </c>
      <c r="M9" s="196">
        <f>+IF(L9&gt;$L$7,$L$7,L9)</f>
        <v/>
      </c>
      <c r="N9" s="196">
        <f>+IF(OR(L9&lt;=$L$7,L9=" ")," ",L9-$L$7)</f>
        <v/>
      </c>
      <c r="O9" s="196">
        <f>IF(AND($C9&lt;&gt;"",$C9&lt;$AA$2,$E9&gt;$Z$2),MIN($E9,$AA$2)-MAX($C9,$Z$2),0)</f>
        <v/>
      </c>
      <c r="P9" s="196">
        <f>IF(AND($F9&lt;&gt;"",$F9&lt;$AA$2,$G9&gt;$Z$2),MIN($G9,$AA$2)-MAX($F9,$Z$2),0)</f>
        <v/>
      </c>
      <c r="Q9" s="197">
        <f t="array" ref="Q9">_xlfn.IFS(D9="朝",,AND(D9="22前",E9&gt;5/24),5/24+1-H9-22/24,AND(D9="22前",E9&lt;5/24),E9+1-H9-22/24,AND(D9="22後",E9&gt;5/24),5/24+1-H9-C9,AND(D9="22後",E9&lt;5/24),E9+1-H9-C9)</f>
        <v/>
      </c>
      <c r="R9" s="117" t="n"/>
    </row>
    <row r="10" ht="36.75" customHeight="1" s="35">
      <c r="A10" s="216">
        <f>A9+1</f>
        <v/>
      </c>
      <c r="B10" s="32">
        <f>TEXT(A10,"aaa")</f>
        <v/>
      </c>
      <c r="C10" s="200" t="n">
        <v>0.8652777777777778</v>
      </c>
      <c r="D10" s="215">
        <f t="array" ref="D10">_xlfn.IFS(C10&lt;0.5,"朝",AND(C10&lt;22/24),"22前",AND(C10&gt;=22/24),"22後")</f>
        <v/>
      </c>
      <c r="E10" s="146" t="n">
        <v>1.243055555555556</v>
      </c>
      <c r="F10" s="197" t="n">
        <v>0</v>
      </c>
      <c r="G10" s="198" t="n">
        <v>0.04166666666666666</v>
      </c>
      <c r="H10" s="201">
        <f>G10-F10</f>
        <v/>
      </c>
      <c r="I10" s="196">
        <f>IF(AND(C10&lt;0.333,C10&lt;&gt;""),8/24-C10,(IF(E10&gt;29/24,E10-29/24,)))</f>
        <v/>
      </c>
      <c r="J10" s="196">
        <f>IF(AND(C10&lt;0.5,C10&lt;&gt;""),E10-C10-H10,)</f>
        <v/>
      </c>
      <c r="K10" s="196">
        <f>IF(AND(C10&gt;0.5,C10&lt;22/24),22/24-C10,)</f>
        <v/>
      </c>
      <c r="L10" s="197">
        <f>IF(C10&gt;E10,E10+1-C10-H10,E10-C10-H10)</f>
        <v/>
      </c>
      <c r="M10" s="202">
        <f>+IF(L10&gt;$L$7,$L$7,L10)</f>
        <v/>
      </c>
      <c r="N10" s="197">
        <f>+IF(OR(L10&lt;=$L$7,L10=" ")," ",L10-$L$7)</f>
        <v/>
      </c>
      <c r="O10" s="197">
        <f>IF(AND($C10&lt;&gt;"",$C10&lt;$AA$2,$E10&gt;$Z$2),MIN($E10,$AA$2)-MAX($C10,$Z$2),0)</f>
        <v/>
      </c>
      <c r="P10" s="197">
        <f>IF(AND($F10&lt;&gt;"",$F10&lt;$AA$2,$G10&gt;$Z$2),MIN($G10,$AA$2)-MAX($F10,$Z$2),0)</f>
        <v/>
      </c>
      <c r="Q10" s="197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119" t="n"/>
    </row>
    <row r="11" ht="36.75" customHeight="1" s="35">
      <c r="A11" s="216">
        <f>A10+1</f>
        <v/>
      </c>
      <c r="B11" s="32">
        <f>TEXT(A11,"aaa")</f>
        <v/>
      </c>
      <c r="C11" s="200" t="n">
        <v>0.8652777777777778</v>
      </c>
      <c r="D11" s="215">
        <f t="array" ref="D11">_xlfn.IFS(C11&lt;0.5,"朝",AND(C11&lt;22/24),"22前",AND(C11&gt;=22/24),"22後")</f>
        <v/>
      </c>
      <c r="E11" s="146" t="n">
        <v>1.255555555555556</v>
      </c>
      <c r="F11" s="197" t="n">
        <v>0</v>
      </c>
      <c r="G11" s="198" t="n">
        <v>0.04166666666666666</v>
      </c>
      <c r="H11" s="201">
        <f>G11-F11</f>
        <v/>
      </c>
      <c r="I11" s="196">
        <f>IF(AND(C11&lt;0.333,C11&lt;&gt;""),8/24-C11,(IF(E11&gt;29/24,E11-29/24,)))</f>
        <v/>
      </c>
      <c r="J11" s="196">
        <f>IF(AND(C11&lt;0.5,C11&lt;&gt;""),E11-C11-H11,)</f>
        <v/>
      </c>
      <c r="K11" s="196">
        <f>IF(AND(C11&gt;0.5,C11&lt;22/24),22/24-C11,)</f>
        <v/>
      </c>
      <c r="L11" s="197">
        <f>IF(C11&gt;E11,E11+1-C11-H11,E11-C11-H11)</f>
        <v/>
      </c>
      <c r="M11" s="202">
        <f>+IF(L11&gt;$L$7,$L$7,L11)</f>
        <v/>
      </c>
      <c r="N11" s="197">
        <f>+IF(OR(L11&lt;=$L$7,L11=" ")," ",L11-$L$7)</f>
        <v/>
      </c>
      <c r="O11" s="197">
        <f>IF(AND($C11&lt;&gt;"",$C11&lt;$AA$2,$E11&gt;$Z$2),MIN($E11,$AA$2)-MAX($C11,$Z$2),0)</f>
        <v/>
      </c>
      <c r="P11" s="197">
        <f>IF(AND($F11&lt;&gt;"",$F11&lt;$AA$2,$G11&gt;$Z$2),MIN($G11,$AA$2)-MAX($F11,$Z$2),0)</f>
        <v/>
      </c>
      <c r="Q11" s="197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119" t="n"/>
    </row>
    <row r="12" ht="36.75" customHeight="1" s="35">
      <c r="A12" s="216">
        <f>A11+1</f>
        <v/>
      </c>
      <c r="B12" s="32">
        <f>TEXT(A12,"aaa")</f>
        <v/>
      </c>
      <c r="C12" s="200" t="n"/>
      <c r="D12" s="215">
        <f t="array" ref="D12">_xlfn.IFS(C12&lt;0.5,"朝",AND(C12&lt;22/24),"22前",AND(C12&gt;=22/24),"22後")</f>
        <v/>
      </c>
      <c r="E12" s="146" t="n"/>
      <c r="F12" s="197" t="n"/>
      <c r="G12" s="198" t="n"/>
      <c r="H12" s="201">
        <f>G12-F12</f>
        <v/>
      </c>
      <c r="I12" s="196">
        <f>IF(AND(C12&lt;0.333,C12&lt;&gt;""),8/24-C12,(IF(E12&gt;29/24,E12-29/24,)))</f>
        <v/>
      </c>
      <c r="J12" s="196">
        <f>IF(AND(C12&lt;0.5,C12&lt;&gt;""),E12-C12-H12,)</f>
        <v/>
      </c>
      <c r="K12" s="196">
        <f>IF(AND(C12&gt;0.5,C12&lt;22/24),22/24-C12,)</f>
        <v/>
      </c>
      <c r="L12" s="197">
        <f>IF(C12&gt;E12,E12+1-C12-H12,E12-C12-H12)</f>
        <v/>
      </c>
      <c r="M12" s="202">
        <f>+IF(L12&gt;$L$7,$L$7,L12)</f>
        <v/>
      </c>
      <c r="N12" s="197">
        <f>+IF(OR(L12&lt;=$L$7,L12=" ")," ",L12-$L$7)</f>
        <v/>
      </c>
      <c r="O12" s="197">
        <f>IF(AND($C12&lt;&gt;"",$C12&lt;$AA$2,$E12&gt;$Z$2),MIN($E12,$AA$2)-MAX($C12,$Z$2),0)</f>
        <v/>
      </c>
      <c r="P12" s="197">
        <f>IF(AND($F12&lt;&gt;"",$F12&lt;$AA$2,$G12&gt;$Z$2),MIN($G12,$AA$2)-MAX($F12,$Z$2),0)</f>
        <v/>
      </c>
      <c r="Q12" s="197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119" t="n"/>
    </row>
    <row r="13" ht="36.75" customHeight="1" s="35">
      <c r="A13" s="216">
        <f>A12+1</f>
        <v/>
      </c>
      <c r="B13" s="32">
        <f>TEXT(A13,"aaa")</f>
        <v/>
      </c>
      <c r="C13" s="200" t="n"/>
      <c r="D13" s="215">
        <f t="array" ref="D13">_xlfn.IFS(C13&lt;0.5,"朝",AND(C13&lt;22/24),"22前",AND(C13&gt;=22/24),"22後")</f>
        <v/>
      </c>
      <c r="E13" s="146" t="n"/>
      <c r="F13" s="197" t="n"/>
      <c r="G13" s="198" t="n"/>
      <c r="H13" s="201">
        <f>G13-F13</f>
        <v/>
      </c>
      <c r="I13" s="196">
        <f>IF(AND(C13&lt;0.333,C13&lt;&gt;""),8/24-C13,(IF(E13&gt;29/24,E13-29/24,)))</f>
        <v/>
      </c>
      <c r="J13" s="196">
        <f>IF(AND(C13&lt;0.5,C13&lt;&gt;""),E13-C13-H13,)</f>
        <v/>
      </c>
      <c r="K13" s="196">
        <f>IF(AND(C13&gt;0.5,C13&lt;22/24),22/24-C13,)</f>
        <v/>
      </c>
      <c r="L13" s="197">
        <f>IF(C13&gt;E13,E13+1-C13-H13,E13-C13-H13)</f>
        <v/>
      </c>
      <c r="M13" s="202">
        <f>+IF(L13&gt;$L$7,$L$7,L13)</f>
        <v/>
      </c>
      <c r="N13" s="197">
        <f>+IF(OR(L13&lt;=$L$7,L13=" ")," ",L13-$L$7)</f>
        <v/>
      </c>
      <c r="O13" s="197">
        <f>IF(AND($C13&lt;&gt;"",$C13&lt;$AA$2,$E13&gt;$Z$2),MIN($E13,$AA$2)-MAX($C13,$Z$2),0)</f>
        <v/>
      </c>
      <c r="P13" s="197">
        <f>IF(AND($F13&lt;&gt;"",$F13&lt;$AA$2,$G13&gt;$Z$2),MIN($G13,$AA$2)-MAX($F13,$Z$2),0)</f>
        <v/>
      </c>
      <c r="Q13" s="197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119" t="n"/>
    </row>
    <row r="14" ht="36.75" customHeight="1" s="35">
      <c r="A14" s="216">
        <f>A13+1</f>
        <v/>
      </c>
      <c r="B14" s="32">
        <f>TEXT(A14,"aaa")</f>
        <v/>
      </c>
      <c r="C14" s="200" t="n"/>
      <c r="D14" s="215">
        <f t="array" ref="D14">_xlfn.IFS(C14&lt;0.5,"朝",AND(C14&lt;22/24),"22前",AND(C14&gt;=22/24),"22後")</f>
        <v/>
      </c>
      <c r="E14" s="146" t="n"/>
      <c r="F14" s="197" t="n"/>
      <c r="G14" s="198" t="n"/>
      <c r="H14" s="201">
        <f>G14-F14</f>
        <v/>
      </c>
      <c r="I14" s="196">
        <f>IF(AND(C14&lt;0.333,C14&lt;&gt;""),8/24-C14,(IF(E14&gt;29/24,E14-29/24,)))</f>
        <v/>
      </c>
      <c r="J14" s="196">
        <f>IF(AND(C14&lt;0.5,C14&lt;&gt;""),E14-C14-H14,)</f>
        <v/>
      </c>
      <c r="K14" s="196">
        <f>IF(AND(C14&gt;0.5,C14&lt;22/24),22/24-C14,)</f>
        <v/>
      </c>
      <c r="L14" s="197">
        <f>IF(C14&gt;E14,E14+1-C14-H14,E14-C14-H14)</f>
        <v/>
      </c>
      <c r="M14" s="202">
        <f>+IF(L14&gt;$L$7,$L$7,L14)</f>
        <v/>
      </c>
      <c r="N14" s="197">
        <f>+IF(OR(L14&lt;=$L$7,L14=" ")," ",L14-$L$7)</f>
        <v/>
      </c>
      <c r="O14" s="197">
        <f>IF(AND($C14&lt;&gt;"",$C14&lt;$AA$2,$E14&gt;$Z$2),MIN($E14,$AA$2)-MAX($C14,$Z$2),0)</f>
        <v/>
      </c>
      <c r="P14" s="197">
        <f>IF(AND($F14&lt;&gt;"",$F14&lt;$AA$2,$G14&gt;$Z$2),MIN($G14,$AA$2)-MAX($F14,$Z$2),0)</f>
        <v/>
      </c>
      <c r="Q14" s="197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119" t="n"/>
    </row>
    <row r="15" ht="36.75" customHeight="1" s="35">
      <c r="A15" s="216">
        <f>A14+1</f>
        <v/>
      </c>
      <c r="B15" s="32">
        <f>TEXT(A15,"aaa")</f>
        <v/>
      </c>
      <c r="C15" s="200" t="n"/>
      <c r="D15" s="215">
        <f t="array" ref="D15">_xlfn.IFS(C15&lt;0.5,"朝",AND(C15&lt;22/24),"22前",AND(C15&gt;=22/24),"22後")</f>
        <v/>
      </c>
      <c r="E15" s="146" t="n"/>
      <c r="F15" s="197" t="n"/>
      <c r="G15" s="198" t="n"/>
      <c r="H15" s="201">
        <f>G15-F15</f>
        <v/>
      </c>
      <c r="I15" s="196">
        <f>IF(AND(C15&lt;0.333,C15&lt;&gt;""),8/24-C15,(IF(E15&gt;29/24,E15-29/24,)))</f>
        <v/>
      </c>
      <c r="J15" s="196">
        <f>IF(AND(C15&lt;0.5,C15&lt;&gt;""),E15-C15-H15,)</f>
        <v/>
      </c>
      <c r="K15" s="196">
        <f>IF(AND(C15&gt;0.5,C15&lt;22/24),22/24-C15,)</f>
        <v/>
      </c>
      <c r="L15" s="197">
        <f>IF(C15&gt;E15,E15+1-C15-H15,E15-C15-H15)</f>
        <v/>
      </c>
      <c r="M15" s="202">
        <f>+IF(L15&gt;$L$7,$L$7,L15)</f>
        <v/>
      </c>
      <c r="N15" s="197">
        <f>+IF(OR(L15&lt;=$L$7,L15=" ")," ",L15-$L$7)</f>
        <v/>
      </c>
      <c r="O15" s="197">
        <f>IF(AND($C15&lt;&gt;"",$C15&lt;$AA$2,$E15&gt;$Z$2),MIN($E15,$AA$2)-MAX($C15,$Z$2),0)</f>
        <v/>
      </c>
      <c r="P15" s="197">
        <f>IF(AND($F15&lt;&gt;"",$F15&lt;$AA$2,$G15&gt;$Z$2),MIN($G15,$AA$2)-MAX($F15,$Z$2),0)</f>
        <v/>
      </c>
      <c r="Q15" s="197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119" t="n"/>
    </row>
    <row r="16" ht="36.75" customHeight="1" s="35">
      <c r="A16" s="216">
        <f>A15+1</f>
        <v/>
      </c>
      <c r="B16" s="32">
        <f>TEXT(A16,"aaa")</f>
        <v/>
      </c>
      <c r="C16" s="200" t="n">
        <v>0.8652777777777778</v>
      </c>
      <c r="D16" s="215">
        <f t="array" ref="D16">_xlfn.IFS(C16&lt;0.5,"朝",AND(C16&lt;22/24),"22前",AND(C16&gt;=22/24),"22後")</f>
        <v/>
      </c>
      <c r="E16" s="146" t="n">
        <v>1.259027777777778</v>
      </c>
      <c r="F16" s="197" t="n">
        <v>0</v>
      </c>
      <c r="G16" s="198" t="n">
        <v>0.04166666666666666</v>
      </c>
      <c r="H16" s="201">
        <f>G16-F16</f>
        <v/>
      </c>
      <c r="I16" s="196">
        <f>IF(AND(C16&lt;0.333,C16&lt;&gt;""),8/24-C16,(IF(E16&gt;29/24,E16-29/24,)))</f>
        <v/>
      </c>
      <c r="J16" s="196">
        <f>IF(AND(C16&lt;0.5,C16&lt;&gt;""),E16-C16-H16,)</f>
        <v/>
      </c>
      <c r="K16" s="196">
        <f>IF(AND(C16&gt;0.5,C16&lt;22/24),22/24-C16,)</f>
        <v/>
      </c>
      <c r="L16" s="197">
        <f>IF(C16&gt;E16,E16+1-C16-H16,E16-C16-H16)</f>
        <v/>
      </c>
      <c r="M16" s="202">
        <f>+IF(L16&gt;$L$7,$L$7,L16)</f>
        <v/>
      </c>
      <c r="N16" s="197">
        <f>+IF(OR(L16&lt;=$L$7,L16=" ")," ",L16-$L$7)</f>
        <v/>
      </c>
      <c r="O16" s="197">
        <f>IF(AND($C16&lt;&gt;"",$C16&lt;$AA$2,$E16&gt;$Z$2),MIN($E16,$AA$2)-MAX($C16,$Z$2),0)</f>
        <v/>
      </c>
      <c r="P16" s="197">
        <f>IF(AND($F16&lt;&gt;"",$F16&lt;$AA$2,$G16&gt;$Z$2),MIN($G16,$AA$2)-MAX($F16,$Z$2),0)</f>
        <v/>
      </c>
      <c r="Q16" s="197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119" t="n"/>
    </row>
    <row r="17" ht="36.75" customHeight="1" s="35">
      <c r="A17" s="216">
        <f>A16+1</f>
        <v/>
      </c>
      <c r="B17" s="32">
        <f>TEXT(A17,"aaa")</f>
        <v/>
      </c>
      <c r="C17" s="200" t="n">
        <v>0.8652777777777778</v>
      </c>
      <c r="D17" s="215">
        <f t="array" ref="D17">_xlfn.IFS(C17&lt;0.5,"朝",AND(C17&lt;22/24),"22前",AND(C17&gt;=22/24),"22後")</f>
        <v/>
      </c>
      <c r="E17" s="146" t="n">
        <v>1.243055555555556</v>
      </c>
      <c r="F17" s="197" t="n">
        <v>0</v>
      </c>
      <c r="G17" s="198" t="n">
        <v>0.04166666666666666</v>
      </c>
      <c r="H17" s="201">
        <f>G17-F17</f>
        <v/>
      </c>
      <c r="I17" s="196">
        <f>IF(AND(C17&lt;0.333,C17&lt;&gt;""),8/24-C17,(IF(E17&gt;29/24,E17-29/24,)))</f>
        <v/>
      </c>
      <c r="J17" s="196">
        <f>IF(AND(C17&lt;0.5,C17&lt;&gt;""),E17-C17-H17,)</f>
        <v/>
      </c>
      <c r="K17" s="196">
        <f>IF(AND(C17&gt;0.5,C17&lt;22/24),22/24-C17,)</f>
        <v/>
      </c>
      <c r="L17" s="197">
        <f>IF(C17&gt;E17,E17+1-C17-H17,E17-C17-H17)</f>
        <v/>
      </c>
      <c r="M17" s="202">
        <f>+IF(L17&gt;$L$7,$L$7,L17)</f>
        <v/>
      </c>
      <c r="N17" s="197">
        <f>+IF(OR(L17&lt;=$L$7,L17=" ")," ",L17-$L$7)</f>
        <v/>
      </c>
      <c r="O17" s="197">
        <f>IF(AND($C17&lt;&gt;"",$C17&lt;$AA$2,$E17&gt;$Z$2),MIN($E17,$AA$2)-MAX($C17,$Z$2),0)</f>
        <v/>
      </c>
      <c r="P17" s="197">
        <f>IF(AND($F17&lt;&gt;"",$F17&lt;$AA$2,$G17&gt;$Z$2),MIN($G17,$AA$2)-MAX($F17,$Z$2),0)</f>
        <v/>
      </c>
      <c r="Q17" s="197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119" t="n"/>
    </row>
    <row r="18" ht="36.75" customHeight="1" s="35">
      <c r="A18" s="216">
        <f>A17+1</f>
        <v/>
      </c>
      <c r="B18" s="32">
        <f>TEXT(A18,"aaa")</f>
        <v/>
      </c>
      <c r="C18" s="200" t="n">
        <v>0.8652777777777778</v>
      </c>
      <c r="D18" s="215">
        <f t="array" ref="D18">_xlfn.IFS(C18&lt;0.5,"朝",AND(C18&lt;22/24),"22前",AND(C18&gt;=22/24),"22後")</f>
        <v/>
      </c>
      <c r="E18" s="146" t="n">
        <v>1.255555555555556</v>
      </c>
      <c r="F18" s="197" t="n">
        <v>0</v>
      </c>
      <c r="G18" s="198" t="n">
        <v>0.04166666666666666</v>
      </c>
      <c r="H18" s="201">
        <f>G18-F18</f>
        <v/>
      </c>
      <c r="I18" s="196">
        <f>IF(AND(C18&lt;0.333,C18&lt;&gt;""),8/24-C18,(IF(E18&gt;29/24,E18-29/24,)))</f>
        <v/>
      </c>
      <c r="J18" s="196">
        <f>IF(AND(C18&lt;0.5,C18&lt;&gt;""),E18-C18-H18,)</f>
        <v/>
      </c>
      <c r="K18" s="196">
        <f>IF(AND(C18&gt;0.5,C18&lt;22/24),22/24-C18,)</f>
        <v/>
      </c>
      <c r="L18" s="197">
        <f>IF(C18&gt;E18,E18+1-C18-H18,E18-C18-H18)</f>
        <v/>
      </c>
      <c r="M18" s="202">
        <f>+IF(L18&gt;$L$7,$L$7,L18)</f>
        <v/>
      </c>
      <c r="N18" s="197">
        <f>+IF(OR(L18&lt;=$L$7,L18=" ")," ",L18-$L$7)</f>
        <v/>
      </c>
      <c r="O18" s="197">
        <f>IF(AND($C18&lt;&gt;"",$C18&lt;$AA$2,$E18&gt;$Z$2),MIN($E18,$AA$2)-MAX($C18,$Z$2),0)</f>
        <v/>
      </c>
      <c r="P18" s="197">
        <f>IF(AND($F18&lt;&gt;"",$F18&lt;$AA$2,$G18&gt;$Z$2),MIN($G18,$AA$2)-MAX($F18,$Z$2),0)</f>
        <v/>
      </c>
      <c r="Q18" s="197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119" t="n"/>
    </row>
    <row r="19" ht="36.75" customHeight="1" s="35">
      <c r="A19" s="216">
        <f>A18+1</f>
        <v/>
      </c>
      <c r="B19" s="32">
        <f>TEXT(A19,"aaa")</f>
        <v/>
      </c>
      <c r="C19" s="200" t="n"/>
      <c r="D19" s="215">
        <f t="array" ref="D19">_xlfn.IFS(C19&lt;0.5,"朝",AND(C19&lt;22/24),"22前",AND(C19&gt;=22/24),"22後")</f>
        <v/>
      </c>
      <c r="E19" s="146" t="n"/>
      <c r="F19" s="197" t="n"/>
      <c r="G19" s="198" t="n"/>
      <c r="H19" s="201">
        <f>G19-F19</f>
        <v/>
      </c>
      <c r="I19" s="196">
        <f>IF(AND(C19&lt;0.333,C19&lt;&gt;""),8/24-C19,(IF(E19&gt;29/24,E19-29/24,)))</f>
        <v/>
      </c>
      <c r="J19" s="196">
        <f>IF(AND(C19&lt;0.5,C19&lt;&gt;""),E19-C19-H19,)</f>
        <v/>
      </c>
      <c r="K19" s="196">
        <f>IF(AND(C19&gt;0.5,C19&lt;22/24),22/24-C19,)</f>
        <v/>
      </c>
      <c r="L19" s="197">
        <f>IF(C19&gt;E19,E19+1-C19-H19,E19-C19-H19)</f>
        <v/>
      </c>
      <c r="M19" s="202">
        <f>+IF(L19&gt;$L$7,$L$7,L19)</f>
        <v/>
      </c>
      <c r="N19" s="197">
        <f>+IF(OR(L19&lt;=$L$7,L19=" ")," ",L19-$L$7)</f>
        <v/>
      </c>
      <c r="O19" s="197">
        <f>IF(AND($C19&lt;&gt;"",$C19&lt;$AA$2,$E19&gt;$Z$2),MIN($E19,$AA$2)-MAX($C19,$Z$2),0)</f>
        <v/>
      </c>
      <c r="P19" s="197">
        <f>IF(AND($F19&lt;&gt;"",$F19&lt;$AA$2,$G19&gt;$Z$2),MIN($G19,$AA$2)-MAX($F19,$Z$2),0)</f>
        <v/>
      </c>
      <c r="Q19" s="197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119" t="n"/>
    </row>
    <row r="20" ht="36.75" customHeight="1" s="35">
      <c r="A20" s="216">
        <f>A19+1</f>
        <v/>
      </c>
      <c r="B20" s="32">
        <f>TEXT(A20,"aaa")</f>
        <v/>
      </c>
      <c r="C20" s="200" t="n"/>
      <c r="D20" s="215">
        <f t="array" ref="D20">_xlfn.IFS(C20&lt;0.5,"朝",AND(C20&lt;22/24),"22前",AND(C20&gt;=22/24),"22後")</f>
        <v/>
      </c>
      <c r="E20" s="146" t="n"/>
      <c r="F20" s="197" t="n"/>
      <c r="G20" s="198" t="n"/>
      <c r="H20" s="201">
        <f>G20-F20</f>
        <v/>
      </c>
      <c r="I20" s="196">
        <f>IF(AND(C20&lt;0.333,C20&lt;&gt;""),8/24-C20,(IF(E20&gt;29/24,E20-29/24,)))</f>
        <v/>
      </c>
      <c r="J20" s="196">
        <f>IF(AND(C20&lt;0.5,C20&lt;&gt;""),E20-C20-H20,)</f>
        <v/>
      </c>
      <c r="K20" s="196">
        <f>IF(AND(C20&gt;0.5,C20&lt;22/24),22/24-C20,)</f>
        <v/>
      </c>
      <c r="L20" s="197">
        <f>IF(C20&gt;E20,E20+1-C20-H20,E20-C20-H20)</f>
        <v/>
      </c>
      <c r="M20" s="202">
        <f>+IF(L20&gt;$L$7,$L$7,L20)</f>
        <v/>
      </c>
      <c r="N20" s="197">
        <f>+IF(OR(L20&lt;=$L$7,L20=" ")," ",L20-$L$7)</f>
        <v/>
      </c>
      <c r="O20" s="197">
        <f>IF(AND($C20&lt;&gt;"",$C20&lt;$AA$2,$E20&gt;$Z$2),MIN($E20,$AA$2)-MAX($C20,$Z$2),0)</f>
        <v/>
      </c>
      <c r="P20" s="197">
        <f>IF(AND($F20&lt;&gt;"",$F20&lt;$AA$2,$G20&gt;$Z$2),MIN($G20,$AA$2)-MAX($F20,$Z$2),0)</f>
        <v/>
      </c>
      <c r="Q20" s="197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119" t="n"/>
    </row>
    <row r="21" ht="36.75" customHeight="1" s="35">
      <c r="A21" s="216">
        <f>A20+1</f>
        <v/>
      </c>
      <c r="B21" s="32">
        <f>TEXT(A21,"aaa")</f>
        <v/>
      </c>
      <c r="C21" s="200" t="n"/>
      <c r="D21" s="215">
        <f t="array" ref="D21">_xlfn.IFS(C21&lt;0.5,"朝",AND(C21&lt;22/24),"22前",AND(C21&gt;=22/24),"22後")</f>
        <v/>
      </c>
      <c r="E21" s="146" t="n"/>
      <c r="F21" s="197" t="n"/>
      <c r="G21" s="198" t="n"/>
      <c r="H21" s="201">
        <f>G21-F21</f>
        <v/>
      </c>
      <c r="I21" s="196">
        <f>IF(AND(C21&lt;0.333,C21&lt;&gt;""),8/24-C21,(IF(E21&gt;29/24,E21-29/24,)))</f>
        <v/>
      </c>
      <c r="J21" s="196">
        <f>IF(AND(C21&lt;0.5,C21&lt;&gt;""),E21-C21-H21,)</f>
        <v/>
      </c>
      <c r="K21" s="196">
        <f>IF(AND(C21&gt;0.5,C21&lt;22/24),22/24-C21,)</f>
        <v/>
      </c>
      <c r="L21" s="197">
        <f>IF(C21&gt;E21,E21+1-C21-H21,E21-C21-H21)</f>
        <v/>
      </c>
      <c r="M21" s="202">
        <f>+IF(L21&gt;$L$7,$L$7,L21)</f>
        <v/>
      </c>
      <c r="N21" s="197">
        <f>+IF(OR(L21&lt;=$L$7,L21=" ")," ",L21-$L$7)</f>
        <v/>
      </c>
      <c r="O21" s="197">
        <f>IF(AND($C21&lt;&gt;"",$C21&lt;$AA$2,$E21&gt;$Z$2),MIN($E21,$AA$2)-MAX($C21,$Z$2),0)</f>
        <v/>
      </c>
      <c r="P21" s="197">
        <f>IF(AND($F21&lt;&gt;"",$F21&lt;$AA$2,$G21&gt;$Z$2),MIN($G21,$AA$2)-MAX($F21,$Z$2),0)</f>
        <v/>
      </c>
      <c r="Q21" s="197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119" t="n"/>
    </row>
    <row r="22" ht="36.75" customHeight="1" s="35">
      <c r="A22" s="216">
        <f>A21+1</f>
        <v/>
      </c>
      <c r="B22" s="32">
        <f>TEXT(A22,"aaa")</f>
        <v/>
      </c>
      <c r="C22" s="200" t="n"/>
      <c r="D22" s="215">
        <f t="array" ref="D22">_xlfn.IFS(C22&lt;0.5,"朝",AND(C22&lt;22/24),"22前",AND(C22&gt;=22/24),"22後")</f>
        <v/>
      </c>
      <c r="E22" s="146" t="n"/>
      <c r="F22" s="197" t="n"/>
      <c r="G22" s="198" t="n"/>
      <c r="H22" s="201">
        <f>G22-F22</f>
        <v/>
      </c>
      <c r="I22" s="196">
        <f>IF(AND(C22&lt;0.333,C22&lt;&gt;""),8/24-C22,(IF(E22&gt;29/24,E22-29/24,)))</f>
        <v/>
      </c>
      <c r="J22" s="196">
        <f>IF(AND(C22&lt;0.5,C22&lt;&gt;""),E22-C22-H22,)</f>
        <v/>
      </c>
      <c r="K22" s="196">
        <f>IF(AND(C22&gt;0.5,C22&lt;22/24),22/24-C22,)</f>
        <v/>
      </c>
      <c r="L22" s="197">
        <f>IF(C22&gt;E22,E22+1-C22-H22,E22-C22-H22)</f>
        <v/>
      </c>
      <c r="M22" s="202">
        <f>+IF(L22&gt;$L$7,$L$7,L22)</f>
        <v/>
      </c>
      <c r="N22" s="197">
        <f>+IF(OR(L22&lt;=$L$7,L22=" ")," ",L22-$L$7)</f>
        <v/>
      </c>
      <c r="O22" s="197">
        <f>IF(AND($C22&lt;&gt;"",$C22&lt;$AA$2,$E22&gt;$Z$2),MIN($E22,$AA$2)-MAX($C22,$Z$2),0)</f>
        <v/>
      </c>
      <c r="P22" s="197">
        <f>IF(AND($F22&lt;&gt;"",$F22&lt;$AA$2,$G22&gt;$Z$2),MIN($G22,$AA$2)-MAX($F22,$Z$2),0)</f>
        <v/>
      </c>
      <c r="Q22" s="197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119" t="n"/>
    </row>
    <row r="23" ht="36.75" customHeight="1" s="35">
      <c r="A23" s="216">
        <f>A22+1</f>
        <v/>
      </c>
      <c r="B23" s="32">
        <f>TEXT(A23,"aaa")</f>
        <v/>
      </c>
      <c r="C23" s="200" t="n">
        <v>0.8645833333333334</v>
      </c>
      <c r="D23" s="215">
        <f t="array" ref="D23">_xlfn.IFS(C23&lt;0.5,"朝",AND(C23&lt;22/24),"22前",AND(C23&gt;=22/24),"22後")</f>
        <v/>
      </c>
      <c r="E23" s="146" t="n">
        <v>1.238194444444444</v>
      </c>
      <c r="F23" s="197" t="n">
        <v>0</v>
      </c>
      <c r="G23" s="198" t="n">
        <v>0.04166666666666666</v>
      </c>
      <c r="H23" s="201">
        <f>G23-F23</f>
        <v/>
      </c>
      <c r="I23" s="196">
        <f>IF(AND(C23&lt;0.333,C23&lt;&gt;""),8/24-C23,(IF(E23&gt;29/24,E23-29/24,)))</f>
        <v/>
      </c>
      <c r="J23" s="196">
        <f>IF(AND(C23&lt;0.5,C23&lt;&gt;""),E23-C23-H23,)</f>
        <v/>
      </c>
      <c r="K23" s="196">
        <f>IF(AND(C23&gt;0.5,C23&lt;22/24),22/24-C23,)</f>
        <v/>
      </c>
      <c r="L23" s="197">
        <f>IF(C23&gt;E23,E23+1-C23-H23,E23-C23-H23)</f>
        <v/>
      </c>
      <c r="M23" s="202">
        <f>+IF(L23&gt;$L$7,$L$7,L23)</f>
        <v/>
      </c>
      <c r="N23" s="197">
        <f>+IF(OR(L23&lt;=$L$7,L23=" ")," ",L23-$L$7)</f>
        <v/>
      </c>
      <c r="O23" s="197">
        <f>IF(AND($C23&lt;&gt;"",$C23&lt;$AA$2,$E23&gt;$Z$2),MIN($E23,$AA$2)-MAX($C23,$Z$2),0)</f>
        <v/>
      </c>
      <c r="P23" s="197">
        <f>IF(AND($F23&lt;&gt;"",$F23&lt;$AA$2,$G23&gt;$Z$2),MIN($G23,$AA$2)-MAX($F23,$Z$2),0)</f>
        <v/>
      </c>
      <c r="Q23" s="197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119" t="n"/>
    </row>
    <row r="24" ht="36.75" customHeight="1" s="35">
      <c r="A24" s="216">
        <f>A23+1</f>
        <v/>
      </c>
      <c r="B24" s="32">
        <f>TEXT(A24,"aaa")</f>
        <v/>
      </c>
      <c r="C24" s="200" t="n"/>
      <c r="D24" s="215">
        <f t="array" ref="D24">_xlfn.IFS(C24&lt;0.5,"朝",AND(C24&lt;22/24),"22前",AND(C24&gt;=22/24),"22後")</f>
        <v/>
      </c>
      <c r="E24" s="146" t="n"/>
      <c r="F24" s="197" t="n"/>
      <c r="G24" s="198" t="n"/>
      <c r="H24" s="201">
        <f>G24-F24</f>
        <v/>
      </c>
      <c r="I24" s="196">
        <f>IF(AND(C24&lt;0.333,C24&lt;&gt;""),8/24-C24,(IF(E24&gt;29/24,E24-29/24,)))</f>
        <v/>
      </c>
      <c r="J24" s="196">
        <f>IF(AND(C24&lt;0.5,C24&lt;&gt;""),E24-C24-H24,)</f>
        <v/>
      </c>
      <c r="K24" s="196">
        <f>IF(AND(C24&gt;0.5,C24&lt;22/24),22/24-C24,)</f>
        <v/>
      </c>
      <c r="L24" s="197">
        <f>IF(C24&gt;E24,E24+1-C24-H24,E24-C24-H24)</f>
        <v/>
      </c>
      <c r="M24" s="202">
        <f>+IF(L24&gt;$L$7,$L$7,L24)</f>
        <v/>
      </c>
      <c r="N24" s="197">
        <f>+IF(OR(L24&lt;=$L$7,L24=" ")," ",L24-$L$7)</f>
        <v/>
      </c>
      <c r="O24" s="197">
        <f>IF(AND($C24&lt;&gt;"",$C24&lt;$AA$2,$E24&gt;$Z$2),MIN($E24,$AA$2)-MAX($C24,$Z$2),0)</f>
        <v/>
      </c>
      <c r="P24" s="197">
        <f>IF(AND($F24&lt;&gt;"",$F24&lt;$AA$2,$G24&gt;$Z$2),MIN($G24,$AA$2)-MAX($F24,$Z$2),0)</f>
        <v/>
      </c>
      <c r="Q24" s="197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119" t="n"/>
    </row>
    <row r="25" ht="36.75" customHeight="1" s="35">
      <c r="A25" s="216">
        <f>A24+1</f>
        <v/>
      </c>
      <c r="B25" s="32">
        <f>TEXT(A25,"aaa")</f>
        <v/>
      </c>
      <c r="C25" s="200" t="n"/>
      <c r="D25" s="215">
        <f t="array" ref="D25">_xlfn.IFS(C25&lt;0.5,"朝",AND(C25&lt;22/24),"22前",AND(C25&gt;=22/24),"22後")</f>
        <v/>
      </c>
      <c r="E25" s="146" t="n"/>
      <c r="F25" s="197" t="n"/>
      <c r="G25" s="198" t="n"/>
      <c r="H25" s="201">
        <f>G25-F25</f>
        <v/>
      </c>
      <c r="I25" s="196">
        <f>IF(AND(C25&lt;0.333,C25&lt;&gt;""),8/24-C25,(IF(E25&gt;29/24,E25-29/24,)))</f>
        <v/>
      </c>
      <c r="J25" s="196">
        <f>IF(AND(C25&lt;0.5,C25&lt;&gt;""),E25-C25-H25,)</f>
        <v/>
      </c>
      <c r="K25" s="196">
        <f>IF(AND(C25&gt;0.5,C25&lt;22/24),22/24-C25,)</f>
        <v/>
      </c>
      <c r="L25" s="197">
        <f>IF(C25&gt;E25,E25+1-C25-H25,E25-C25-H25)</f>
        <v/>
      </c>
      <c r="M25" s="202">
        <f>+IF(L25&gt;$L$7,$L$7,L25)</f>
        <v/>
      </c>
      <c r="N25" s="197">
        <f>+IF(OR(L25&lt;=$L$7,L25=" ")," ",L25-$L$7)</f>
        <v/>
      </c>
      <c r="O25" s="197">
        <f>IF(AND($C25&lt;&gt;"",$C25&lt;$AA$2,$E25&gt;$Z$2),MIN($E25,$AA$2)-MAX($C25,$Z$2),0)</f>
        <v/>
      </c>
      <c r="P25" s="197">
        <f>IF(AND($F25&lt;&gt;"",$F25&lt;$AA$2,$G25&gt;$Z$2),MIN($G25,$AA$2)-MAX($F25,$Z$2),0)</f>
        <v/>
      </c>
      <c r="Q25" s="197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119" t="n"/>
    </row>
    <row r="26" ht="36.75" customHeight="1" s="35">
      <c r="A26" s="216">
        <f>A25+1</f>
        <v/>
      </c>
      <c r="B26" s="32">
        <f>TEXT(A26,"aaa")</f>
        <v/>
      </c>
      <c r="C26" s="200" t="n"/>
      <c r="D26" s="215">
        <f t="array" ref="D26">_xlfn.IFS(C26&lt;0.5,"朝",AND(C26&lt;22/24),"22前",AND(C26&gt;=22/24),"22後")</f>
        <v/>
      </c>
      <c r="E26" s="146" t="n"/>
      <c r="F26" s="197" t="n"/>
      <c r="G26" s="198" t="n"/>
      <c r="H26" s="201">
        <f>G26-F26</f>
        <v/>
      </c>
      <c r="I26" s="196">
        <f>IF(AND(C26&lt;0.333,C26&lt;&gt;""),8/24-C26,(IF(E26&gt;29/24,E26-29/24,)))</f>
        <v/>
      </c>
      <c r="J26" s="196">
        <f>IF(AND(C26&lt;0.5,C26&lt;&gt;""),E26-C26-H26,)</f>
        <v/>
      </c>
      <c r="K26" s="196">
        <f>IF(AND(C26&gt;0.5,C26&lt;22/24),22/24-C26,)</f>
        <v/>
      </c>
      <c r="L26" s="197">
        <f>IF(C26&gt;E26,E26+1-C26-H26,E26-C26-H26)</f>
        <v/>
      </c>
      <c r="M26" s="202">
        <f>+IF(L26&gt;$L$7,$L$7,L26)</f>
        <v/>
      </c>
      <c r="N26" s="197">
        <f>+IF(OR(L26&lt;=$L$7,L26=" ")," ",L26-$L$7)</f>
        <v/>
      </c>
      <c r="O26" s="197">
        <f>IF(AND($C26&lt;&gt;"",$C26&lt;$AA$2,$E26&gt;$Z$2),MIN($E26,$AA$2)-MAX($C26,$Z$2),0)</f>
        <v/>
      </c>
      <c r="P26" s="197">
        <f>IF(AND($F26&lt;&gt;"",$F26&lt;$AA$2,$G26&gt;$Z$2),MIN($G26,$AA$2)-MAX($F26,$Z$2),0)</f>
        <v/>
      </c>
      <c r="Q26" s="197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119" t="n"/>
    </row>
    <row r="27" ht="36.75" customHeight="1" s="35">
      <c r="A27" s="216">
        <f>A26+1</f>
        <v/>
      </c>
      <c r="B27" s="32">
        <f>TEXT(A27,"aaa")</f>
        <v/>
      </c>
      <c r="C27" s="200" t="n"/>
      <c r="D27" s="215">
        <f t="array" ref="D27">_xlfn.IFS(C27&lt;0.5,"朝",AND(C27&lt;22/24),"22前",AND(C27&gt;=22/24),"22後")</f>
        <v/>
      </c>
      <c r="E27" s="146" t="n"/>
      <c r="F27" s="197" t="n"/>
      <c r="G27" s="198" t="n"/>
      <c r="H27" s="201">
        <f>G27-F27</f>
        <v/>
      </c>
      <c r="I27" s="196">
        <f>IF(AND(C27&lt;0.333,C27&lt;&gt;""),8/24-C27,(IF(E27&gt;29/24,E27-29/24,)))</f>
        <v/>
      </c>
      <c r="J27" s="196">
        <f>IF(AND(C27&lt;0.5,C27&lt;&gt;""),E27-C27-H27,)</f>
        <v/>
      </c>
      <c r="K27" s="196">
        <f>IF(AND(C27&gt;0.5,C27&lt;22/24),22/24-C27,)</f>
        <v/>
      </c>
      <c r="L27" s="197">
        <f>IF(C27&gt;E27,E27+1-C27-H27,E27-C27-H27)</f>
        <v/>
      </c>
      <c r="M27" s="202">
        <f>+IF(L27&gt;$L$7,$L$7,L27)</f>
        <v/>
      </c>
      <c r="N27" s="197">
        <f>+IF(OR(L27&lt;=$L$7,L27=" ")," ",L27-$L$7)</f>
        <v/>
      </c>
      <c r="O27" s="197">
        <f>IF(AND($C27&lt;&gt;"",$C27&lt;$AA$2,$E27&gt;$Z$2),MIN($E27,$AA$2)-MAX($C27,$Z$2),0)</f>
        <v/>
      </c>
      <c r="P27" s="197">
        <f>IF(AND($F27&lt;&gt;"",$F27&lt;$AA$2,$G27&gt;$Z$2),MIN($G27,$AA$2)-MAX($F27,$Z$2),0)</f>
        <v/>
      </c>
      <c r="Q27" s="197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119" t="n"/>
    </row>
    <row r="28" ht="36.75" customHeight="1" s="35">
      <c r="A28" s="216">
        <f>A27+1</f>
        <v/>
      </c>
      <c r="B28" s="32">
        <f>TEXT(A28,"aaa")</f>
        <v/>
      </c>
      <c r="C28" s="200" t="n"/>
      <c r="D28" s="215">
        <f t="array" ref="D28">_xlfn.IFS(C28&lt;0.5,"朝",AND(C28&lt;22/24),"22前",AND(C28&gt;=22/24),"22後")</f>
        <v/>
      </c>
      <c r="E28" s="146" t="n"/>
      <c r="F28" s="197" t="n"/>
      <c r="G28" s="198" t="n"/>
      <c r="H28" s="201">
        <f>G28-F28</f>
        <v/>
      </c>
      <c r="I28" s="196">
        <f>IF(AND(C28&lt;0.333,C28&lt;&gt;""),8/24-C28,(IF(E28&gt;29/24,E28-29/24,)))</f>
        <v/>
      </c>
      <c r="J28" s="196">
        <f>IF(AND(C28&lt;0.5,C28&lt;&gt;""),E28-C28-H28,)</f>
        <v/>
      </c>
      <c r="K28" s="196">
        <f>IF(AND(C28&gt;0.5,C28&lt;22/24),22/24-C28,)</f>
        <v/>
      </c>
      <c r="L28" s="197">
        <f>IF(C28&gt;E28,E28+1-C28-H28,E28-C28-H28)</f>
        <v/>
      </c>
      <c r="M28" s="202">
        <f>+IF(L28&gt;$L$7,$L$7,L28)</f>
        <v/>
      </c>
      <c r="N28" s="197">
        <f>+IF(OR(L28&lt;=$L$7,L28=" ")," ",L28-$L$7)</f>
        <v/>
      </c>
      <c r="O28" s="197">
        <f>IF(AND($C28&lt;&gt;"",$C28&lt;$AA$2,$E28&gt;$Z$2),MIN($E28,$AA$2)-MAX($C28,$Z$2),0)</f>
        <v/>
      </c>
      <c r="P28" s="197">
        <f>IF(AND($F28&lt;&gt;"",$F28&lt;$AA$2,$G28&gt;$Z$2),MIN($G28,$AA$2)-MAX($F28,$Z$2),0)</f>
        <v/>
      </c>
      <c r="Q28" s="197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119" t="n"/>
    </row>
    <row r="29" ht="36.75" customHeight="1" s="35">
      <c r="A29" s="216">
        <f>A28+1</f>
        <v/>
      </c>
      <c r="B29" s="32">
        <f>TEXT(A29,"aaa")</f>
        <v/>
      </c>
      <c r="C29" s="200" t="n"/>
      <c r="D29" s="215">
        <f t="array" ref="D29">_xlfn.IFS(C29&lt;0.5,"朝",AND(C29&lt;22/24),"22前",AND(C29&gt;=22/24),"22後")</f>
        <v/>
      </c>
      <c r="E29" s="146" t="n"/>
      <c r="F29" s="197" t="n"/>
      <c r="G29" s="198" t="n"/>
      <c r="H29" s="201">
        <f>G29-F29</f>
        <v/>
      </c>
      <c r="I29" s="196">
        <f>IF(AND(C29&lt;0.333,C29&lt;&gt;""),8/24-C29,(IF(E29&gt;29/24,E29-29/24,)))</f>
        <v/>
      </c>
      <c r="J29" s="196">
        <f>IF(AND(C29&lt;0.5,C29&lt;&gt;""),E29-C29-H29,)</f>
        <v/>
      </c>
      <c r="K29" s="196">
        <f>IF(AND(C29&gt;0.5,C29&lt;22/24),22/24-C29,)</f>
        <v/>
      </c>
      <c r="L29" s="197">
        <f>IF(C29&gt;E29,E29+1-C29-H29,E29-C29-H29)</f>
        <v/>
      </c>
      <c r="M29" s="202">
        <f>+IF(L29&gt;$L$7,$L$7,L29)</f>
        <v/>
      </c>
      <c r="N29" s="197">
        <f>+IF(OR(L29&lt;=$L$7,L29=" ")," ",L29-$L$7)</f>
        <v/>
      </c>
      <c r="O29" s="197">
        <f>IF(AND($C29&lt;&gt;"",$C29&lt;$AA$2,$E29&gt;$Z$2),MIN($E29,$AA$2)-MAX($C29,$Z$2),0)</f>
        <v/>
      </c>
      <c r="P29" s="197">
        <f>IF(AND($F29&lt;&gt;"",$F29&lt;$AA$2,$G29&gt;$Z$2),MIN($G29,$AA$2)-MAX($F29,$Z$2),0)</f>
        <v/>
      </c>
      <c r="Q29" s="197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119" t="n"/>
    </row>
    <row r="30" ht="36.75" customHeight="1" s="35">
      <c r="A30" s="216">
        <f>A29+1</f>
        <v/>
      </c>
      <c r="B30" s="32">
        <f>TEXT(A30,"aaa")</f>
        <v/>
      </c>
      <c r="C30" s="200" t="n"/>
      <c r="D30" s="215">
        <f t="array" ref="D30">_xlfn.IFS(C30&lt;0.5,"朝",AND(C30&lt;22/24),"22前",AND(C30&gt;=22/24),"22後")</f>
        <v/>
      </c>
      <c r="E30" s="146" t="n"/>
      <c r="F30" s="197" t="n"/>
      <c r="G30" s="198" t="n"/>
      <c r="H30" s="201">
        <f>G30-F30</f>
        <v/>
      </c>
      <c r="I30" s="196">
        <f>IF(AND(C30&lt;0.333,C30&lt;&gt;""),8/24-C30,(IF(E30&gt;29/24,E30-29/24,)))</f>
        <v/>
      </c>
      <c r="J30" s="196">
        <f>IF(AND(C30&lt;0.5,C30&lt;&gt;""),E30-C30-H30,)</f>
        <v/>
      </c>
      <c r="K30" s="196">
        <f>IF(AND(C30&gt;0.5,C30&lt;22/24),22/24-C30,)</f>
        <v/>
      </c>
      <c r="L30" s="197">
        <f>IF(C30&gt;E30,E30+1-C30-H30,E30-C30-H30)</f>
        <v/>
      </c>
      <c r="M30" s="202">
        <f>+IF(L30&gt;$L$7,$L$7,L30)</f>
        <v/>
      </c>
      <c r="N30" s="197">
        <f>+IF(OR(L30&lt;=$L$7,L30=" ")," ",L30-$L$7)</f>
        <v/>
      </c>
      <c r="O30" s="197">
        <f>IF(AND($C30&lt;&gt;"",$C30&lt;$AA$2,$E30&gt;$Z$2),MIN($E30,$AA$2)-MAX($C30,$Z$2),0)</f>
        <v/>
      </c>
      <c r="P30" s="197">
        <f>IF(AND($F30&lt;&gt;"",$F30&lt;$AA$2,$G30&gt;$Z$2),MIN($G30,$AA$2)-MAX($F30,$Z$2),0)</f>
        <v/>
      </c>
      <c r="Q30" s="197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119" t="n"/>
    </row>
    <row r="31" ht="36.75" customHeight="1" s="35">
      <c r="A31" s="216">
        <f>A30+1</f>
        <v/>
      </c>
      <c r="B31" s="32">
        <f>TEXT(A31,"aaa")</f>
        <v/>
      </c>
      <c r="C31" s="200" t="n"/>
      <c r="D31" s="215">
        <f t="array" ref="D31">_xlfn.IFS(C31&lt;0.5,"朝",AND(C31&lt;22/24),"22前",AND(C31&gt;=22/24),"22後")</f>
        <v/>
      </c>
      <c r="E31" s="146" t="n"/>
      <c r="F31" s="197" t="n"/>
      <c r="G31" s="198" t="n"/>
      <c r="H31" s="201">
        <f>G31-F31</f>
        <v/>
      </c>
      <c r="I31" s="196">
        <f>IF(AND(C31&lt;0.333,C31&lt;&gt;""),8/24-C31,(IF(E31&gt;29/24,E31-29/24,)))</f>
        <v/>
      </c>
      <c r="J31" s="196">
        <f>IF(AND(C31&lt;0.5,C31&lt;&gt;""),E31-C31-H31,)</f>
        <v/>
      </c>
      <c r="K31" s="196">
        <f>IF(AND(C31&gt;0.5,C31&lt;22/24),22/24-C31,)</f>
        <v/>
      </c>
      <c r="L31" s="197">
        <f>IF(C31&gt;E31,E31+1-C31-H31,E31-C31-H31)</f>
        <v/>
      </c>
      <c r="M31" s="202">
        <f>+IF(L31&gt;$L$7,$L$7,L31)</f>
        <v/>
      </c>
      <c r="N31" s="197">
        <f>+IF(OR(L31&lt;=$L$7,L31=" ")," ",L31-$L$7)</f>
        <v/>
      </c>
      <c r="O31" s="197">
        <f>IF(AND($C31&lt;&gt;"",$C31&lt;$AA$2,$E31&gt;$Z$2),MIN($E31,$AA$2)-MAX($C31,$Z$2),0)</f>
        <v/>
      </c>
      <c r="P31" s="197">
        <f>IF(AND($F31&lt;&gt;"",$F31&lt;$AA$2,$G31&gt;$Z$2),MIN($G31,$AA$2)-MAX($F31,$Z$2),0)</f>
        <v/>
      </c>
      <c r="Q31" s="197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119" t="n"/>
    </row>
    <row r="32" ht="36.75" customHeight="1" s="35">
      <c r="A32" s="216">
        <f>A31+1</f>
        <v/>
      </c>
      <c r="B32" s="32">
        <f>TEXT(A32,"aaa")</f>
        <v/>
      </c>
      <c r="C32" s="200" t="n"/>
      <c r="D32" s="215">
        <f t="array" ref="D32">_xlfn.IFS(C32&lt;0.5,"朝",AND(C32&lt;22/24),"22前",AND(C32&gt;=22/24),"22後")</f>
        <v/>
      </c>
      <c r="E32" s="146" t="n"/>
      <c r="F32" s="197" t="n"/>
      <c r="G32" s="198" t="n"/>
      <c r="H32" s="201">
        <f>G32-F32</f>
        <v/>
      </c>
      <c r="I32" s="196">
        <f>IF(AND(C32&lt;0.333,C32&lt;&gt;""),8/24-C32,(IF(E32&gt;29/24,E32-29/24,)))</f>
        <v/>
      </c>
      <c r="J32" s="196">
        <f>IF(AND(C32&lt;0.5,C32&lt;&gt;""),E32-C32-H32,)</f>
        <v/>
      </c>
      <c r="K32" s="196">
        <f>IF(AND(C32&gt;0.5,C32&lt;22/24),22/24-C32,)</f>
        <v/>
      </c>
      <c r="L32" s="197">
        <f>IF(C32&gt;E32,E32+1-C32-H32,E32-C32-H32)</f>
        <v/>
      </c>
      <c r="M32" s="202">
        <f>+IF(L32&gt;$L$7,$L$7,L32)</f>
        <v/>
      </c>
      <c r="N32" s="197">
        <f>+IF(OR(L32&lt;=$L$7,L32=" ")," ",L32-$L$7)</f>
        <v/>
      </c>
      <c r="O32" s="197">
        <f>IF(AND($C32&lt;&gt;"",$C32&lt;$AA$2,$E32&gt;$Z$2),MIN($E32,$AA$2)-MAX($C32,$Z$2),0)</f>
        <v/>
      </c>
      <c r="P32" s="197">
        <f>IF(AND($F32&lt;&gt;"",$F32&lt;$AA$2,$G32&gt;$Z$2),MIN($G32,$AA$2)-MAX($F32,$Z$2),0)</f>
        <v/>
      </c>
      <c r="Q32" s="197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119" t="n"/>
    </row>
    <row r="33" ht="36.75" customHeight="1" s="35">
      <c r="A33" s="216">
        <f>A32+1</f>
        <v/>
      </c>
      <c r="B33" s="32">
        <f>TEXT(A33,"aaa")</f>
        <v/>
      </c>
      <c r="C33" s="200" t="n"/>
      <c r="D33" s="215">
        <f t="array" ref="D33">_xlfn.IFS(C33&lt;0.5,"朝",AND(C33&lt;22/24),"22前",AND(C33&gt;=22/24),"22後")</f>
        <v/>
      </c>
      <c r="E33" s="146" t="n"/>
      <c r="F33" s="197" t="n"/>
      <c r="G33" s="198" t="n"/>
      <c r="H33" s="201">
        <f>G33-F33</f>
        <v/>
      </c>
      <c r="I33" s="196">
        <f>IF(AND(C33&lt;0.333,C33&lt;&gt;""),8/24-C33,(IF(E33&gt;29/24,E33-29/24,)))</f>
        <v/>
      </c>
      <c r="J33" s="196">
        <f>IF(AND(C33&lt;0.5,C33&lt;&gt;""),E33-C33-H33,)</f>
        <v/>
      </c>
      <c r="K33" s="196">
        <f>IF(AND(C33&gt;0.5,C33&lt;22/24),22/24-C33,)</f>
        <v/>
      </c>
      <c r="L33" s="197">
        <f>IF(C33&gt;E33,E33+1-C33-H33,E33-C33-H33)</f>
        <v/>
      </c>
      <c r="M33" s="202">
        <f>+IF(L33&gt;$L$7,$L$7,L33)</f>
        <v/>
      </c>
      <c r="N33" s="197">
        <f>+IF(OR(L33&lt;=$L$7,L33=" ")," ",L33-$L$7)</f>
        <v/>
      </c>
      <c r="O33" s="197">
        <f>IF(AND($C33&lt;&gt;"",$C33&lt;$AA$2,$E33&gt;$Z$2),MIN($E33,$AA$2)-MAX($C33,$Z$2),0)</f>
        <v/>
      </c>
      <c r="P33" s="197">
        <f>IF(AND($F33&lt;&gt;"",$F33&lt;$AA$2,$G33&gt;$Z$2),MIN($G33,$AA$2)-MAX($F33,$Z$2),0)</f>
        <v/>
      </c>
      <c r="Q33" s="197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119" t="n"/>
    </row>
    <row r="34" ht="36.75" customHeight="1" s="35">
      <c r="A34" s="216">
        <f>A33+1</f>
        <v/>
      </c>
      <c r="B34" s="32">
        <f>TEXT(A34,"aaa")</f>
        <v/>
      </c>
      <c r="C34" s="200" t="n"/>
      <c r="D34" s="215">
        <f t="array" ref="D34">_xlfn.IFS(C34&lt;0.5,"朝",AND(C34&lt;22/24),"22前",AND(C34&gt;=22/24),"22後")</f>
        <v/>
      </c>
      <c r="E34" s="146" t="n"/>
      <c r="F34" s="197" t="n"/>
      <c r="G34" s="198" t="n"/>
      <c r="H34" s="201">
        <f>G34-F34</f>
        <v/>
      </c>
      <c r="I34" s="196">
        <f>IF(AND(C34&lt;0.333,C34&lt;&gt;""),8/24-C34,(IF(E34&gt;29/24,E34-29/24,)))</f>
        <v/>
      </c>
      <c r="J34" s="196">
        <f>IF(AND(C34&lt;0.5,C34&lt;&gt;""),E34-C34-H34,)</f>
        <v/>
      </c>
      <c r="K34" s="196">
        <f>IF(AND(C34&gt;0.5,C34&lt;22/24),22/24-C34,)</f>
        <v/>
      </c>
      <c r="L34" s="197">
        <f>IF(C34&gt;E34,E34+1-C34-H34,E34-C34-H34)</f>
        <v/>
      </c>
      <c r="M34" s="202">
        <f>+IF(L34&gt;$L$7,$L$7,L34)</f>
        <v/>
      </c>
      <c r="N34" s="197">
        <f>+IF(OR(L34&lt;=$L$7,L34=" ")," ",L34-$L$7)</f>
        <v/>
      </c>
      <c r="O34" s="197">
        <f>IF(AND($C34&lt;&gt;"",$C34&lt;$AA$2,$E34&gt;$Z$2),MIN($E34,$AA$2)-MAX($C34,$Z$2),0)</f>
        <v/>
      </c>
      <c r="P34" s="197">
        <f>IF(AND($F34&lt;&gt;"",$F34&lt;$AA$2,$G34&gt;$Z$2),MIN($G34,$AA$2)-MAX($F34,$Z$2),0)</f>
        <v/>
      </c>
      <c r="Q34" s="197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119" t="n"/>
    </row>
    <row r="35" ht="36.75" customHeight="1" s="35">
      <c r="A35" s="216">
        <f>A34+1</f>
        <v/>
      </c>
      <c r="B35" s="32">
        <f>TEXT(A35,"aaa")</f>
        <v/>
      </c>
      <c r="C35" s="200" t="n"/>
      <c r="D35" s="215">
        <f t="array" ref="D35">_xlfn.IFS(C35&lt;0.5,"朝",AND(C35&lt;22/24),"22前",AND(C35&gt;=22/24),"22後")</f>
        <v/>
      </c>
      <c r="E35" s="146" t="n"/>
      <c r="F35" s="197" t="n"/>
      <c r="G35" s="198" t="n"/>
      <c r="H35" s="201">
        <f>G35-F35</f>
        <v/>
      </c>
      <c r="I35" s="196">
        <f>IF(AND(C35&lt;0.333,C35&lt;&gt;""),8/24-C35,(IF(E35&gt;29/24,E35-29/24,)))</f>
        <v/>
      </c>
      <c r="J35" s="196">
        <f>IF(AND(C35&lt;0.5,C35&lt;&gt;""),E35-C35-H35,)</f>
        <v/>
      </c>
      <c r="K35" s="196">
        <f>IF(AND(C35&gt;0.5,C35&lt;22/24),22/24-C35,)</f>
        <v/>
      </c>
      <c r="L35" s="197">
        <f>IF(C35&gt;E35,E35+1-C35-H35,E35-C35-H35)</f>
        <v/>
      </c>
      <c r="M35" s="202">
        <f>+IF(L35&gt;$L$7,$L$7,L35)</f>
        <v/>
      </c>
      <c r="N35" s="197">
        <f>+IF(OR(L35&lt;=$L$7,L35=" ")," ",L35-$L$7)</f>
        <v/>
      </c>
      <c r="O35" s="197">
        <f>IF(AND($C35&lt;&gt;"",$C35&lt;$AA$2,$E35&gt;$Z$2),MIN($E35,$AA$2)-MAX($C35,$Z$2),0)</f>
        <v/>
      </c>
      <c r="P35" s="197">
        <f>IF(AND($F35&lt;&gt;"",$F35&lt;$AA$2,$G35&gt;$Z$2),MIN($G35,$AA$2)-MAX($F35,$Z$2),0)</f>
        <v/>
      </c>
      <c r="Q35" s="197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119" t="n"/>
    </row>
    <row r="36" ht="36.75" customHeight="1" s="35">
      <c r="A36" s="216">
        <f>A35+1</f>
        <v/>
      </c>
      <c r="B36" s="32">
        <f>TEXT(A36,"aaa")</f>
        <v/>
      </c>
      <c r="C36" s="200" t="n"/>
      <c r="D36" s="215">
        <f t="array" ref="D36">_xlfn.IFS(C36&lt;0.5,"朝",AND(C36&lt;22/24),"22前",AND(C36&gt;=22/24),"22後")</f>
        <v/>
      </c>
      <c r="E36" s="146" t="n"/>
      <c r="F36" s="197" t="n"/>
      <c r="G36" s="198" t="n"/>
      <c r="H36" s="201">
        <f>G36-F36</f>
        <v/>
      </c>
      <c r="I36" s="196">
        <f>IF(AND(C36&lt;0.333,C36&lt;&gt;""),8/24-C36,(IF(E36&gt;29/24,E36-29/24,)))</f>
        <v/>
      </c>
      <c r="J36" s="196">
        <f>IF(AND(C36&lt;0.5,C36&lt;&gt;""),E36-C36-H36,)</f>
        <v/>
      </c>
      <c r="K36" s="196">
        <f>IF(AND(C36&gt;0.5,C36&lt;22/24),22/24-C36,)</f>
        <v/>
      </c>
      <c r="L36" s="197">
        <f>IF(C36&gt;E36,E36+1-C36-H36,E36-C36-H36)</f>
        <v/>
      </c>
      <c r="M36" s="202">
        <f>+IF(L36&gt;$L$7,$L$7,L36)</f>
        <v/>
      </c>
      <c r="N36" s="197">
        <f>+IF(OR(L36&lt;=$L$7,L36=" ")," ",L36-$L$7)</f>
        <v/>
      </c>
      <c r="O36" s="197">
        <f>IF(AND($C36&lt;&gt;"",$C36&lt;$AA$2,$E36&gt;$Z$2),MIN($E36,$AA$2)-MAX($C36,$Z$2),0)</f>
        <v/>
      </c>
      <c r="P36" s="197">
        <f>IF(AND($F36&lt;&gt;"",$F36&lt;$AA$2,$G36&gt;$Z$2),MIN($G36,$AA$2)-MAX($F36,$Z$2),0)</f>
        <v/>
      </c>
      <c r="Q36" s="197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119" t="n"/>
    </row>
    <row r="37" ht="36.75" customHeight="1" s="35">
      <c r="A37" s="216">
        <f>A36+1</f>
        <v/>
      </c>
      <c r="B37" s="32">
        <f>TEXT(A37,"aaa")</f>
        <v/>
      </c>
      <c r="C37" s="200" t="n"/>
      <c r="D37" s="215">
        <f t="array" ref="D37">_xlfn.IFS(C37&lt;0.5,"朝",AND(C37&lt;22/24),"22前",AND(C37&gt;=22/24),"22後")</f>
        <v/>
      </c>
      <c r="E37" s="146" t="n"/>
      <c r="F37" s="197" t="n"/>
      <c r="G37" s="198" t="n"/>
      <c r="H37" s="201">
        <f>G37-F37</f>
        <v/>
      </c>
      <c r="I37" s="196">
        <f>IF(AND(C37&lt;0.333,C37&lt;&gt;""),8/24-C37,(IF(E37&gt;29/24,E37-29/24,)))</f>
        <v/>
      </c>
      <c r="J37" s="196">
        <f>IF(AND(C37&lt;0.5,C37&lt;&gt;""),E37-C37-H37,)</f>
        <v/>
      </c>
      <c r="K37" s="196">
        <f>IF(AND(C37&gt;0.5,C37&lt;22/24),22/24-C37,)</f>
        <v/>
      </c>
      <c r="L37" s="197">
        <f>IF(C37&gt;E37,E37+1-C37-H37,E37-C37-H37)</f>
        <v/>
      </c>
      <c r="M37" s="202">
        <f>+IF(L37&gt;$L$7,$L$7,L37)</f>
        <v/>
      </c>
      <c r="N37" s="197">
        <f>+IF(OR(L37&lt;=$L$7,L37=" ")," ",L37-$L$7)</f>
        <v/>
      </c>
      <c r="O37" s="197">
        <f>IF(AND($C37&lt;&gt;"",$C37&lt;$AA$2,$E37&gt;$Z$2),MIN($E37,$AA$2)-MAX($C37,$Z$2),0)</f>
        <v/>
      </c>
      <c r="P37" s="197">
        <f>IF(AND($F37&lt;&gt;"",$F37&lt;$AA$2,$G37&gt;$Z$2),MIN($G37,$AA$2)-MAX($F37,$Z$2),0)</f>
        <v/>
      </c>
      <c r="Q37" s="197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119" t="n"/>
    </row>
    <row r="38" ht="36.75" customHeight="1" s="35">
      <c r="A38" s="216">
        <f>A37+1</f>
        <v/>
      </c>
      <c r="B38" s="32">
        <f>TEXT(A38,"aaa")</f>
        <v/>
      </c>
      <c r="C38" s="200" t="n"/>
      <c r="D38" s="217">
        <f t="array" ref="D38">_xlfn.IFS(C38&lt;0.5,"朝",AND(C38&lt;22/24),"22前",AND(C38&gt;=22/24),"22後")</f>
        <v/>
      </c>
      <c r="E38" s="146" t="n"/>
      <c r="F38" s="197" t="n"/>
      <c r="G38" s="198" t="n"/>
      <c r="H38" s="201">
        <f>G38-F38</f>
        <v/>
      </c>
      <c r="I38" s="196">
        <f>IF(AND(C38&lt;0.333,C38&lt;&gt;""),8/24-C38,(IF(E38&gt;29/24,E38-29/24,)))</f>
        <v/>
      </c>
      <c r="J38" s="197">
        <f>IF(AND(C38&lt;0.5,C38&lt;&gt;""),E38-C38-H38,)</f>
        <v/>
      </c>
      <c r="K38" s="197">
        <f>IF(AND(C38&gt;0.5,C38&lt;22/24),22/24-C38,)</f>
        <v/>
      </c>
      <c r="L38" s="197">
        <f>IF(C38&gt;E38,E38+1-C38-H38,E38-C38-H38)</f>
        <v/>
      </c>
      <c r="M38" s="202">
        <f>+IF(L38&gt;$L$7,$L$7,L38)</f>
        <v/>
      </c>
      <c r="N38" s="197">
        <f>+IF(OR(L38&lt;=$L$7,L38=" ")," ",L38-$L$7)</f>
        <v/>
      </c>
      <c r="O38" s="197" t="n"/>
      <c r="P38" s="197" t="n"/>
      <c r="Q38" s="197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119" t="n"/>
    </row>
    <row r="39" ht="36.75" customHeight="1" s="35" thickBot="1">
      <c r="A39" s="218">
        <f>A38+1</f>
        <v/>
      </c>
      <c r="B39" s="26">
        <f>TEXT(A39,"aaa")</f>
        <v/>
      </c>
      <c r="C39" s="219" t="n"/>
      <c r="D39" s="220">
        <f t="array" ref="D39">_xlfn.IFS(C39&lt;0.5,"朝",AND(C39&lt;22/24),"22前",AND(C39&gt;=22/24),"22後")</f>
        <v/>
      </c>
      <c r="E39" s="147" t="n"/>
      <c r="F39" s="221" t="n"/>
      <c r="G39" s="222" t="n"/>
      <c r="H39" s="207" t="n">
        <v>0</v>
      </c>
      <c r="I39" s="208">
        <f>IF(AND(C39&lt;0.333,C39&lt;&gt;""),8/24-C39,(IF(E39&gt;29/24,E39-29/24,)))</f>
        <v/>
      </c>
      <c r="J39" s="208">
        <f>IF(AND(C39&lt;0.5,C39&lt;&gt;""),E39-C39-H39,)</f>
        <v/>
      </c>
      <c r="K39" s="223">
        <f>IF(AND(C39&gt;0.5,C39&lt;22/24),22/24-C39,)</f>
        <v/>
      </c>
      <c r="L39" s="208">
        <f>IF(C39&gt;E39,E39+1-C39-H39,E39-C39-H39)</f>
        <v/>
      </c>
      <c r="M39" s="209" t="n">
        <v>0</v>
      </c>
      <c r="N39" s="208" t="n"/>
      <c r="O39" s="208" t="n"/>
      <c r="P39" s="208" t="n"/>
      <c r="Q39" s="208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121" t="n"/>
    </row>
    <row r="40" ht="36.75" customHeight="1" s="35" thickTop="1">
      <c r="A40" s="117" t="inlineStr">
        <is>
          <t>合計</t>
        </is>
      </c>
      <c r="B40" s="117" t="n"/>
      <c r="C40" s="196" t="n"/>
      <c r="D40" s="215">
        <f t="array" ref="D40">_xlfn.IFS(C40&lt;0.5,"朝",AND(C40&lt;22/24),"22前",AND(C40&gt;=22/24),"22後")</f>
        <v/>
      </c>
      <c r="E40" s="224" t="n"/>
      <c r="F40" s="225" t="n"/>
      <c r="G40" s="226" t="n"/>
      <c r="H40" s="195" t="inlineStr">
        <is>
          <t>休憩計計</t>
        </is>
      </c>
      <c r="I40" s="196" t="inlineStr">
        <is>
          <t>早朝計</t>
        </is>
      </c>
      <c r="J40" s="196" t="inlineStr">
        <is>
          <t>基本計</t>
        </is>
      </c>
      <c r="K40" s="196" t="inlineStr">
        <is>
          <t>夜時間</t>
        </is>
      </c>
      <c r="L40" s="196" t="inlineStr">
        <is>
          <t>実働時間</t>
        </is>
      </c>
      <c r="M40" s="122" t="inlineStr">
        <is>
          <t>契約時間</t>
        </is>
      </c>
      <c r="N40" s="123" t="inlineStr">
        <is>
          <t>残業時間</t>
        </is>
      </c>
      <c r="O40" s="124" t="inlineStr">
        <is>
          <t>深夜時間</t>
        </is>
      </c>
      <c r="P40" s="124" t="inlineStr">
        <is>
          <t>深夜時間</t>
        </is>
      </c>
      <c r="Q40" s="124" t="inlineStr">
        <is>
          <t>深夜時間</t>
        </is>
      </c>
      <c r="R40" s="125" t="inlineStr">
        <is>
          <t>食事合計</t>
        </is>
      </c>
    </row>
    <row r="41" ht="36.75" customHeight="1" s="35" thickBot="1">
      <c r="A41" s="119" t="n"/>
      <c r="B41" s="119" t="n"/>
      <c r="C41" s="119" t="n"/>
      <c r="D41" s="119" t="n"/>
      <c r="E41" s="140" t="n"/>
      <c r="F41" s="4" t="inlineStr">
        <is>
          <t>出勤日数</t>
        </is>
      </c>
      <c r="G41" s="144">
        <f>COUNTA(C9:C39)</f>
        <v/>
      </c>
      <c r="H41" s="227">
        <f>+SUM(H9:H39)</f>
        <v/>
      </c>
      <c r="I41" s="228">
        <f>SUM(I9:I39)</f>
        <v/>
      </c>
      <c r="J41" s="229">
        <f>SUM(J9:J39)</f>
        <v/>
      </c>
      <c r="K41" s="229">
        <f>SUM(K9:K39)</f>
        <v/>
      </c>
      <c r="L41" s="197">
        <f>+SUM(L9:L39)</f>
        <v/>
      </c>
      <c r="M41" s="197">
        <f>+SUM(M9:M39)</f>
        <v/>
      </c>
      <c r="N41" s="197">
        <f>+SUM(N9:N39)</f>
        <v/>
      </c>
      <c r="O41" s="197">
        <f>+SUM(O9:O38)</f>
        <v/>
      </c>
      <c r="P41" s="197">
        <f>+SUM(P9:P38)</f>
        <v/>
      </c>
      <c r="Q41" s="197">
        <f>+SUM(Q9:Q39)</f>
        <v/>
      </c>
      <c r="R41" s="119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26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I36" sqref="I36"/>
    </sheetView>
  </sheetViews>
  <sheetFormatPr baseColWidth="8" defaultRowHeight="13.2"/>
  <cols>
    <col width="7.21875" bestFit="1" customWidth="1" style="35" min="1" max="1"/>
    <col width="5.77734375" bestFit="1" customWidth="1" style="35" min="2" max="2"/>
    <col hidden="1" width="2.88671875" customWidth="1" style="35" min="4" max="4"/>
    <col width="10.109375" customWidth="1" style="35" min="8" max="11"/>
    <col width="10" customWidth="1" style="35" min="12" max="13"/>
    <col width="10.88671875" customWidth="1" style="35" min="14" max="14"/>
    <col hidden="1" width="9" customWidth="1" style="35" min="15" max="15"/>
    <col hidden="1" width="8.21875" customWidth="1" style="35" min="16" max="16"/>
  </cols>
  <sheetData>
    <row r="2" ht="22.5" customHeight="1" s="35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67" t="inlineStr">
        <is>
          <t>ダイエットクック</t>
        </is>
      </c>
      <c r="E2" s="166" t="n"/>
      <c r="F2" s="166" t="n"/>
      <c r="G2" s="166" t="n"/>
      <c r="L2" s="0" t="n"/>
      <c r="M2" s="0" t="n"/>
      <c r="Z2" s="22" t="n">
        <v>0.9166666666666666</v>
      </c>
      <c r="AA2" s="23" t="n">
        <v>1.208333333333333</v>
      </c>
    </row>
    <row r="3" ht="22.5" customHeight="1" s="35">
      <c r="A3" s="190">
        <f>'[1]0SHEET'!D1</f>
        <v/>
      </c>
      <c r="B3" s="2" t="inlineStr">
        <is>
          <t>月</t>
        </is>
      </c>
      <c r="L3" s="0" t="n"/>
      <c r="M3" s="0" t="n"/>
    </row>
    <row r="4" ht="22.5" customHeight="1" s="35">
      <c r="C4" s="1" t="inlineStr">
        <is>
          <t>氏名</t>
        </is>
      </c>
      <c r="D4" s="168" t="inlineStr">
        <is>
          <t>Ｒビケ　ロサニ</t>
        </is>
      </c>
      <c r="E4" s="166" t="n"/>
      <c r="F4" s="166" t="n"/>
      <c r="G4" s="166" t="n"/>
      <c r="H4" s="0" t="inlineStr">
        <is>
          <t>NP番号：</t>
        </is>
      </c>
      <c r="I4" s="107" t="n">
        <v>5768</v>
      </c>
      <c r="J4" s="0" t="n"/>
      <c r="K4" s="0" t="n"/>
      <c r="M4" s="0" t="n"/>
    </row>
    <row r="6">
      <c r="L6" s="20" t="inlineStr">
        <is>
          <t>法定時間</t>
        </is>
      </c>
      <c r="M6" s="20" t="n"/>
    </row>
    <row r="7" ht="14.25" customHeight="1" s="35" thickBot="1">
      <c r="L7" s="21" t="n">
        <v>0.3333333333333333</v>
      </c>
      <c r="M7" s="21" t="n"/>
      <c r="O7" s="3" t="n"/>
      <c r="P7" s="3" t="n"/>
      <c r="Q7" s="3" t="n"/>
    </row>
    <row r="8" ht="22.5" customHeight="1" s="35" thickBot="1">
      <c r="A8" s="110" t="inlineStr">
        <is>
          <t>日</t>
        </is>
      </c>
      <c r="B8" s="132" t="inlineStr">
        <is>
          <t>曜日</t>
        </is>
      </c>
      <c r="C8" s="7" t="inlineStr">
        <is>
          <t>出勤</t>
        </is>
      </c>
      <c r="D8" s="8" t="n"/>
      <c r="E8" s="8" t="inlineStr">
        <is>
          <t>退勤</t>
        </is>
      </c>
      <c r="F8" s="8" t="inlineStr">
        <is>
          <t>休憩開始</t>
        </is>
      </c>
      <c r="G8" s="9" t="inlineStr">
        <is>
          <t>休憩終了</t>
        </is>
      </c>
      <c r="H8" s="134" t="inlineStr">
        <is>
          <t>休憩計</t>
        </is>
      </c>
      <c r="I8" s="110" t="inlineStr">
        <is>
          <t>早朝</t>
        </is>
      </c>
      <c r="J8" s="110" t="inlineStr">
        <is>
          <t>基本</t>
        </is>
      </c>
      <c r="K8" s="110" t="inlineStr">
        <is>
          <t>夜</t>
        </is>
      </c>
      <c r="L8" s="111" t="inlineStr">
        <is>
          <t>実働</t>
        </is>
      </c>
      <c r="M8" s="111" t="inlineStr">
        <is>
          <t>契約時間</t>
        </is>
      </c>
      <c r="N8" s="112" t="inlineStr">
        <is>
          <t>残業</t>
        </is>
      </c>
      <c r="O8" s="113" t="inlineStr">
        <is>
          <t>深夜時間</t>
        </is>
      </c>
      <c r="P8" s="113" t="inlineStr">
        <is>
          <t>深夜休憩</t>
        </is>
      </c>
      <c r="Q8" s="113" t="inlineStr">
        <is>
          <t>深夜</t>
        </is>
      </c>
      <c r="R8" s="114" t="inlineStr">
        <is>
          <t>食事</t>
        </is>
      </c>
    </row>
    <row r="9" ht="36.75" customHeight="1" s="35" thickTop="1">
      <c r="A9" s="214">
        <f>A3</f>
        <v/>
      </c>
      <c r="B9" s="133">
        <f>TEXT(A9,"aaa")</f>
        <v/>
      </c>
      <c r="C9" s="192" t="n">
        <v>0.8659722222222223</v>
      </c>
      <c r="D9" s="215">
        <f t="array" ref="D9">_xlfn.IFS(C9&lt;0.5,"朝",AND(C9&lt;22/24),"22前",AND(C9&gt;=22/24),"22後")</f>
        <v/>
      </c>
      <c r="E9" s="145" t="n">
        <v>1.197222222222222</v>
      </c>
      <c r="F9" s="196" t="n">
        <v>0</v>
      </c>
      <c r="G9" s="194" t="n">
        <v>0.04166666666666666</v>
      </c>
      <c r="H9" s="195">
        <f>G9-F9</f>
        <v/>
      </c>
      <c r="I9" s="196">
        <f>IF(AND(C9&lt;0.333,C9&lt;&gt;""),8/24-C9,(IF(E9&gt;29/24,E9-29/24,)))</f>
        <v/>
      </c>
      <c r="J9" s="196">
        <f>IF(AND(C9&lt;0.5,C9&lt;&gt;""),E9-C9-H9,)</f>
        <v/>
      </c>
      <c r="K9" s="196">
        <f>IF(AND(C9&gt;0.5,C9&lt;22/24),22/24-C9,)</f>
        <v/>
      </c>
      <c r="L9" s="197">
        <f>IF(C9&gt;E9,E9+1-C9-H9,E9-C9-H9)</f>
        <v/>
      </c>
      <c r="M9" s="196">
        <f>+IF(L9&gt;$L$7,$L$7,L9)</f>
        <v/>
      </c>
      <c r="N9" s="196">
        <f>+IF(OR(L9&lt;=$L$7,L9=" ")," ",L9-$L$7)</f>
        <v/>
      </c>
      <c r="O9" s="196">
        <f>IF(AND($C9&lt;&gt;"",$C9&lt;$AA$2,$E9&gt;$Z$2),MIN($E9,$AA$2)-MAX($C9,$Z$2),0)</f>
        <v/>
      </c>
      <c r="P9" s="196">
        <f>IF(AND($F9&lt;&gt;"",$F9&lt;$AA$2,$G9&gt;$Z$2),MIN($G9,$AA$2)-MAX($F9,$Z$2),0)</f>
        <v/>
      </c>
      <c r="Q9" s="197">
        <f t="array" ref="Q9">_xlfn.IFS(D9="朝",,AND(D9="22前",E9&gt;5/24),5/24+1-H9-22/24,AND(D9="22前",E9&lt;5/24),E9+1-H9-22/24,AND(D9="22後",E9&gt;5/24),5/24+1-H9-C9,AND(D9="22後",E9&lt;5/24),E9+1-H9-C9)</f>
        <v/>
      </c>
      <c r="R9" s="117" t="n"/>
    </row>
    <row r="10" ht="36.75" customHeight="1" s="35">
      <c r="A10" s="216">
        <f>A9+1</f>
        <v/>
      </c>
      <c r="B10" s="32">
        <f>TEXT(A10,"aaa")</f>
        <v/>
      </c>
      <c r="C10" s="200" t="n"/>
      <c r="D10" s="215">
        <f t="array" ref="D10">_xlfn.IFS(C10&lt;0.5,"朝",AND(C10&lt;22/24),"22前",AND(C10&gt;=22/24),"22後")</f>
        <v/>
      </c>
      <c r="E10" s="146" t="n"/>
      <c r="F10" s="197" t="n"/>
      <c r="G10" s="198" t="n"/>
      <c r="H10" s="201">
        <f>G10-F10</f>
        <v/>
      </c>
      <c r="I10" s="196">
        <f>IF(AND(C10&lt;0.333,C10&lt;&gt;""),8/24-C10,(IF(E10&gt;29/24,E10-29/24,)))</f>
        <v/>
      </c>
      <c r="J10" s="196">
        <f>IF(AND(C10&lt;0.5,C10&lt;&gt;""),E10-C10-H10,)</f>
        <v/>
      </c>
      <c r="K10" s="196">
        <f>IF(AND(C10&gt;0.5,C10&lt;22/24),22/24-C10,)</f>
        <v/>
      </c>
      <c r="L10" s="197">
        <f>IF(C10&gt;E10,E10+1-C10-H10,E10-C10-H10)</f>
        <v/>
      </c>
      <c r="M10" s="202">
        <f>+IF(L10&gt;$L$7,$L$7,L10)</f>
        <v/>
      </c>
      <c r="N10" s="197">
        <f>+IF(OR(L10&lt;=$L$7,L10=" ")," ",L10-$L$7)</f>
        <v/>
      </c>
      <c r="O10" s="197">
        <f>IF(AND($C10&lt;&gt;"",$C10&lt;$AA$2,$E10&gt;$Z$2),MIN($E10,$AA$2)-MAX($C10,$Z$2),0)</f>
        <v/>
      </c>
      <c r="P10" s="197">
        <f>IF(AND($F10&lt;&gt;"",$F10&lt;$AA$2,$G10&gt;$Z$2),MIN($G10,$AA$2)-MAX($F10,$Z$2),0)</f>
        <v/>
      </c>
      <c r="Q10" s="197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119" t="n"/>
    </row>
    <row r="11" ht="36.75" customHeight="1" s="35">
      <c r="A11" s="216">
        <f>A10+1</f>
        <v/>
      </c>
      <c r="B11" s="32">
        <f>TEXT(A11,"aaa")</f>
        <v/>
      </c>
      <c r="C11" s="200" t="n">
        <v>0.8652777777777778</v>
      </c>
      <c r="D11" s="215">
        <f t="array" ref="D11">_xlfn.IFS(C11&lt;0.5,"朝",AND(C11&lt;22/24),"22前",AND(C11&gt;=22/24),"22後")</f>
        <v/>
      </c>
      <c r="E11" s="146" t="n">
        <v>1.196527777777778</v>
      </c>
      <c r="F11" s="197" t="n">
        <v>0</v>
      </c>
      <c r="G11" s="198" t="n">
        <v>0.04166666666666666</v>
      </c>
      <c r="H11" s="201">
        <f>G11-F11</f>
        <v/>
      </c>
      <c r="I11" s="196">
        <f>IF(AND(C11&lt;0.333,C11&lt;&gt;""),8/24-C11,(IF(E11&gt;29/24,E11-29/24,)))</f>
        <v/>
      </c>
      <c r="J11" s="196">
        <f>IF(AND(C11&lt;0.5,C11&lt;&gt;""),E11-C11-H11,)</f>
        <v/>
      </c>
      <c r="K11" s="196">
        <f>IF(AND(C11&gt;0.5,C11&lt;22/24),22/24-C11,)</f>
        <v/>
      </c>
      <c r="L11" s="197">
        <f>IF(C11&gt;E11,E11+1-C11-H11,E11-C11-H11)</f>
        <v/>
      </c>
      <c r="M11" s="202">
        <f>+IF(L11&gt;$L$7,$L$7,L11)</f>
        <v/>
      </c>
      <c r="N11" s="197">
        <f>+IF(OR(L11&lt;=$L$7,L11=" ")," ",L11-$L$7)</f>
        <v/>
      </c>
      <c r="O11" s="197">
        <f>IF(AND($C11&lt;&gt;"",$C11&lt;$AA$2,$E11&gt;$Z$2),MIN($E11,$AA$2)-MAX($C11,$Z$2),0)</f>
        <v/>
      </c>
      <c r="P11" s="197">
        <f>IF(AND($F11&lt;&gt;"",$F11&lt;$AA$2,$G11&gt;$Z$2),MIN($G11,$AA$2)-MAX($F11,$Z$2),0)</f>
        <v/>
      </c>
      <c r="Q11" s="197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119" t="n"/>
    </row>
    <row r="12" ht="36.75" customHeight="1" s="35">
      <c r="A12" s="216">
        <f>A11+1</f>
        <v/>
      </c>
      <c r="B12" s="32">
        <f>TEXT(A12,"aaa")</f>
        <v/>
      </c>
      <c r="C12" s="200" t="n"/>
      <c r="D12" s="215">
        <f t="array" ref="D12">_xlfn.IFS(C12&lt;0.5,"朝",AND(C12&lt;22/24),"22前",AND(C12&gt;=22/24),"22後")</f>
        <v/>
      </c>
      <c r="E12" s="146" t="n"/>
      <c r="F12" s="197" t="n"/>
      <c r="G12" s="198" t="n"/>
      <c r="H12" s="201">
        <f>G12-F12</f>
        <v/>
      </c>
      <c r="I12" s="196">
        <f>IF(AND(C12&lt;0.333,C12&lt;&gt;""),8/24-C12,(IF(E12&gt;29/24,E12-29/24,)))</f>
        <v/>
      </c>
      <c r="J12" s="196">
        <f>IF(AND(C12&lt;0.5,C12&lt;&gt;""),E12-C12-H12,)</f>
        <v/>
      </c>
      <c r="K12" s="196">
        <f>IF(AND(C12&gt;0.5,C12&lt;22/24),22/24-C12,)</f>
        <v/>
      </c>
      <c r="L12" s="197">
        <f>IF(C12&gt;E12,E12+1-C12-H12,E12-C12-H12)</f>
        <v/>
      </c>
      <c r="M12" s="202">
        <f>+IF(L12&gt;$L$7,$L$7,L12)</f>
        <v/>
      </c>
      <c r="N12" s="197">
        <f>+IF(OR(L12&lt;=$L$7,L12=" ")," ",L12-$L$7)</f>
        <v/>
      </c>
      <c r="O12" s="197">
        <f>IF(AND($C12&lt;&gt;"",$C12&lt;$AA$2,$E12&gt;$Z$2),MIN($E12,$AA$2)-MAX($C12,$Z$2),0)</f>
        <v/>
      </c>
      <c r="P12" s="197">
        <f>IF(AND($F12&lt;&gt;"",$F12&lt;$AA$2,$G12&gt;$Z$2),MIN($G12,$AA$2)-MAX($F12,$Z$2),0)</f>
        <v/>
      </c>
      <c r="Q12" s="197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119" t="n"/>
    </row>
    <row r="13" ht="36.75" customHeight="1" s="35">
      <c r="A13" s="216">
        <f>A12+1</f>
        <v/>
      </c>
      <c r="B13" s="32">
        <f>TEXT(A13,"aaa")</f>
        <v/>
      </c>
      <c r="C13" s="200" t="n">
        <v>0.8652777777777778</v>
      </c>
      <c r="D13" s="215">
        <f t="array" ref="D13">_xlfn.IFS(C13&lt;0.5,"朝",AND(C13&lt;22/24),"22前",AND(C13&gt;=22/24),"22後")</f>
        <v/>
      </c>
      <c r="E13" s="146" t="n">
        <v>1.196527777777778</v>
      </c>
      <c r="F13" s="197" t="n">
        <v>0</v>
      </c>
      <c r="G13" s="198" t="n">
        <v>0.04166666666666666</v>
      </c>
      <c r="H13" s="201">
        <f>G13-F13</f>
        <v/>
      </c>
      <c r="I13" s="196">
        <f>IF(AND(C13&lt;0.333,C13&lt;&gt;""),8/24-C13,(IF(E13&gt;29/24,E13-29/24,)))</f>
        <v/>
      </c>
      <c r="J13" s="196">
        <f>IF(AND(C13&lt;0.5,C13&lt;&gt;""),E13-C13-H13,)</f>
        <v/>
      </c>
      <c r="K13" s="196">
        <f>IF(AND(C13&gt;0.5,C13&lt;22/24),22/24-C13,)</f>
        <v/>
      </c>
      <c r="L13" s="197">
        <f>IF(C13&gt;E13,E13+1-C13-H13,E13-C13-H13)</f>
        <v/>
      </c>
      <c r="M13" s="202">
        <f>+IF(L13&gt;$L$7,$L$7,L13)</f>
        <v/>
      </c>
      <c r="N13" s="197">
        <f>+IF(OR(L13&lt;=$L$7,L13=" ")," ",L13-$L$7)</f>
        <v/>
      </c>
      <c r="O13" s="197">
        <f>IF(AND($C13&lt;&gt;"",$C13&lt;$AA$2,$E13&gt;$Z$2),MIN($E13,$AA$2)-MAX($C13,$Z$2),0)</f>
        <v/>
      </c>
      <c r="P13" s="197">
        <f>IF(AND($F13&lt;&gt;"",$F13&lt;$AA$2,$G13&gt;$Z$2),MIN($G13,$AA$2)-MAX($F13,$Z$2),0)</f>
        <v/>
      </c>
      <c r="Q13" s="197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119" t="n"/>
    </row>
    <row r="14" ht="36.75" customHeight="1" s="35">
      <c r="A14" s="216">
        <f>A13+1</f>
        <v/>
      </c>
      <c r="B14" s="32">
        <f>TEXT(A14,"aaa")</f>
        <v/>
      </c>
      <c r="C14" s="200" t="n"/>
      <c r="D14" s="215">
        <f t="array" ref="D14">_xlfn.IFS(C14&lt;0.5,"朝",AND(C14&lt;22/24),"22前",AND(C14&gt;=22/24),"22後")</f>
        <v/>
      </c>
      <c r="E14" s="146" t="n"/>
      <c r="F14" s="197" t="n"/>
      <c r="G14" s="198" t="n"/>
      <c r="H14" s="201">
        <f>G14-F14</f>
        <v/>
      </c>
      <c r="I14" s="196">
        <f>IF(AND(C14&lt;0.333,C14&lt;&gt;""),8/24-C14,(IF(E14&gt;29/24,E14-29/24,)))</f>
        <v/>
      </c>
      <c r="J14" s="196">
        <f>IF(AND(C14&lt;0.5,C14&lt;&gt;""),E14-C14-H14,)</f>
        <v/>
      </c>
      <c r="K14" s="196">
        <f>IF(AND(C14&gt;0.5,C14&lt;22/24),22/24-C14,)</f>
        <v/>
      </c>
      <c r="L14" s="197">
        <f>IF(C14&gt;E14,E14+1-C14-H14,E14-C14-H14)</f>
        <v/>
      </c>
      <c r="M14" s="202">
        <f>+IF(L14&gt;$L$7,$L$7,L14)</f>
        <v/>
      </c>
      <c r="N14" s="197">
        <f>+IF(OR(L14&lt;=$L$7,L14=" ")," ",L14-$L$7)</f>
        <v/>
      </c>
      <c r="O14" s="197">
        <f>IF(AND($C14&lt;&gt;"",$C14&lt;$AA$2,$E14&gt;$Z$2),MIN($E14,$AA$2)-MAX($C14,$Z$2),0)</f>
        <v/>
      </c>
      <c r="P14" s="197">
        <f>IF(AND($F14&lt;&gt;"",$F14&lt;$AA$2,$G14&gt;$Z$2),MIN($G14,$AA$2)-MAX($F14,$Z$2),0)</f>
        <v/>
      </c>
      <c r="Q14" s="197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119" t="n"/>
    </row>
    <row r="15" ht="36.75" customHeight="1" s="35">
      <c r="A15" s="216">
        <f>A14+1</f>
        <v/>
      </c>
      <c r="B15" s="32">
        <f>TEXT(A15,"aaa")</f>
        <v/>
      </c>
      <c r="C15" s="200" t="n">
        <v>0.8652777777777778</v>
      </c>
      <c r="D15" s="215">
        <f t="array" ref="D15">_xlfn.IFS(C15&lt;0.5,"朝",AND(C15&lt;22/24),"22前",AND(C15&gt;=22/24),"22後")</f>
        <v/>
      </c>
      <c r="E15" s="146" t="n">
        <v>1.196527777777778</v>
      </c>
      <c r="F15" s="197" t="n">
        <v>0</v>
      </c>
      <c r="G15" s="198" t="n">
        <v>0.04166666666666666</v>
      </c>
      <c r="H15" s="201">
        <f>G15-F15</f>
        <v/>
      </c>
      <c r="I15" s="196">
        <f>IF(AND(C15&lt;0.333,C15&lt;&gt;""),8/24-C15,(IF(E15&gt;29/24,E15-29/24,)))</f>
        <v/>
      </c>
      <c r="J15" s="196">
        <f>IF(AND(C15&lt;0.5,C15&lt;&gt;""),E15-C15-H15,)</f>
        <v/>
      </c>
      <c r="K15" s="196">
        <f>IF(AND(C15&gt;0.5,C15&lt;22/24),22/24-C15,)</f>
        <v/>
      </c>
      <c r="L15" s="197">
        <f>IF(C15&gt;E15,E15+1-C15-H15,E15-C15-H15)</f>
        <v/>
      </c>
      <c r="M15" s="202">
        <f>+IF(L15&gt;$L$7,$L$7,L15)</f>
        <v/>
      </c>
      <c r="N15" s="197">
        <f>+IF(OR(L15&lt;=$L$7,L15=" ")," ",L15-$L$7)</f>
        <v/>
      </c>
      <c r="O15" s="197">
        <f>IF(AND($C15&lt;&gt;"",$C15&lt;$AA$2,$E15&gt;$Z$2),MIN($E15,$AA$2)-MAX($C15,$Z$2),0)</f>
        <v/>
      </c>
      <c r="P15" s="197">
        <f>IF(AND($F15&lt;&gt;"",$F15&lt;$AA$2,$G15&gt;$Z$2),MIN($G15,$AA$2)-MAX($F15,$Z$2),0)</f>
        <v/>
      </c>
      <c r="Q15" s="197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119" t="n"/>
    </row>
    <row r="16" ht="36.75" customHeight="1" s="35">
      <c r="A16" s="216">
        <f>A15+1</f>
        <v/>
      </c>
      <c r="B16" s="32">
        <f>TEXT(A16,"aaa")</f>
        <v/>
      </c>
      <c r="C16" s="200" t="n">
        <v>0.8652777777777778</v>
      </c>
      <c r="D16" s="215">
        <f t="array" ref="D16">_xlfn.IFS(C16&lt;0.5,"朝",AND(C16&lt;22/24),"22前",AND(C16&gt;=22/24),"22後")</f>
        <v/>
      </c>
      <c r="E16" s="146" t="n">
        <v>1.196527777777778</v>
      </c>
      <c r="F16" s="197" t="n">
        <v>0</v>
      </c>
      <c r="G16" s="198" t="n">
        <v>0.04166666666666666</v>
      </c>
      <c r="H16" s="201">
        <f>G16-F16</f>
        <v/>
      </c>
      <c r="I16" s="196">
        <f>IF(AND(C16&lt;0.333,C16&lt;&gt;""),8/24-C16,(IF(E16&gt;29/24,E16-29/24,)))</f>
        <v/>
      </c>
      <c r="J16" s="196">
        <f>IF(AND(C16&lt;0.5,C16&lt;&gt;""),E16-C16-H16,)</f>
        <v/>
      </c>
      <c r="K16" s="196">
        <f>IF(AND(C16&gt;0.5,C16&lt;22/24),22/24-C16,)</f>
        <v/>
      </c>
      <c r="L16" s="197">
        <f>IF(C16&gt;E16,E16+1-C16-H16,E16-C16-H16)</f>
        <v/>
      </c>
      <c r="M16" s="202">
        <f>+IF(L16&gt;$L$7,$L$7,L16)</f>
        <v/>
      </c>
      <c r="N16" s="197">
        <f>+IF(OR(L16&lt;=$L$7,L16=" ")," ",L16-$L$7)</f>
        <v/>
      </c>
      <c r="O16" s="197">
        <f>IF(AND($C16&lt;&gt;"",$C16&lt;$AA$2,$E16&gt;$Z$2),MIN($E16,$AA$2)-MAX($C16,$Z$2),0)</f>
        <v/>
      </c>
      <c r="P16" s="197">
        <f>IF(AND($F16&lt;&gt;"",$F16&lt;$AA$2,$G16&gt;$Z$2),MIN($G16,$AA$2)-MAX($F16,$Z$2),0)</f>
        <v/>
      </c>
      <c r="Q16" s="197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119" t="n"/>
    </row>
    <row r="17" ht="36.75" customHeight="1" s="35">
      <c r="A17" s="216">
        <f>A16+1</f>
        <v/>
      </c>
      <c r="B17" s="32">
        <f>TEXT(A17,"aaa")</f>
        <v/>
      </c>
      <c r="C17" s="200" t="n"/>
      <c r="D17" s="215">
        <f t="array" ref="D17">_xlfn.IFS(C17&lt;0.5,"朝",AND(C17&lt;22/24),"22前",AND(C17&gt;=22/24),"22後")</f>
        <v/>
      </c>
      <c r="E17" s="146" t="n"/>
      <c r="F17" s="197" t="n"/>
      <c r="G17" s="198" t="n"/>
      <c r="H17" s="201">
        <f>G17-F17</f>
        <v/>
      </c>
      <c r="I17" s="196">
        <f>IF(AND(C17&lt;0.333,C17&lt;&gt;""),8/24-C17,(IF(E17&gt;29/24,E17-29/24,)))</f>
        <v/>
      </c>
      <c r="J17" s="196">
        <f>IF(AND(C17&lt;0.5,C17&lt;&gt;""),E17-C17-H17,)</f>
        <v/>
      </c>
      <c r="K17" s="196">
        <f>IF(AND(C17&gt;0.5,C17&lt;22/24),22/24-C17,)</f>
        <v/>
      </c>
      <c r="L17" s="197">
        <f>IF(C17&gt;E17,E17+1-C17-H17,E17-C17-H17)</f>
        <v/>
      </c>
      <c r="M17" s="202">
        <f>+IF(L17&gt;$L$7,$L$7,L17)</f>
        <v/>
      </c>
      <c r="N17" s="197">
        <f>+IF(OR(L17&lt;=$L$7,L17=" ")," ",L17-$L$7)</f>
        <v/>
      </c>
      <c r="O17" s="197">
        <f>IF(AND($C17&lt;&gt;"",$C17&lt;$AA$2,$E17&gt;$Z$2),MIN($E17,$AA$2)-MAX($C17,$Z$2),0)</f>
        <v/>
      </c>
      <c r="P17" s="197">
        <f>IF(AND($F17&lt;&gt;"",$F17&lt;$AA$2,$G17&gt;$Z$2),MIN($G17,$AA$2)-MAX($F17,$Z$2),0)</f>
        <v/>
      </c>
      <c r="Q17" s="197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119" t="n"/>
    </row>
    <row r="18" ht="36.75" customHeight="1" s="35">
      <c r="A18" s="216">
        <f>A17+1</f>
        <v/>
      </c>
      <c r="B18" s="32">
        <f>TEXT(A18,"aaa")</f>
        <v/>
      </c>
      <c r="C18" s="200" t="n">
        <v>0.8652777777777778</v>
      </c>
      <c r="D18" s="215">
        <f t="array" ref="D18">_xlfn.IFS(C18&lt;0.5,"朝",AND(C18&lt;22/24),"22前",AND(C18&gt;=22/24),"22後")</f>
        <v/>
      </c>
      <c r="E18" s="146" t="n">
        <v>1.196527777777778</v>
      </c>
      <c r="F18" s="197" t="n">
        <v>0</v>
      </c>
      <c r="G18" s="198" t="n">
        <v>0.04166666666666666</v>
      </c>
      <c r="H18" s="201">
        <f>G18-F18</f>
        <v/>
      </c>
      <c r="I18" s="196">
        <f>IF(AND(C18&lt;0.333,C18&lt;&gt;""),8/24-C18,(IF(E18&gt;29/24,E18-29/24,)))</f>
        <v/>
      </c>
      <c r="J18" s="196">
        <f>IF(AND(C18&lt;0.5,C18&lt;&gt;""),E18-C18-H18,)</f>
        <v/>
      </c>
      <c r="K18" s="196">
        <f>IF(AND(C18&gt;0.5,C18&lt;22/24),22/24-C18,)</f>
        <v/>
      </c>
      <c r="L18" s="197">
        <f>IF(C18&gt;E18,E18+1-C18-H18,E18-C18-H18)</f>
        <v/>
      </c>
      <c r="M18" s="202">
        <f>+IF(L18&gt;$L$7,$L$7,L18)</f>
        <v/>
      </c>
      <c r="N18" s="197">
        <f>+IF(OR(L18&lt;=$L$7,L18=" ")," ",L18-$L$7)</f>
        <v/>
      </c>
      <c r="O18" s="197">
        <f>IF(AND($C18&lt;&gt;"",$C18&lt;$AA$2,$E18&gt;$Z$2),MIN($E18,$AA$2)-MAX($C18,$Z$2),0)</f>
        <v/>
      </c>
      <c r="P18" s="197">
        <f>IF(AND($F18&lt;&gt;"",$F18&lt;$AA$2,$G18&gt;$Z$2),MIN($G18,$AA$2)-MAX($F18,$Z$2),0)</f>
        <v/>
      </c>
      <c r="Q18" s="197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119" t="n"/>
    </row>
    <row r="19" ht="36.75" customHeight="1" s="35">
      <c r="A19" s="216">
        <f>A18+1</f>
        <v/>
      </c>
      <c r="B19" s="32">
        <f>TEXT(A19,"aaa")</f>
        <v/>
      </c>
      <c r="C19" s="200" t="n"/>
      <c r="D19" s="215">
        <f t="array" ref="D19">_xlfn.IFS(C19&lt;0.5,"朝",AND(C19&lt;22/24),"22前",AND(C19&gt;=22/24),"22後")</f>
        <v/>
      </c>
      <c r="E19" s="146" t="n"/>
      <c r="F19" s="197" t="n"/>
      <c r="G19" s="198" t="n"/>
      <c r="H19" s="201">
        <f>G19-F19</f>
        <v/>
      </c>
      <c r="I19" s="196">
        <f>IF(AND(C19&lt;0.333,C19&lt;&gt;""),8/24-C19,(IF(E19&gt;29/24,E19-29/24,)))</f>
        <v/>
      </c>
      <c r="J19" s="196">
        <f>IF(AND(C19&lt;0.5,C19&lt;&gt;""),E19-C19-H19,)</f>
        <v/>
      </c>
      <c r="K19" s="196">
        <f>IF(AND(C19&gt;0.5,C19&lt;22/24),22/24-C19,)</f>
        <v/>
      </c>
      <c r="L19" s="197">
        <f>IF(C19&gt;E19,E19+1-C19-H19,E19-C19-H19)</f>
        <v/>
      </c>
      <c r="M19" s="202">
        <f>+IF(L19&gt;$L$7,$L$7,L19)</f>
        <v/>
      </c>
      <c r="N19" s="197">
        <f>+IF(OR(L19&lt;=$L$7,L19=" ")," ",L19-$L$7)</f>
        <v/>
      </c>
      <c r="O19" s="197">
        <f>IF(AND($C19&lt;&gt;"",$C19&lt;$AA$2,$E19&gt;$Z$2),MIN($E19,$AA$2)-MAX($C19,$Z$2),0)</f>
        <v/>
      </c>
      <c r="P19" s="197">
        <f>IF(AND($F19&lt;&gt;"",$F19&lt;$AA$2,$G19&gt;$Z$2),MIN($G19,$AA$2)-MAX($F19,$Z$2),0)</f>
        <v/>
      </c>
      <c r="Q19" s="197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119" t="n"/>
    </row>
    <row r="20" ht="36.75" customHeight="1" s="35">
      <c r="A20" s="216">
        <f>A19+1</f>
        <v/>
      </c>
      <c r="B20" s="32">
        <f>TEXT(A20,"aaa")</f>
        <v/>
      </c>
      <c r="C20" s="200" t="n">
        <v>0.8652777777777778</v>
      </c>
      <c r="D20" s="215">
        <f t="array" ref="D20">_xlfn.IFS(C20&lt;0.5,"朝",AND(C20&lt;22/24),"22前",AND(C20&gt;=22/24),"22後")</f>
        <v/>
      </c>
      <c r="E20" s="146" t="n">
        <v>1.196527777777778</v>
      </c>
      <c r="F20" s="197" t="n">
        <v>0</v>
      </c>
      <c r="G20" s="198" t="n">
        <v>0.04166666666666666</v>
      </c>
      <c r="H20" s="201">
        <f>G20-F20</f>
        <v/>
      </c>
      <c r="I20" s="196">
        <f>IF(AND(C20&lt;0.333,C20&lt;&gt;""),8/24-C20,(IF(E20&gt;29/24,E20-29/24,)))</f>
        <v/>
      </c>
      <c r="J20" s="196">
        <f>IF(AND(C20&lt;0.5,C20&lt;&gt;""),E20-C20-H20,)</f>
        <v/>
      </c>
      <c r="K20" s="196">
        <f>IF(AND(C20&gt;0.5,C20&lt;22/24),22/24-C20,)</f>
        <v/>
      </c>
      <c r="L20" s="197">
        <f>IF(C20&gt;E20,E20+1-C20-H20,E20-C20-H20)</f>
        <v/>
      </c>
      <c r="M20" s="202">
        <f>+IF(L20&gt;$L$7,$L$7,L20)</f>
        <v/>
      </c>
      <c r="N20" s="197">
        <f>+IF(OR(L20&lt;=$L$7,L20=" ")," ",L20-$L$7)</f>
        <v/>
      </c>
      <c r="O20" s="197">
        <f>IF(AND($C20&lt;&gt;"",$C20&lt;$AA$2,$E20&gt;$Z$2),MIN($E20,$AA$2)-MAX($C20,$Z$2),0)</f>
        <v/>
      </c>
      <c r="P20" s="197">
        <f>IF(AND($F20&lt;&gt;"",$F20&lt;$AA$2,$G20&gt;$Z$2),MIN($G20,$AA$2)-MAX($F20,$Z$2),0)</f>
        <v/>
      </c>
      <c r="Q20" s="197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119" t="n"/>
    </row>
    <row r="21" ht="36.75" customHeight="1" s="35">
      <c r="A21" s="216">
        <f>A20+1</f>
        <v/>
      </c>
      <c r="B21" s="32">
        <f>TEXT(A21,"aaa")</f>
        <v/>
      </c>
      <c r="C21" s="200" t="n"/>
      <c r="D21" s="215">
        <f t="array" ref="D21">_xlfn.IFS(C21&lt;0.5,"朝",AND(C21&lt;22/24),"22前",AND(C21&gt;=22/24),"22後")</f>
        <v/>
      </c>
      <c r="E21" s="146" t="n"/>
      <c r="F21" s="197" t="n"/>
      <c r="G21" s="198" t="n"/>
      <c r="H21" s="201">
        <f>G21-F21</f>
        <v/>
      </c>
      <c r="I21" s="196">
        <f>IF(AND(C21&lt;0.333,C21&lt;&gt;""),8/24-C21,(IF(E21&gt;29/24,E21-29/24,)))</f>
        <v/>
      </c>
      <c r="J21" s="196">
        <f>IF(AND(C21&lt;0.5,C21&lt;&gt;""),E21-C21-H21,)</f>
        <v/>
      </c>
      <c r="K21" s="196">
        <f>IF(AND(C21&gt;0.5,C21&lt;22/24),22/24-C21,)</f>
        <v/>
      </c>
      <c r="L21" s="197">
        <f>IF(C21&gt;E21,E21+1-C21-H21,E21-C21-H21)</f>
        <v/>
      </c>
      <c r="M21" s="202">
        <f>+IF(L21&gt;$L$7,$L$7,L21)</f>
        <v/>
      </c>
      <c r="N21" s="197">
        <f>+IF(OR(L21&lt;=$L$7,L21=" ")," ",L21-$L$7)</f>
        <v/>
      </c>
      <c r="O21" s="197">
        <f>IF(AND($C21&lt;&gt;"",$C21&lt;$AA$2,$E21&gt;$Z$2),MIN($E21,$AA$2)-MAX($C21,$Z$2),0)</f>
        <v/>
      </c>
      <c r="P21" s="197">
        <f>IF(AND($F21&lt;&gt;"",$F21&lt;$AA$2,$G21&gt;$Z$2),MIN($G21,$AA$2)-MAX($F21,$Z$2),0)</f>
        <v/>
      </c>
      <c r="Q21" s="197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119" t="n"/>
    </row>
    <row r="22" ht="36.75" customHeight="1" s="35">
      <c r="A22" s="216">
        <f>A21+1</f>
        <v/>
      </c>
      <c r="B22" s="32">
        <f>TEXT(A22,"aaa")</f>
        <v/>
      </c>
      <c r="C22" s="200" t="n">
        <v>0.8659722222222223</v>
      </c>
      <c r="D22" s="215">
        <f t="array" ref="D22">_xlfn.IFS(C22&lt;0.5,"朝",AND(C22&lt;22/24),"22前",AND(C22&gt;=22/24),"22後")</f>
        <v/>
      </c>
      <c r="E22" s="146" t="n">
        <v>1.196527777777778</v>
      </c>
      <c r="F22" s="197" t="n">
        <v>0</v>
      </c>
      <c r="G22" s="198" t="n">
        <v>0.04166666666666666</v>
      </c>
      <c r="H22" s="201">
        <f>G22-F22</f>
        <v/>
      </c>
      <c r="I22" s="196">
        <f>IF(AND(C22&lt;0.333,C22&lt;&gt;""),8/24-C22,(IF(E22&gt;29/24,E22-29/24,)))</f>
        <v/>
      </c>
      <c r="J22" s="196">
        <f>IF(AND(C22&lt;0.5,C22&lt;&gt;""),E22-C22-H22,)</f>
        <v/>
      </c>
      <c r="K22" s="196">
        <f>IF(AND(C22&gt;0.5,C22&lt;22/24),22/24-C22,)</f>
        <v/>
      </c>
      <c r="L22" s="197">
        <f>IF(C22&gt;E22,E22+1-C22-H22,E22-C22-H22)</f>
        <v/>
      </c>
      <c r="M22" s="202">
        <f>+IF(L22&gt;$L$7,$L$7,L22)</f>
        <v/>
      </c>
      <c r="N22" s="197">
        <f>+IF(OR(L22&lt;=$L$7,L22=" ")," ",L22-$L$7)</f>
        <v/>
      </c>
      <c r="O22" s="197">
        <f>IF(AND($C22&lt;&gt;"",$C22&lt;$AA$2,$E22&gt;$Z$2),MIN($E22,$AA$2)-MAX($C22,$Z$2),0)</f>
        <v/>
      </c>
      <c r="P22" s="197">
        <f>IF(AND($F22&lt;&gt;"",$F22&lt;$AA$2,$G22&gt;$Z$2),MIN($G22,$AA$2)-MAX($F22,$Z$2),0)</f>
        <v/>
      </c>
      <c r="Q22" s="197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119" t="n"/>
    </row>
    <row r="23" ht="36.75" customHeight="1" s="35">
      <c r="A23" s="216">
        <f>A22+1</f>
        <v/>
      </c>
      <c r="B23" s="32">
        <f>TEXT(A23,"aaa")</f>
        <v/>
      </c>
      <c r="C23" s="200" t="n">
        <v>0.8645833333333334</v>
      </c>
      <c r="D23" s="215">
        <f t="array" ref="D23">_xlfn.IFS(C23&lt;0.5,"朝",AND(C23&lt;22/24),"22前",AND(C23&gt;=22/24),"22後")</f>
        <v/>
      </c>
      <c r="E23" s="146" t="n">
        <v>1.196527777777778</v>
      </c>
      <c r="F23" s="197" t="n">
        <v>0</v>
      </c>
      <c r="G23" s="198" t="n">
        <v>0.04166666666666666</v>
      </c>
      <c r="H23" s="201">
        <f>G23-F23</f>
        <v/>
      </c>
      <c r="I23" s="196">
        <f>IF(AND(C23&lt;0.333,C23&lt;&gt;""),8/24-C23,(IF(E23&gt;29/24,E23-29/24,)))</f>
        <v/>
      </c>
      <c r="J23" s="196">
        <f>IF(AND(C23&lt;0.5,C23&lt;&gt;""),E23-C23-H23,)</f>
        <v/>
      </c>
      <c r="K23" s="196">
        <f>IF(AND(C23&gt;0.5,C23&lt;22/24),22/24-C23,)</f>
        <v/>
      </c>
      <c r="L23" s="197">
        <f>IF(C23&gt;E23,E23+1-C23-H23,E23-C23-H23)</f>
        <v/>
      </c>
      <c r="M23" s="202">
        <f>+IF(L23&gt;$L$7,$L$7,L23)</f>
        <v/>
      </c>
      <c r="N23" s="197">
        <f>+IF(OR(L23&lt;=$L$7,L23=" ")," ",L23-$L$7)</f>
        <v/>
      </c>
      <c r="O23" s="197">
        <f>IF(AND($C23&lt;&gt;"",$C23&lt;$AA$2,$E23&gt;$Z$2),MIN($E23,$AA$2)-MAX($C23,$Z$2),0)</f>
        <v/>
      </c>
      <c r="P23" s="197">
        <f>IF(AND($F23&lt;&gt;"",$F23&lt;$AA$2,$G23&gt;$Z$2),MIN($G23,$AA$2)-MAX($F23,$Z$2),0)</f>
        <v/>
      </c>
      <c r="Q23" s="197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119" t="n"/>
    </row>
    <row r="24" ht="36.75" customHeight="1" s="35">
      <c r="A24" s="216">
        <f>A23+1</f>
        <v/>
      </c>
      <c r="B24" s="32">
        <f>TEXT(A24,"aaa")</f>
        <v/>
      </c>
      <c r="C24" s="200" t="n"/>
      <c r="D24" s="215">
        <f t="array" ref="D24">_xlfn.IFS(C24&lt;0.5,"朝",AND(C24&lt;22/24),"22前",AND(C24&gt;=22/24),"22後")</f>
        <v/>
      </c>
      <c r="E24" s="146" t="n"/>
      <c r="F24" s="197" t="n"/>
      <c r="G24" s="198" t="n"/>
      <c r="H24" s="201">
        <f>G24-F24</f>
        <v/>
      </c>
      <c r="I24" s="196">
        <f>IF(AND(C24&lt;0.333,C24&lt;&gt;""),8/24-C24,(IF(E24&gt;29/24,E24-29/24,)))</f>
        <v/>
      </c>
      <c r="J24" s="196">
        <f>IF(AND(C24&lt;0.5,C24&lt;&gt;""),E24-C24-H24,)</f>
        <v/>
      </c>
      <c r="K24" s="196">
        <f>IF(AND(C24&gt;0.5,C24&lt;22/24),22/24-C24,)</f>
        <v/>
      </c>
      <c r="L24" s="197">
        <f>IF(C24&gt;E24,E24+1-C24-H24,E24-C24-H24)</f>
        <v/>
      </c>
      <c r="M24" s="202">
        <f>+IF(L24&gt;$L$7,$L$7,L24)</f>
        <v/>
      </c>
      <c r="N24" s="197">
        <f>+IF(OR(L24&lt;=$L$7,L24=" ")," ",L24-$L$7)</f>
        <v/>
      </c>
      <c r="O24" s="197">
        <f>IF(AND($C24&lt;&gt;"",$C24&lt;$AA$2,$E24&gt;$Z$2),MIN($E24,$AA$2)-MAX($C24,$Z$2),0)</f>
        <v/>
      </c>
      <c r="P24" s="197">
        <f>IF(AND($F24&lt;&gt;"",$F24&lt;$AA$2,$G24&gt;$Z$2),MIN($G24,$AA$2)-MAX($F24,$Z$2),0)</f>
        <v/>
      </c>
      <c r="Q24" s="197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119" t="n"/>
    </row>
    <row r="25" ht="36.75" customHeight="1" s="35">
      <c r="A25" s="216">
        <f>A24+1</f>
        <v/>
      </c>
      <c r="B25" s="32">
        <f>TEXT(A25,"aaa")</f>
        <v/>
      </c>
      <c r="C25" s="200" t="n"/>
      <c r="D25" s="215">
        <f t="array" ref="D25">_xlfn.IFS(C25&lt;0.5,"朝",AND(C25&lt;22/24),"22前",AND(C25&gt;=22/24),"22後")</f>
        <v/>
      </c>
      <c r="E25" s="146" t="n"/>
      <c r="F25" s="197" t="n"/>
      <c r="G25" s="198" t="n"/>
      <c r="H25" s="201">
        <f>G25-F25</f>
        <v/>
      </c>
      <c r="I25" s="196">
        <f>IF(AND(C25&lt;0.333,C25&lt;&gt;""),8/24-C25,(IF(E25&gt;29/24,E25-29/24,)))</f>
        <v/>
      </c>
      <c r="J25" s="196">
        <f>IF(AND(C25&lt;0.5,C25&lt;&gt;""),E25-C25-H25,)</f>
        <v/>
      </c>
      <c r="K25" s="196">
        <f>IF(AND(C25&gt;0.5,C25&lt;22/24),22/24-C25,)</f>
        <v/>
      </c>
      <c r="L25" s="197">
        <f>IF(C25&gt;E25,E25+1-C25-H25,E25-C25-H25)</f>
        <v/>
      </c>
      <c r="M25" s="202">
        <f>+IF(L25&gt;$L$7,$L$7,L25)</f>
        <v/>
      </c>
      <c r="N25" s="197">
        <f>+IF(OR(L25&lt;=$L$7,L25=" ")," ",L25-$L$7)</f>
        <v/>
      </c>
      <c r="O25" s="197">
        <f>IF(AND($C25&lt;&gt;"",$C25&lt;$AA$2,$E25&gt;$Z$2),MIN($E25,$AA$2)-MAX($C25,$Z$2),0)</f>
        <v/>
      </c>
      <c r="P25" s="197">
        <f>IF(AND($F25&lt;&gt;"",$F25&lt;$AA$2,$G25&gt;$Z$2),MIN($G25,$AA$2)-MAX($F25,$Z$2),0)</f>
        <v/>
      </c>
      <c r="Q25" s="197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119" t="n"/>
    </row>
    <row r="26" ht="36.75" customHeight="1" s="35">
      <c r="A26" s="216">
        <f>A25+1</f>
        <v/>
      </c>
      <c r="B26" s="32">
        <f>TEXT(A26,"aaa")</f>
        <v/>
      </c>
      <c r="C26" s="200" t="n"/>
      <c r="D26" s="215">
        <f t="array" ref="D26">_xlfn.IFS(C26&lt;0.5,"朝",AND(C26&lt;22/24),"22前",AND(C26&gt;=22/24),"22後")</f>
        <v/>
      </c>
      <c r="E26" s="146" t="n"/>
      <c r="F26" s="197" t="n"/>
      <c r="G26" s="198" t="n"/>
      <c r="H26" s="201">
        <f>G26-F26</f>
        <v/>
      </c>
      <c r="I26" s="196">
        <f>IF(AND(C26&lt;0.333,C26&lt;&gt;""),8/24-C26,(IF(E26&gt;29/24,E26-29/24,)))</f>
        <v/>
      </c>
      <c r="J26" s="196">
        <f>IF(AND(C26&lt;0.5,C26&lt;&gt;""),E26-C26-H26,)</f>
        <v/>
      </c>
      <c r="K26" s="196">
        <f>IF(AND(C26&gt;0.5,C26&lt;22/24),22/24-C26,)</f>
        <v/>
      </c>
      <c r="L26" s="197">
        <f>IF(C26&gt;E26,E26+1-C26-H26,E26-C26-H26)</f>
        <v/>
      </c>
      <c r="M26" s="202">
        <f>+IF(L26&gt;$L$7,$L$7,L26)</f>
        <v/>
      </c>
      <c r="N26" s="197">
        <f>+IF(OR(L26&lt;=$L$7,L26=" ")," ",L26-$L$7)</f>
        <v/>
      </c>
      <c r="O26" s="197">
        <f>IF(AND($C26&lt;&gt;"",$C26&lt;$AA$2,$E26&gt;$Z$2),MIN($E26,$AA$2)-MAX($C26,$Z$2),0)</f>
        <v/>
      </c>
      <c r="P26" s="197">
        <f>IF(AND($F26&lt;&gt;"",$F26&lt;$AA$2,$G26&gt;$Z$2),MIN($G26,$AA$2)-MAX($F26,$Z$2),0)</f>
        <v/>
      </c>
      <c r="Q26" s="197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119" t="n"/>
    </row>
    <row r="27" ht="36.75" customHeight="1" s="35">
      <c r="A27" s="216">
        <f>A26+1</f>
        <v/>
      </c>
      <c r="B27" s="32">
        <f>TEXT(A27,"aaa")</f>
        <v/>
      </c>
      <c r="C27" s="200" t="n"/>
      <c r="D27" s="215">
        <f t="array" ref="D27">_xlfn.IFS(C27&lt;0.5,"朝",AND(C27&lt;22/24),"22前",AND(C27&gt;=22/24),"22後")</f>
        <v/>
      </c>
      <c r="E27" s="146" t="n"/>
      <c r="F27" s="197" t="n"/>
      <c r="G27" s="198" t="n"/>
      <c r="H27" s="201">
        <f>G27-F27</f>
        <v/>
      </c>
      <c r="I27" s="196">
        <f>IF(AND(C27&lt;0.333,C27&lt;&gt;""),8/24-C27,(IF(E27&gt;29/24,E27-29/24,)))</f>
        <v/>
      </c>
      <c r="J27" s="196">
        <f>IF(AND(C27&lt;0.5,C27&lt;&gt;""),E27-C27-H27,)</f>
        <v/>
      </c>
      <c r="K27" s="196">
        <f>IF(AND(C27&gt;0.5,C27&lt;22/24),22/24-C27,)</f>
        <v/>
      </c>
      <c r="L27" s="197">
        <f>IF(C27&gt;E27,E27+1-C27-H27,E27-C27-H27)</f>
        <v/>
      </c>
      <c r="M27" s="202">
        <f>+IF(L27&gt;$L$7,$L$7,L27)</f>
        <v/>
      </c>
      <c r="N27" s="197">
        <f>+IF(OR(L27&lt;=$L$7,L27=" ")," ",L27-$L$7)</f>
        <v/>
      </c>
      <c r="O27" s="197">
        <f>IF(AND($C27&lt;&gt;"",$C27&lt;$AA$2,$E27&gt;$Z$2),MIN($E27,$AA$2)-MAX($C27,$Z$2),0)</f>
        <v/>
      </c>
      <c r="P27" s="197">
        <f>IF(AND($F27&lt;&gt;"",$F27&lt;$AA$2,$G27&gt;$Z$2),MIN($G27,$AA$2)-MAX($F27,$Z$2),0)</f>
        <v/>
      </c>
      <c r="Q27" s="197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119" t="n"/>
    </row>
    <row r="28" ht="36.75" customHeight="1" s="35">
      <c r="A28" s="216">
        <f>A27+1</f>
        <v/>
      </c>
      <c r="B28" s="32">
        <f>TEXT(A28,"aaa")</f>
        <v/>
      </c>
      <c r="C28" s="200" t="n"/>
      <c r="D28" s="215">
        <f t="array" ref="D28">_xlfn.IFS(C28&lt;0.5,"朝",AND(C28&lt;22/24),"22前",AND(C28&gt;=22/24),"22後")</f>
        <v/>
      </c>
      <c r="E28" s="146" t="n"/>
      <c r="F28" s="197" t="n"/>
      <c r="G28" s="198" t="n"/>
      <c r="H28" s="201">
        <f>G28-F28</f>
        <v/>
      </c>
      <c r="I28" s="196">
        <f>IF(AND(C28&lt;0.333,C28&lt;&gt;""),8/24-C28,(IF(E28&gt;29/24,E28-29/24,)))</f>
        <v/>
      </c>
      <c r="J28" s="196">
        <f>IF(AND(C28&lt;0.5,C28&lt;&gt;""),E28-C28-H28,)</f>
        <v/>
      </c>
      <c r="K28" s="196">
        <f>IF(AND(C28&gt;0.5,C28&lt;22/24),22/24-C28,)</f>
        <v/>
      </c>
      <c r="L28" s="197">
        <f>IF(C28&gt;E28,E28+1-C28-H28,E28-C28-H28)</f>
        <v/>
      </c>
      <c r="M28" s="202">
        <f>+IF(L28&gt;$L$7,$L$7,L28)</f>
        <v/>
      </c>
      <c r="N28" s="197">
        <f>+IF(OR(L28&lt;=$L$7,L28=" ")," ",L28-$L$7)</f>
        <v/>
      </c>
      <c r="O28" s="197">
        <f>IF(AND($C28&lt;&gt;"",$C28&lt;$AA$2,$E28&gt;$Z$2),MIN($E28,$AA$2)-MAX($C28,$Z$2),0)</f>
        <v/>
      </c>
      <c r="P28" s="197">
        <f>IF(AND($F28&lt;&gt;"",$F28&lt;$AA$2,$G28&gt;$Z$2),MIN($G28,$AA$2)-MAX($F28,$Z$2),0)</f>
        <v/>
      </c>
      <c r="Q28" s="197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119" t="n"/>
    </row>
    <row r="29" ht="36.75" customHeight="1" s="35">
      <c r="A29" s="216">
        <f>A28+1</f>
        <v/>
      </c>
      <c r="B29" s="32">
        <f>TEXT(A29,"aaa")</f>
        <v/>
      </c>
      <c r="C29" s="200" t="n"/>
      <c r="D29" s="215">
        <f t="array" ref="D29">_xlfn.IFS(C29&lt;0.5,"朝",AND(C29&lt;22/24),"22前",AND(C29&gt;=22/24),"22後")</f>
        <v/>
      </c>
      <c r="E29" s="146" t="n"/>
      <c r="F29" s="197" t="n"/>
      <c r="G29" s="198" t="n"/>
      <c r="H29" s="201">
        <f>G29-F29</f>
        <v/>
      </c>
      <c r="I29" s="196">
        <f>IF(AND(C29&lt;0.333,C29&lt;&gt;""),8/24-C29,(IF(E29&gt;29/24,E29-29/24,)))</f>
        <v/>
      </c>
      <c r="J29" s="196">
        <f>IF(AND(C29&lt;0.5,C29&lt;&gt;""),E29-C29-H29,)</f>
        <v/>
      </c>
      <c r="K29" s="196">
        <f>IF(AND(C29&gt;0.5,C29&lt;22/24),22/24-C29,)</f>
        <v/>
      </c>
      <c r="L29" s="197">
        <f>IF(C29&gt;E29,E29+1-C29-H29,E29-C29-H29)</f>
        <v/>
      </c>
      <c r="M29" s="202">
        <f>+IF(L29&gt;$L$7,$L$7,L29)</f>
        <v/>
      </c>
      <c r="N29" s="197">
        <f>+IF(OR(L29&lt;=$L$7,L29=" ")," ",L29-$L$7)</f>
        <v/>
      </c>
      <c r="O29" s="197">
        <f>IF(AND($C29&lt;&gt;"",$C29&lt;$AA$2,$E29&gt;$Z$2),MIN($E29,$AA$2)-MAX($C29,$Z$2),0)</f>
        <v/>
      </c>
      <c r="P29" s="197">
        <f>IF(AND($F29&lt;&gt;"",$F29&lt;$AA$2,$G29&gt;$Z$2),MIN($G29,$AA$2)-MAX($F29,$Z$2),0)</f>
        <v/>
      </c>
      <c r="Q29" s="197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119" t="n"/>
    </row>
    <row r="30" ht="36.75" customHeight="1" s="35">
      <c r="A30" s="216">
        <f>A29+1</f>
        <v/>
      </c>
      <c r="B30" s="32">
        <f>TEXT(A30,"aaa")</f>
        <v/>
      </c>
      <c r="C30" s="200" t="n"/>
      <c r="D30" s="215">
        <f t="array" ref="D30">_xlfn.IFS(C30&lt;0.5,"朝",AND(C30&lt;22/24),"22前",AND(C30&gt;=22/24),"22後")</f>
        <v/>
      </c>
      <c r="E30" s="146" t="n"/>
      <c r="F30" s="197" t="n"/>
      <c r="G30" s="198" t="n"/>
      <c r="H30" s="201">
        <f>G30-F30</f>
        <v/>
      </c>
      <c r="I30" s="196">
        <f>IF(AND(C30&lt;0.333,C30&lt;&gt;""),8/24-C30,(IF(E30&gt;29/24,E30-29/24,)))</f>
        <v/>
      </c>
      <c r="J30" s="196">
        <f>IF(AND(C30&lt;0.5,C30&lt;&gt;""),E30-C30-H30,)</f>
        <v/>
      </c>
      <c r="K30" s="196">
        <f>IF(AND(C30&gt;0.5,C30&lt;22/24),22/24-C30,)</f>
        <v/>
      </c>
      <c r="L30" s="197">
        <f>IF(C30&gt;E30,E30+1-C30-H30,E30-C30-H30)</f>
        <v/>
      </c>
      <c r="M30" s="202">
        <f>+IF(L30&gt;$L$7,$L$7,L30)</f>
        <v/>
      </c>
      <c r="N30" s="197">
        <f>+IF(OR(L30&lt;=$L$7,L30=" ")," ",L30-$L$7)</f>
        <v/>
      </c>
      <c r="O30" s="197">
        <f>IF(AND($C30&lt;&gt;"",$C30&lt;$AA$2,$E30&gt;$Z$2),MIN($E30,$AA$2)-MAX($C30,$Z$2),0)</f>
        <v/>
      </c>
      <c r="P30" s="197">
        <f>IF(AND($F30&lt;&gt;"",$F30&lt;$AA$2,$G30&gt;$Z$2),MIN($G30,$AA$2)-MAX($F30,$Z$2),0)</f>
        <v/>
      </c>
      <c r="Q30" s="197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119" t="n"/>
    </row>
    <row r="31" ht="36.75" customHeight="1" s="35">
      <c r="A31" s="216">
        <f>A30+1</f>
        <v/>
      </c>
      <c r="B31" s="32">
        <f>TEXT(A31,"aaa")</f>
        <v/>
      </c>
      <c r="C31" s="200" t="n"/>
      <c r="D31" s="215">
        <f t="array" ref="D31">_xlfn.IFS(C31&lt;0.5,"朝",AND(C31&lt;22/24),"22前",AND(C31&gt;=22/24),"22後")</f>
        <v/>
      </c>
      <c r="E31" s="146" t="n"/>
      <c r="F31" s="197" t="n"/>
      <c r="G31" s="198" t="n"/>
      <c r="H31" s="201">
        <f>G31-F31</f>
        <v/>
      </c>
      <c r="I31" s="196">
        <f>IF(AND(C31&lt;0.333,C31&lt;&gt;""),8/24-C31,(IF(E31&gt;29/24,E31-29/24,)))</f>
        <v/>
      </c>
      <c r="J31" s="196">
        <f>IF(AND(C31&lt;0.5,C31&lt;&gt;""),E31-C31-H31,)</f>
        <v/>
      </c>
      <c r="K31" s="196">
        <f>IF(AND(C31&gt;0.5,C31&lt;22/24),22/24-C31,)</f>
        <v/>
      </c>
      <c r="L31" s="197">
        <f>IF(C31&gt;E31,E31+1-C31-H31,E31-C31-H31)</f>
        <v/>
      </c>
      <c r="M31" s="202">
        <f>+IF(L31&gt;$L$7,$L$7,L31)</f>
        <v/>
      </c>
      <c r="N31" s="197">
        <f>+IF(OR(L31&lt;=$L$7,L31=" ")," ",L31-$L$7)</f>
        <v/>
      </c>
      <c r="O31" s="197">
        <f>IF(AND($C31&lt;&gt;"",$C31&lt;$AA$2,$E31&gt;$Z$2),MIN($E31,$AA$2)-MAX($C31,$Z$2),0)</f>
        <v/>
      </c>
      <c r="P31" s="197">
        <f>IF(AND($F31&lt;&gt;"",$F31&lt;$AA$2,$G31&gt;$Z$2),MIN($G31,$AA$2)-MAX($F31,$Z$2),0)</f>
        <v/>
      </c>
      <c r="Q31" s="197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119" t="n"/>
    </row>
    <row r="32" ht="36.75" customHeight="1" s="35">
      <c r="A32" s="216">
        <f>A31+1</f>
        <v/>
      </c>
      <c r="B32" s="32">
        <f>TEXT(A32,"aaa")</f>
        <v/>
      </c>
      <c r="C32" s="200" t="n"/>
      <c r="D32" s="215">
        <f t="array" ref="D32">_xlfn.IFS(C32&lt;0.5,"朝",AND(C32&lt;22/24),"22前",AND(C32&gt;=22/24),"22後")</f>
        <v/>
      </c>
      <c r="E32" s="146" t="n"/>
      <c r="F32" s="197" t="n"/>
      <c r="G32" s="198" t="n"/>
      <c r="H32" s="201">
        <f>G32-F32</f>
        <v/>
      </c>
      <c r="I32" s="196">
        <f>IF(AND(C32&lt;0.333,C32&lt;&gt;""),8/24-C32,(IF(E32&gt;29/24,E32-29/24,)))</f>
        <v/>
      </c>
      <c r="J32" s="196">
        <f>IF(AND(C32&lt;0.5,C32&lt;&gt;""),E32-C32-H32,)</f>
        <v/>
      </c>
      <c r="K32" s="196">
        <f>IF(AND(C32&gt;0.5,C32&lt;22/24),22/24-C32,)</f>
        <v/>
      </c>
      <c r="L32" s="197">
        <f>IF(C32&gt;E32,E32+1-C32-H32,E32-C32-H32)</f>
        <v/>
      </c>
      <c r="M32" s="202">
        <f>+IF(L32&gt;$L$7,$L$7,L32)</f>
        <v/>
      </c>
      <c r="N32" s="197">
        <f>+IF(OR(L32&lt;=$L$7,L32=" ")," ",L32-$L$7)</f>
        <v/>
      </c>
      <c r="O32" s="197">
        <f>IF(AND($C32&lt;&gt;"",$C32&lt;$AA$2,$E32&gt;$Z$2),MIN($E32,$AA$2)-MAX($C32,$Z$2),0)</f>
        <v/>
      </c>
      <c r="P32" s="197">
        <f>IF(AND($F32&lt;&gt;"",$F32&lt;$AA$2,$G32&gt;$Z$2),MIN($G32,$AA$2)-MAX($F32,$Z$2),0)</f>
        <v/>
      </c>
      <c r="Q32" s="197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119" t="n"/>
    </row>
    <row r="33" ht="36.75" customHeight="1" s="35">
      <c r="A33" s="216">
        <f>A32+1</f>
        <v/>
      </c>
      <c r="B33" s="32">
        <f>TEXT(A33,"aaa")</f>
        <v/>
      </c>
      <c r="C33" s="200" t="n"/>
      <c r="D33" s="215">
        <f t="array" ref="D33">_xlfn.IFS(C33&lt;0.5,"朝",AND(C33&lt;22/24),"22前",AND(C33&gt;=22/24),"22後")</f>
        <v/>
      </c>
      <c r="E33" s="146" t="n"/>
      <c r="F33" s="197" t="n"/>
      <c r="G33" s="198" t="n"/>
      <c r="H33" s="201">
        <f>G33-F33</f>
        <v/>
      </c>
      <c r="I33" s="196">
        <f>IF(AND(C33&lt;0.333,C33&lt;&gt;""),8/24-C33,(IF(E33&gt;29/24,E33-29/24,)))</f>
        <v/>
      </c>
      <c r="J33" s="196">
        <f>IF(AND(C33&lt;0.5,C33&lt;&gt;""),E33-C33-H33,)</f>
        <v/>
      </c>
      <c r="K33" s="196">
        <f>IF(AND(C33&gt;0.5,C33&lt;22/24),22/24-C33,)</f>
        <v/>
      </c>
      <c r="L33" s="197">
        <f>IF(C33&gt;E33,E33+1-C33-H33,E33-C33-H33)</f>
        <v/>
      </c>
      <c r="M33" s="202">
        <f>+IF(L33&gt;$L$7,$L$7,L33)</f>
        <v/>
      </c>
      <c r="N33" s="197">
        <f>+IF(OR(L33&lt;=$L$7,L33=" ")," ",L33-$L$7)</f>
        <v/>
      </c>
      <c r="O33" s="197">
        <f>IF(AND($C33&lt;&gt;"",$C33&lt;$AA$2,$E33&gt;$Z$2),MIN($E33,$AA$2)-MAX($C33,$Z$2),0)</f>
        <v/>
      </c>
      <c r="P33" s="197">
        <f>IF(AND($F33&lt;&gt;"",$F33&lt;$AA$2,$G33&gt;$Z$2),MIN($G33,$AA$2)-MAX($F33,$Z$2),0)</f>
        <v/>
      </c>
      <c r="Q33" s="197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119" t="n"/>
    </row>
    <row r="34" ht="36.75" customHeight="1" s="35">
      <c r="A34" s="216">
        <f>A33+1</f>
        <v/>
      </c>
      <c r="B34" s="32">
        <f>TEXT(A34,"aaa")</f>
        <v/>
      </c>
      <c r="C34" s="200" t="n"/>
      <c r="D34" s="215">
        <f t="array" ref="D34">_xlfn.IFS(C34&lt;0.5,"朝",AND(C34&lt;22/24),"22前",AND(C34&gt;=22/24),"22後")</f>
        <v/>
      </c>
      <c r="E34" s="146" t="n"/>
      <c r="F34" s="197" t="n"/>
      <c r="G34" s="198" t="n"/>
      <c r="H34" s="201">
        <f>G34-F34</f>
        <v/>
      </c>
      <c r="I34" s="196">
        <f>IF(AND(C34&lt;0.333,C34&lt;&gt;""),8/24-C34,(IF(E34&gt;29/24,E34-29/24,)))</f>
        <v/>
      </c>
      <c r="J34" s="196">
        <f>IF(AND(C34&lt;0.5,C34&lt;&gt;""),E34-C34-H34,)</f>
        <v/>
      </c>
      <c r="K34" s="196">
        <f>IF(AND(C34&gt;0.5,C34&lt;22/24),22/24-C34,)</f>
        <v/>
      </c>
      <c r="L34" s="197">
        <f>IF(C34&gt;E34,E34+1-C34-H34,E34-C34-H34)</f>
        <v/>
      </c>
      <c r="M34" s="202">
        <f>+IF(L34&gt;$L$7,$L$7,L34)</f>
        <v/>
      </c>
      <c r="N34" s="197">
        <f>+IF(OR(L34&lt;=$L$7,L34=" ")," ",L34-$L$7)</f>
        <v/>
      </c>
      <c r="O34" s="197">
        <f>IF(AND($C34&lt;&gt;"",$C34&lt;$AA$2,$E34&gt;$Z$2),MIN($E34,$AA$2)-MAX($C34,$Z$2),0)</f>
        <v/>
      </c>
      <c r="P34" s="197">
        <f>IF(AND($F34&lt;&gt;"",$F34&lt;$AA$2,$G34&gt;$Z$2),MIN($G34,$AA$2)-MAX($F34,$Z$2),0)</f>
        <v/>
      </c>
      <c r="Q34" s="197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119" t="n"/>
    </row>
    <row r="35" ht="36.75" customHeight="1" s="35">
      <c r="A35" s="216">
        <f>A34+1</f>
        <v/>
      </c>
      <c r="B35" s="32">
        <f>TEXT(A35,"aaa")</f>
        <v/>
      </c>
      <c r="C35" s="200" t="n"/>
      <c r="D35" s="215">
        <f t="array" ref="D35">_xlfn.IFS(C35&lt;0.5,"朝",AND(C35&lt;22/24),"22前",AND(C35&gt;=22/24),"22後")</f>
        <v/>
      </c>
      <c r="E35" s="146" t="n"/>
      <c r="F35" s="197" t="n"/>
      <c r="G35" s="198" t="n"/>
      <c r="H35" s="201">
        <f>G35-F35</f>
        <v/>
      </c>
      <c r="I35" s="196">
        <f>IF(AND(C35&lt;0.333,C35&lt;&gt;""),8/24-C35,(IF(E35&gt;29/24,E35-29/24,)))</f>
        <v/>
      </c>
      <c r="J35" s="196">
        <f>IF(AND(C35&lt;0.5,C35&lt;&gt;""),E35-C35-H35,)</f>
        <v/>
      </c>
      <c r="K35" s="196">
        <f>IF(AND(C35&gt;0.5,C35&lt;22/24),22/24-C35,)</f>
        <v/>
      </c>
      <c r="L35" s="197">
        <f>IF(C35&gt;E35,E35+1-C35-H35,E35-C35-H35)</f>
        <v/>
      </c>
      <c r="M35" s="202">
        <f>+IF(L35&gt;$L$7,$L$7,L35)</f>
        <v/>
      </c>
      <c r="N35" s="197">
        <f>+IF(OR(L35&lt;=$L$7,L35=" ")," ",L35-$L$7)</f>
        <v/>
      </c>
      <c r="O35" s="197">
        <f>IF(AND($C35&lt;&gt;"",$C35&lt;$AA$2,$E35&gt;$Z$2),MIN($E35,$AA$2)-MAX($C35,$Z$2),0)</f>
        <v/>
      </c>
      <c r="P35" s="197">
        <f>IF(AND($F35&lt;&gt;"",$F35&lt;$AA$2,$G35&gt;$Z$2),MIN($G35,$AA$2)-MAX($F35,$Z$2),0)</f>
        <v/>
      </c>
      <c r="Q35" s="197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119" t="n"/>
    </row>
    <row r="36" ht="36.75" customHeight="1" s="35">
      <c r="A36" s="216">
        <f>A35+1</f>
        <v/>
      </c>
      <c r="B36" s="32">
        <f>TEXT(A36,"aaa")</f>
        <v/>
      </c>
      <c r="C36" s="200" t="n"/>
      <c r="D36" s="215">
        <f t="array" ref="D36">_xlfn.IFS(C36&lt;0.5,"朝",AND(C36&lt;22/24),"22前",AND(C36&gt;=22/24),"22後")</f>
        <v/>
      </c>
      <c r="E36" s="146" t="n"/>
      <c r="F36" s="197" t="n"/>
      <c r="G36" s="198" t="n"/>
      <c r="H36" s="201">
        <f>G36-F36</f>
        <v/>
      </c>
      <c r="I36" s="196">
        <f>IF(AND(C36&lt;0.333,C36&lt;&gt;""),8/24-C36,(IF(E36&gt;29/24,E36-29/24,)))</f>
        <v/>
      </c>
      <c r="J36" s="196">
        <f>IF(AND(C36&lt;0.5,C36&lt;&gt;""),E36-C36-H36,)</f>
        <v/>
      </c>
      <c r="K36" s="196">
        <f>IF(AND(C36&gt;0.5,C36&lt;22/24),22/24-C36,)</f>
        <v/>
      </c>
      <c r="L36" s="197">
        <f>IF(C36&gt;E36,E36+1-C36-H36,E36-C36-H36)</f>
        <v/>
      </c>
      <c r="M36" s="202">
        <f>+IF(L36&gt;$L$7,$L$7,L36)</f>
        <v/>
      </c>
      <c r="N36" s="197">
        <f>+IF(OR(L36&lt;=$L$7,L36=" ")," ",L36-$L$7)</f>
        <v/>
      </c>
      <c r="O36" s="197">
        <f>IF(AND($C36&lt;&gt;"",$C36&lt;$AA$2,$E36&gt;$Z$2),MIN($E36,$AA$2)-MAX($C36,$Z$2),0)</f>
        <v/>
      </c>
      <c r="P36" s="197">
        <f>IF(AND($F36&lt;&gt;"",$F36&lt;$AA$2,$G36&gt;$Z$2),MIN($G36,$AA$2)-MAX($F36,$Z$2),0)</f>
        <v/>
      </c>
      <c r="Q36" s="197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119" t="n"/>
    </row>
    <row r="37" ht="36.75" customHeight="1" s="35">
      <c r="A37" s="216">
        <f>A36+1</f>
        <v/>
      </c>
      <c r="B37" s="32">
        <f>TEXT(A37,"aaa")</f>
        <v/>
      </c>
      <c r="C37" s="200" t="n"/>
      <c r="D37" s="215">
        <f t="array" ref="D37">_xlfn.IFS(C37&lt;0.5,"朝",AND(C37&lt;22/24),"22前",AND(C37&gt;=22/24),"22後")</f>
        <v/>
      </c>
      <c r="E37" s="146" t="n"/>
      <c r="F37" s="197" t="n"/>
      <c r="G37" s="198" t="n"/>
      <c r="H37" s="201">
        <f>G37-F37</f>
        <v/>
      </c>
      <c r="I37" s="196">
        <f>IF(AND(C37&lt;0.333,C37&lt;&gt;""),8/24-C37,(IF(E37&gt;29/24,E37-29/24,)))</f>
        <v/>
      </c>
      <c r="J37" s="196">
        <f>IF(AND(C37&lt;0.5,C37&lt;&gt;""),E37-C37-H37,)</f>
        <v/>
      </c>
      <c r="K37" s="196">
        <f>IF(AND(C37&gt;0.5,C37&lt;22/24),22/24-C37,)</f>
        <v/>
      </c>
      <c r="L37" s="197">
        <f>IF(C37&gt;E37,E37+1-C37-H37,E37-C37-H37)</f>
        <v/>
      </c>
      <c r="M37" s="202">
        <f>+IF(L37&gt;$L$7,$L$7,L37)</f>
        <v/>
      </c>
      <c r="N37" s="197">
        <f>+IF(OR(L37&lt;=$L$7,L37=" ")," ",L37-$L$7)</f>
        <v/>
      </c>
      <c r="O37" s="197">
        <f>IF(AND($C37&lt;&gt;"",$C37&lt;$AA$2,$E37&gt;$Z$2),MIN($E37,$AA$2)-MAX($C37,$Z$2),0)</f>
        <v/>
      </c>
      <c r="P37" s="197">
        <f>IF(AND($F37&lt;&gt;"",$F37&lt;$AA$2,$G37&gt;$Z$2),MIN($G37,$AA$2)-MAX($F37,$Z$2),0)</f>
        <v/>
      </c>
      <c r="Q37" s="197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119" t="n"/>
    </row>
    <row r="38" ht="36.75" customHeight="1" s="35">
      <c r="A38" s="216">
        <f>A37+1</f>
        <v/>
      </c>
      <c r="B38" s="32">
        <f>TEXT(A38,"aaa")</f>
        <v/>
      </c>
      <c r="C38" s="200" t="n"/>
      <c r="D38" s="217">
        <f t="array" ref="D38">_xlfn.IFS(C38&lt;0.5,"朝",AND(C38&lt;22/24),"22前",AND(C38&gt;=22/24),"22後")</f>
        <v/>
      </c>
      <c r="E38" s="146" t="n"/>
      <c r="F38" s="197" t="n"/>
      <c r="G38" s="198" t="n"/>
      <c r="H38" s="201">
        <f>G38-F38</f>
        <v/>
      </c>
      <c r="I38" s="196">
        <f>IF(AND(C38&lt;0.333,C38&lt;&gt;""),8/24-C38,(IF(E38&gt;29/24,E38-29/24,)))</f>
        <v/>
      </c>
      <c r="J38" s="197">
        <f>IF(AND(C38&lt;0.5,C38&lt;&gt;""),E38-C38-H38,)</f>
        <v/>
      </c>
      <c r="K38" s="197">
        <f>IF(AND(C38&gt;0.5,C38&lt;22/24),22/24-C38,)</f>
        <v/>
      </c>
      <c r="L38" s="197">
        <f>IF(C38&gt;E38,E38+1-C38-H38,E38-C38-H38)</f>
        <v/>
      </c>
      <c r="M38" s="202">
        <f>+IF(L38&gt;$L$7,$L$7,L38)</f>
        <v/>
      </c>
      <c r="N38" s="197">
        <f>+IF(OR(L38&lt;=$L$7,L38=" ")," ",L38-$L$7)</f>
        <v/>
      </c>
      <c r="O38" s="197" t="n"/>
      <c r="P38" s="197" t="n"/>
      <c r="Q38" s="197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119" t="n"/>
    </row>
    <row r="39" ht="36.75" customHeight="1" s="35" thickBot="1">
      <c r="A39" s="218">
        <f>A38+1</f>
        <v/>
      </c>
      <c r="B39" s="26">
        <f>TEXT(A39,"aaa")</f>
        <v/>
      </c>
      <c r="C39" s="219" t="n"/>
      <c r="D39" s="220">
        <f t="array" ref="D39">_xlfn.IFS(C39&lt;0.5,"朝",AND(C39&lt;22/24),"22前",AND(C39&gt;=22/24),"22後")</f>
        <v/>
      </c>
      <c r="E39" s="147" t="n"/>
      <c r="F39" s="221" t="n"/>
      <c r="G39" s="222" t="n"/>
      <c r="H39" s="207" t="n">
        <v>0</v>
      </c>
      <c r="I39" s="208">
        <f>IF(AND(C39&lt;0.333,C39&lt;&gt;""),8/24-C39,(IF(E39&gt;29/24,E39-29/24,)))</f>
        <v/>
      </c>
      <c r="J39" s="208">
        <f>IF(AND(C39&lt;0.5,C39&lt;&gt;""),E39-C39-H39,)</f>
        <v/>
      </c>
      <c r="K39" s="223">
        <f>IF(AND(C39&gt;0.5,C39&lt;22/24),22/24-C39,)</f>
        <v/>
      </c>
      <c r="L39" s="208">
        <f>IF(C39&gt;E39,E39+1-C39-H39,E39-C39-H39)</f>
        <v/>
      </c>
      <c r="M39" s="209" t="n">
        <v>0</v>
      </c>
      <c r="N39" s="208" t="n"/>
      <c r="O39" s="208" t="n"/>
      <c r="P39" s="208" t="n"/>
      <c r="Q39" s="208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121" t="n"/>
    </row>
    <row r="40" ht="36.75" customHeight="1" s="35" thickTop="1">
      <c r="A40" s="117" t="inlineStr">
        <is>
          <t>合計</t>
        </is>
      </c>
      <c r="B40" s="117" t="n"/>
      <c r="C40" s="196" t="n"/>
      <c r="D40" s="215">
        <f t="array" ref="D40">_xlfn.IFS(C40&lt;0.5,"朝",AND(C40&lt;22/24),"22前",AND(C40&gt;=22/24),"22後")</f>
        <v/>
      </c>
      <c r="E40" s="224" t="n"/>
      <c r="F40" s="225" t="n"/>
      <c r="G40" s="226" t="n"/>
      <c r="H40" s="195" t="inlineStr">
        <is>
          <t>休憩計計</t>
        </is>
      </c>
      <c r="I40" s="196" t="inlineStr">
        <is>
          <t>早朝計</t>
        </is>
      </c>
      <c r="J40" s="196" t="inlineStr">
        <is>
          <t>基本計</t>
        </is>
      </c>
      <c r="K40" s="196" t="inlineStr">
        <is>
          <t>夜時間</t>
        </is>
      </c>
      <c r="L40" s="196" t="inlineStr">
        <is>
          <t>実働時間</t>
        </is>
      </c>
      <c r="M40" s="122" t="inlineStr">
        <is>
          <t>契約時間</t>
        </is>
      </c>
      <c r="N40" s="123" t="inlineStr">
        <is>
          <t>残業時間</t>
        </is>
      </c>
      <c r="O40" s="124" t="inlineStr">
        <is>
          <t>深夜時間</t>
        </is>
      </c>
      <c r="P40" s="124" t="inlineStr">
        <is>
          <t>深夜時間</t>
        </is>
      </c>
      <c r="Q40" s="124" t="inlineStr">
        <is>
          <t>深夜時間</t>
        </is>
      </c>
      <c r="R40" s="125" t="inlineStr">
        <is>
          <t>食事合計</t>
        </is>
      </c>
    </row>
    <row r="41" ht="36.75" customHeight="1" s="35" thickBot="1">
      <c r="A41" s="119" t="n"/>
      <c r="B41" s="119" t="n"/>
      <c r="C41" s="119" t="n"/>
      <c r="D41" s="119" t="n"/>
      <c r="E41" s="140" t="n"/>
      <c r="F41" s="4" t="inlineStr">
        <is>
          <t>出勤日数</t>
        </is>
      </c>
      <c r="G41" s="144">
        <f>COUNTA(C9:C39)</f>
        <v/>
      </c>
      <c r="H41" s="227">
        <f>+SUM(H9:H39)</f>
        <v/>
      </c>
      <c r="I41" s="228">
        <f>SUM(I9:I39)</f>
        <v/>
      </c>
      <c r="J41" s="229">
        <f>SUM(J9:J39)</f>
        <v/>
      </c>
      <c r="K41" s="229">
        <f>SUM(K9:K39)</f>
        <v/>
      </c>
      <c r="L41" s="197">
        <f>+SUM(L9:L39)</f>
        <v/>
      </c>
      <c r="M41" s="197">
        <f>+SUM(M9:M39)</f>
        <v/>
      </c>
      <c r="N41" s="197">
        <f>+SUM(N9:N39)</f>
        <v/>
      </c>
      <c r="O41" s="197">
        <f>+SUM(O9:O38)</f>
        <v/>
      </c>
      <c r="P41" s="197">
        <f>+SUM(P9:P38)</f>
        <v/>
      </c>
      <c r="Q41" s="197">
        <f>+SUM(Q9:Q39)</f>
        <v/>
      </c>
      <c r="R41" s="119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27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I36" sqref="I36"/>
    </sheetView>
  </sheetViews>
  <sheetFormatPr baseColWidth="8" defaultRowHeight="13.2"/>
  <cols>
    <col width="7.21875" bestFit="1" customWidth="1" style="35" min="1" max="1"/>
    <col width="5.77734375" bestFit="1" customWidth="1" style="35" min="2" max="2"/>
    <col hidden="1" width="2.88671875" customWidth="1" style="35" min="4" max="4"/>
    <col width="10.109375" customWidth="1" style="35" min="8" max="11"/>
    <col width="10" customWidth="1" style="35" min="12" max="13"/>
    <col width="10.88671875" customWidth="1" style="35" min="14" max="14"/>
    <col hidden="1" width="9" customWidth="1" style="35" min="15" max="15"/>
    <col hidden="1" width="8.21875" customWidth="1" style="35" min="16" max="16"/>
  </cols>
  <sheetData>
    <row r="2" ht="22.5" customHeight="1" s="35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67" t="inlineStr">
        <is>
          <t>ダイエットクック</t>
        </is>
      </c>
      <c r="E2" s="166" t="n"/>
      <c r="F2" s="166" t="n"/>
      <c r="G2" s="166" t="n"/>
      <c r="L2" s="0" t="n"/>
      <c r="M2" s="0" t="n"/>
      <c r="Z2" s="22" t="n">
        <v>0.9166666666666666</v>
      </c>
      <c r="AA2" s="23" t="n">
        <v>1.208333333333333</v>
      </c>
    </row>
    <row r="3" ht="22.5" customHeight="1" s="35">
      <c r="A3" s="190">
        <f>'[1]0SHEET'!D1</f>
        <v/>
      </c>
      <c r="B3" s="2" t="inlineStr">
        <is>
          <t>月</t>
        </is>
      </c>
      <c r="L3" s="0" t="n"/>
      <c r="M3" s="0" t="n"/>
    </row>
    <row r="4" ht="22.5" customHeight="1" s="35">
      <c r="C4" s="1" t="inlineStr">
        <is>
          <t>氏名</t>
        </is>
      </c>
      <c r="D4" s="168" t="inlineStr">
        <is>
          <t>Ｒタパ　アサ</t>
        </is>
      </c>
      <c r="E4" s="166" t="n"/>
      <c r="F4" s="166" t="n"/>
      <c r="G4" s="166" t="n"/>
      <c r="H4" s="0" t="inlineStr">
        <is>
          <t>NP番号：</t>
        </is>
      </c>
      <c r="I4" s="107" t="n">
        <v>5770</v>
      </c>
      <c r="J4" s="0" t="n"/>
      <c r="K4" s="0" t="n"/>
      <c r="M4" s="0" t="n"/>
    </row>
    <row r="6">
      <c r="L6" s="20" t="inlineStr">
        <is>
          <t>法定時間</t>
        </is>
      </c>
      <c r="M6" s="20" t="n"/>
    </row>
    <row r="7" ht="14.25" customHeight="1" s="35" thickBot="1">
      <c r="L7" s="21" t="n">
        <v>0.3333333333333333</v>
      </c>
      <c r="M7" s="21" t="n"/>
      <c r="O7" s="3" t="n"/>
      <c r="P7" s="3" t="n"/>
      <c r="Q7" s="3" t="n"/>
    </row>
    <row r="8" ht="22.5" customHeight="1" s="35" thickBot="1">
      <c r="A8" s="110" t="inlineStr">
        <is>
          <t>日</t>
        </is>
      </c>
      <c r="B8" s="132" t="inlineStr">
        <is>
          <t>曜日</t>
        </is>
      </c>
      <c r="C8" s="7" t="inlineStr">
        <is>
          <t>出勤</t>
        </is>
      </c>
      <c r="D8" s="8" t="n"/>
      <c r="E8" s="8" t="inlineStr">
        <is>
          <t>退勤</t>
        </is>
      </c>
      <c r="F8" s="8" t="inlineStr">
        <is>
          <t>休憩開始</t>
        </is>
      </c>
      <c r="G8" s="9" t="inlineStr">
        <is>
          <t>休憩終了</t>
        </is>
      </c>
      <c r="H8" s="134" t="inlineStr">
        <is>
          <t>休憩計</t>
        </is>
      </c>
      <c r="I8" s="110" t="inlineStr">
        <is>
          <t>早朝</t>
        </is>
      </c>
      <c r="J8" s="110" t="inlineStr">
        <is>
          <t>基本</t>
        </is>
      </c>
      <c r="K8" s="110" t="inlineStr">
        <is>
          <t>夜</t>
        </is>
      </c>
      <c r="L8" s="111" t="inlineStr">
        <is>
          <t>実働</t>
        </is>
      </c>
      <c r="M8" s="111" t="inlineStr">
        <is>
          <t>契約時間</t>
        </is>
      </c>
      <c r="N8" s="112" t="inlineStr">
        <is>
          <t>残業</t>
        </is>
      </c>
      <c r="O8" s="113" t="inlineStr">
        <is>
          <t>深夜時間</t>
        </is>
      </c>
      <c r="P8" s="113" t="inlineStr">
        <is>
          <t>深夜休憩</t>
        </is>
      </c>
      <c r="Q8" s="113" t="inlineStr">
        <is>
          <t>深夜</t>
        </is>
      </c>
      <c r="R8" s="114" t="inlineStr">
        <is>
          <t>食事</t>
        </is>
      </c>
    </row>
    <row r="9" ht="36.75" customHeight="1" s="35" thickTop="1">
      <c r="A9" s="214">
        <f>A3</f>
        <v/>
      </c>
      <c r="B9" s="133">
        <f>TEXT(A9,"aaa")</f>
        <v/>
      </c>
      <c r="C9" s="192" t="n">
        <v>0.8659722222222223</v>
      </c>
      <c r="D9" s="215">
        <f t="array" ref="D9">_xlfn.IFS(C9&lt;0.5,"朝",AND(C9&lt;22/24),"22前",AND(C9&gt;=22/24),"22後")</f>
        <v/>
      </c>
      <c r="E9" s="145" t="n">
        <v>1.195833333333333</v>
      </c>
      <c r="F9" s="196" t="n">
        <v>0</v>
      </c>
      <c r="G9" s="194" t="n">
        <v>0.04166666666666666</v>
      </c>
      <c r="H9" s="195">
        <f>G9-F9</f>
        <v/>
      </c>
      <c r="I9" s="196">
        <f>IF(AND(C9&lt;0.333,C9&lt;&gt;""),8/24-C9,(IF(E9&gt;29/24,E9-29/24,)))</f>
        <v/>
      </c>
      <c r="J9" s="196">
        <f>IF(AND(C9&lt;0.5,C9&lt;&gt;""),E9-C9-H9,)</f>
        <v/>
      </c>
      <c r="K9" s="196">
        <f>IF(AND(C9&gt;0.5,C9&lt;22/24),22/24-C9,)</f>
        <v/>
      </c>
      <c r="L9" s="197">
        <f>IF(C9&gt;E9,E9+1-C9-H9,E9-C9-H9)</f>
        <v/>
      </c>
      <c r="M9" s="196">
        <f>+IF(L9&gt;$L$7,$L$7,L9)</f>
        <v/>
      </c>
      <c r="N9" s="196">
        <f>+IF(OR(L9&lt;=$L$7,L9=" ")," ",L9-$L$7)</f>
        <v/>
      </c>
      <c r="O9" s="196">
        <f>IF(AND($C9&lt;&gt;"",$C9&lt;$AA$2,$E9&gt;$Z$2),MIN($E9,$AA$2)-MAX($C9,$Z$2),0)</f>
        <v/>
      </c>
      <c r="P9" s="196">
        <f>IF(AND($F9&lt;&gt;"",$F9&lt;$AA$2,$G9&gt;$Z$2),MIN($G9,$AA$2)-MAX($F9,$Z$2),0)</f>
        <v/>
      </c>
      <c r="Q9" s="197">
        <f t="array" ref="Q9">_xlfn.IFS(D9="朝",,AND(D9="22前",E9&gt;5/24),5/24+1-H9-22/24,AND(D9="22前",E9&lt;5/24),E9+1-H9-22/24,AND(D9="22後",E9&gt;5/24),5/24+1-H9-C9,AND(D9="22後",E9&lt;5/24),E9+1-H9-C9)</f>
        <v/>
      </c>
      <c r="R9" s="117" t="n"/>
    </row>
    <row r="10" ht="36.75" customHeight="1" s="35">
      <c r="A10" s="216">
        <f>A9+1</f>
        <v/>
      </c>
      <c r="B10" s="32">
        <f>TEXT(A10,"aaa")</f>
        <v/>
      </c>
      <c r="C10" s="200" t="n">
        <v>0.8652777777777778</v>
      </c>
      <c r="D10" s="215">
        <f t="array" ref="D10">_xlfn.IFS(C10&lt;0.5,"朝",AND(C10&lt;22/24),"22前",AND(C10&gt;=22/24),"22後")</f>
        <v/>
      </c>
      <c r="E10" s="146" t="n">
        <v>1.196527777777778</v>
      </c>
      <c r="F10" s="197" t="n">
        <v>0</v>
      </c>
      <c r="G10" s="198" t="n">
        <v>0.04166666666666666</v>
      </c>
      <c r="H10" s="201">
        <f>G10-F10</f>
        <v/>
      </c>
      <c r="I10" s="196">
        <f>IF(AND(C10&lt;0.333,C10&lt;&gt;""),8/24-C10,(IF(E10&gt;29/24,E10-29/24,)))</f>
        <v/>
      </c>
      <c r="J10" s="196">
        <f>IF(AND(C10&lt;0.5,C10&lt;&gt;""),E10-C10-H10,)</f>
        <v/>
      </c>
      <c r="K10" s="196">
        <f>IF(AND(C10&gt;0.5,C10&lt;22/24),22/24-C10,)</f>
        <v/>
      </c>
      <c r="L10" s="197">
        <f>IF(C10&gt;E10,E10+1-C10-H10,E10-C10-H10)</f>
        <v/>
      </c>
      <c r="M10" s="202">
        <f>+IF(L10&gt;$L$7,$L$7,L10)</f>
        <v/>
      </c>
      <c r="N10" s="197">
        <f>+IF(OR(L10&lt;=$L$7,L10=" ")," ",L10-$L$7)</f>
        <v/>
      </c>
      <c r="O10" s="197">
        <f>IF(AND($C10&lt;&gt;"",$C10&lt;$AA$2,$E10&gt;$Z$2),MIN($E10,$AA$2)-MAX($C10,$Z$2),0)</f>
        <v/>
      </c>
      <c r="P10" s="197">
        <f>IF(AND($F10&lt;&gt;"",$F10&lt;$AA$2,$G10&gt;$Z$2),MIN($G10,$AA$2)-MAX($F10,$Z$2),0)</f>
        <v/>
      </c>
      <c r="Q10" s="197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119" t="n"/>
    </row>
    <row r="11" ht="36.75" customHeight="1" s="35">
      <c r="A11" s="216">
        <f>A10+1</f>
        <v/>
      </c>
      <c r="B11" s="32">
        <f>TEXT(A11,"aaa")</f>
        <v/>
      </c>
      <c r="C11" s="200" t="n">
        <v>0.8652777777777778</v>
      </c>
      <c r="D11" s="215">
        <f t="array" ref="D11">_xlfn.IFS(C11&lt;0.5,"朝",AND(C11&lt;22/24),"22前",AND(C11&gt;=22/24),"22後")</f>
        <v/>
      </c>
      <c r="E11" s="146" t="n">
        <v>1.196527777777778</v>
      </c>
      <c r="F11" s="197" t="n">
        <v>0</v>
      </c>
      <c r="G11" s="198" t="n">
        <v>0.04166666666666666</v>
      </c>
      <c r="H11" s="201">
        <f>G11-F11</f>
        <v/>
      </c>
      <c r="I11" s="196">
        <f>IF(AND(C11&lt;0.333,C11&lt;&gt;""),8/24-C11,(IF(E11&gt;29/24,E11-29/24,)))</f>
        <v/>
      </c>
      <c r="J11" s="196">
        <f>IF(AND(C11&lt;0.5,C11&lt;&gt;""),E11-C11-H11,)</f>
        <v/>
      </c>
      <c r="K11" s="196">
        <f>IF(AND(C11&gt;0.5,C11&lt;22/24),22/24-C11,)</f>
        <v/>
      </c>
      <c r="L11" s="197">
        <f>IF(C11&gt;E11,E11+1-C11-H11,E11-C11-H11)</f>
        <v/>
      </c>
      <c r="M11" s="202">
        <f>+IF(L11&gt;$L$7,$L$7,L11)</f>
        <v/>
      </c>
      <c r="N11" s="197">
        <f>+IF(OR(L11&lt;=$L$7,L11=" ")," ",L11-$L$7)</f>
        <v/>
      </c>
      <c r="O11" s="197">
        <f>IF(AND($C11&lt;&gt;"",$C11&lt;$AA$2,$E11&gt;$Z$2),MIN($E11,$AA$2)-MAX($C11,$Z$2),0)</f>
        <v/>
      </c>
      <c r="P11" s="197">
        <f>IF(AND($F11&lt;&gt;"",$F11&lt;$AA$2,$G11&gt;$Z$2),MIN($G11,$AA$2)-MAX($F11,$Z$2),0)</f>
        <v/>
      </c>
      <c r="Q11" s="197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119" t="n"/>
    </row>
    <row r="12" ht="36.75" customHeight="1" s="35">
      <c r="A12" s="216">
        <f>A11+1</f>
        <v/>
      </c>
      <c r="B12" s="32">
        <f>TEXT(A12,"aaa")</f>
        <v/>
      </c>
      <c r="C12" s="200" t="n">
        <v>0.8652777777777778</v>
      </c>
      <c r="D12" s="215">
        <f t="array" ref="D12">_xlfn.IFS(C12&lt;0.5,"朝",AND(C12&lt;22/24),"22前",AND(C12&gt;=22/24),"22後")</f>
        <v/>
      </c>
      <c r="E12" s="146" t="n">
        <v>1.196527777777778</v>
      </c>
      <c r="F12" s="197" t="n">
        <v>0</v>
      </c>
      <c r="G12" s="198" t="n">
        <v>0.04166666666666666</v>
      </c>
      <c r="H12" s="201">
        <f>G12-F12</f>
        <v/>
      </c>
      <c r="I12" s="196">
        <f>IF(AND(C12&lt;0.333,C12&lt;&gt;""),8/24-C12,(IF(E12&gt;29/24,E12-29/24,)))</f>
        <v/>
      </c>
      <c r="J12" s="196">
        <f>IF(AND(C12&lt;0.5,C12&lt;&gt;""),E12-C12-H12,)</f>
        <v/>
      </c>
      <c r="K12" s="196">
        <f>IF(AND(C12&gt;0.5,C12&lt;22/24),22/24-C12,)</f>
        <v/>
      </c>
      <c r="L12" s="197">
        <f>IF(C12&gt;E12,E12+1-C12-H12,E12-C12-H12)</f>
        <v/>
      </c>
      <c r="M12" s="202">
        <f>+IF(L12&gt;$L$7,$L$7,L12)</f>
        <v/>
      </c>
      <c r="N12" s="197">
        <f>+IF(OR(L12&lt;=$L$7,L12=" ")," ",L12-$L$7)</f>
        <v/>
      </c>
      <c r="O12" s="197">
        <f>IF(AND($C12&lt;&gt;"",$C12&lt;$AA$2,$E12&gt;$Z$2),MIN($E12,$AA$2)-MAX($C12,$Z$2),0)</f>
        <v/>
      </c>
      <c r="P12" s="197">
        <f>IF(AND($F12&lt;&gt;"",$F12&lt;$AA$2,$G12&gt;$Z$2),MIN($G12,$AA$2)-MAX($F12,$Z$2),0)</f>
        <v/>
      </c>
      <c r="Q12" s="197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119" t="n"/>
    </row>
    <row r="13" ht="36.75" customHeight="1" s="35">
      <c r="A13" s="216">
        <f>A12+1</f>
        <v/>
      </c>
      <c r="B13" s="32">
        <f>TEXT(A13,"aaa")</f>
        <v/>
      </c>
      <c r="C13" s="200" t="n"/>
      <c r="D13" s="215">
        <f t="array" ref="D13">_xlfn.IFS(C13&lt;0.5,"朝",AND(C13&lt;22/24),"22前",AND(C13&gt;=22/24),"22後")</f>
        <v/>
      </c>
      <c r="E13" s="146" t="n"/>
      <c r="F13" s="197" t="n"/>
      <c r="G13" s="198" t="n"/>
      <c r="H13" s="201">
        <f>G13-F13</f>
        <v/>
      </c>
      <c r="I13" s="196">
        <f>IF(AND(C13&lt;0.333,C13&lt;&gt;""),8/24-C13,(IF(E13&gt;29/24,E13-29/24,)))</f>
        <v/>
      </c>
      <c r="J13" s="196">
        <f>IF(AND(C13&lt;0.5,C13&lt;&gt;""),E13-C13-H13,)</f>
        <v/>
      </c>
      <c r="K13" s="196">
        <f>IF(AND(C13&gt;0.5,C13&lt;22/24),22/24-C13,)</f>
        <v/>
      </c>
      <c r="L13" s="197">
        <f>IF(C13&gt;E13,E13+1-C13-H13,E13-C13-H13)</f>
        <v/>
      </c>
      <c r="M13" s="202">
        <f>+IF(L13&gt;$L$7,$L$7,L13)</f>
        <v/>
      </c>
      <c r="N13" s="197">
        <f>+IF(OR(L13&lt;=$L$7,L13=" ")," ",L13-$L$7)</f>
        <v/>
      </c>
      <c r="O13" s="197">
        <f>IF(AND($C13&lt;&gt;"",$C13&lt;$AA$2,$E13&gt;$Z$2),MIN($E13,$AA$2)-MAX($C13,$Z$2),0)</f>
        <v/>
      </c>
      <c r="P13" s="197">
        <f>IF(AND($F13&lt;&gt;"",$F13&lt;$AA$2,$G13&gt;$Z$2),MIN($G13,$AA$2)-MAX($F13,$Z$2),0)</f>
        <v/>
      </c>
      <c r="Q13" s="197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119" t="n"/>
    </row>
    <row r="14" ht="36.75" customHeight="1" s="35">
      <c r="A14" s="216">
        <f>A13+1</f>
        <v/>
      </c>
      <c r="B14" s="32">
        <f>TEXT(A14,"aaa")</f>
        <v/>
      </c>
      <c r="C14" s="200" t="n"/>
      <c r="D14" s="215">
        <f t="array" ref="D14">_xlfn.IFS(C14&lt;0.5,"朝",AND(C14&lt;22/24),"22前",AND(C14&gt;=22/24),"22後")</f>
        <v/>
      </c>
      <c r="E14" s="146" t="n"/>
      <c r="F14" s="197" t="n"/>
      <c r="G14" s="198" t="n"/>
      <c r="H14" s="201">
        <f>G14-F14</f>
        <v/>
      </c>
      <c r="I14" s="196">
        <f>IF(AND(C14&lt;0.333,C14&lt;&gt;""),8/24-C14,(IF(E14&gt;29/24,E14-29/24,)))</f>
        <v/>
      </c>
      <c r="J14" s="196">
        <f>IF(AND(C14&lt;0.5,C14&lt;&gt;""),E14-C14-H14,)</f>
        <v/>
      </c>
      <c r="K14" s="196">
        <f>IF(AND(C14&gt;0.5,C14&lt;22/24),22/24-C14,)</f>
        <v/>
      </c>
      <c r="L14" s="197">
        <f>IF(C14&gt;E14,E14+1-C14-H14,E14-C14-H14)</f>
        <v/>
      </c>
      <c r="M14" s="202">
        <f>+IF(L14&gt;$L$7,$L$7,L14)</f>
        <v/>
      </c>
      <c r="N14" s="197">
        <f>+IF(OR(L14&lt;=$L$7,L14=" ")," ",L14-$L$7)</f>
        <v/>
      </c>
      <c r="O14" s="197">
        <f>IF(AND($C14&lt;&gt;"",$C14&lt;$AA$2,$E14&gt;$Z$2),MIN($E14,$AA$2)-MAX($C14,$Z$2),0)</f>
        <v/>
      </c>
      <c r="P14" s="197">
        <f>IF(AND($F14&lt;&gt;"",$F14&lt;$AA$2,$G14&gt;$Z$2),MIN($G14,$AA$2)-MAX($F14,$Z$2),0)</f>
        <v/>
      </c>
      <c r="Q14" s="197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119" t="n"/>
    </row>
    <row r="15" ht="36.75" customHeight="1" s="35">
      <c r="A15" s="216">
        <f>A14+1</f>
        <v/>
      </c>
      <c r="B15" s="32">
        <f>TEXT(A15,"aaa")</f>
        <v/>
      </c>
      <c r="C15" s="200" t="n"/>
      <c r="D15" s="215">
        <f t="array" ref="D15">_xlfn.IFS(C15&lt;0.5,"朝",AND(C15&lt;22/24),"22前",AND(C15&gt;=22/24),"22後")</f>
        <v/>
      </c>
      <c r="E15" s="146" t="n"/>
      <c r="F15" s="197" t="n"/>
      <c r="G15" s="198" t="n"/>
      <c r="H15" s="201">
        <f>G15-F15</f>
        <v/>
      </c>
      <c r="I15" s="196">
        <f>IF(AND(C15&lt;0.333,C15&lt;&gt;""),8/24-C15,(IF(E15&gt;29/24,E15-29/24,)))</f>
        <v/>
      </c>
      <c r="J15" s="196">
        <f>IF(AND(C15&lt;0.5,C15&lt;&gt;""),E15-C15-H15,)</f>
        <v/>
      </c>
      <c r="K15" s="196">
        <f>IF(AND(C15&gt;0.5,C15&lt;22/24),22/24-C15,)</f>
        <v/>
      </c>
      <c r="L15" s="197">
        <f>IF(C15&gt;E15,E15+1-C15-H15,E15-C15-H15)</f>
        <v/>
      </c>
      <c r="M15" s="202">
        <f>+IF(L15&gt;$L$7,$L$7,L15)</f>
        <v/>
      </c>
      <c r="N15" s="197">
        <f>+IF(OR(L15&lt;=$L$7,L15=" ")," ",L15-$L$7)</f>
        <v/>
      </c>
      <c r="O15" s="197">
        <f>IF(AND($C15&lt;&gt;"",$C15&lt;$AA$2,$E15&gt;$Z$2),MIN($E15,$AA$2)-MAX($C15,$Z$2),0)</f>
        <v/>
      </c>
      <c r="P15" s="197">
        <f>IF(AND($F15&lt;&gt;"",$F15&lt;$AA$2,$G15&gt;$Z$2),MIN($G15,$AA$2)-MAX($F15,$Z$2),0)</f>
        <v/>
      </c>
      <c r="Q15" s="197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119" t="n"/>
    </row>
    <row r="16" ht="36.75" customHeight="1" s="35">
      <c r="A16" s="216">
        <f>A15+1</f>
        <v/>
      </c>
      <c r="B16" s="32">
        <f>TEXT(A16,"aaa")</f>
        <v/>
      </c>
      <c r="C16" s="200" t="n">
        <v>0.8652777777777778</v>
      </c>
      <c r="D16" s="215">
        <f t="array" ref="D16">_xlfn.IFS(C16&lt;0.5,"朝",AND(C16&lt;22/24),"22前",AND(C16&gt;=22/24),"22後")</f>
        <v/>
      </c>
      <c r="E16" s="146" t="n">
        <v>1.197222222222222</v>
      </c>
      <c r="F16" s="197" t="n">
        <v>0</v>
      </c>
      <c r="G16" s="198" t="n">
        <v>0.04166666666666666</v>
      </c>
      <c r="H16" s="201">
        <f>G16-F16</f>
        <v/>
      </c>
      <c r="I16" s="196">
        <f>IF(AND(C16&lt;0.333,C16&lt;&gt;""),8/24-C16,(IF(E16&gt;29/24,E16-29/24,)))</f>
        <v/>
      </c>
      <c r="J16" s="196">
        <f>IF(AND(C16&lt;0.5,C16&lt;&gt;""),E16-C16-H16,)</f>
        <v/>
      </c>
      <c r="K16" s="196">
        <f>IF(AND(C16&gt;0.5,C16&lt;22/24),22/24-C16,)</f>
        <v/>
      </c>
      <c r="L16" s="197">
        <f>IF(C16&gt;E16,E16+1-C16-H16,E16-C16-H16)</f>
        <v/>
      </c>
      <c r="M16" s="202">
        <f>+IF(L16&gt;$L$7,$L$7,L16)</f>
        <v/>
      </c>
      <c r="N16" s="197">
        <f>+IF(OR(L16&lt;=$L$7,L16=" ")," ",L16-$L$7)</f>
        <v/>
      </c>
      <c r="O16" s="197">
        <f>IF(AND($C16&lt;&gt;"",$C16&lt;$AA$2,$E16&gt;$Z$2),MIN($E16,$AA$2)-MAX($C16,$Z$2),0)</f>
        <v/>
      </c>
      <c r="P16" s="197">
        <f>IF(AND($F16&lt;&gt;"",$F16&lt;$AA$2,$G16&gt;$Z$2),MIN($G16,$AA$2)-MAX($F16,$Z$2),0)</f>
        <v/>
      </c>
      <c r="Q16" s="197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119" t="n"/>
    </row>
    <row r="17" ht="36.75" customHeight="1" s="35">
      <c r="A17" s="216">
        <f>A16+1</f>
        <v/>
      </c>
      <c r="B17" s="32">
        <f>TEXT(A17,"aaa")</f>
        <v/>
      </c>
      <c r="C17" s="200" t="n">
        <v>0.8652777777777778</v>
      </c>
      <c r="D17" s="215">
        <f t="array" ref="D17">_xlfn.IFS(C17&lt;0.5,"朝",AND(C17&lt;22/24),"22前",AND(C17&gt;=22/24),"22後")</f>
        <v/>
      </c>
      <c r="E17" s="146" t="n">
        <v>1.196527777777778</v>
      </c>
      <c r="F17" s="197" t="n">
        <v>0</v>
      </c>
      <c r="G17" s="198" t="n">
        <v>0.04166666666666666</v>
      </c>
      <c r="H17" s="201">
        <f>G17-F17</f>
        <v/>
      </c>
      <c r="I17" s="196">
        <f>IF(AND(C17&lt;0.333,C17&lt;&gt;""),8/24-C17,(IF(E17&gt;29/24,E17-29/24,)))</f>
        <v/>
      </c>
      <c r="J17" s="196">
        <f>IF(AND(C17&lt;0.5,C17&lt;&gt;""),E17-C17-H17,)</f>
        <v/>
      </c>
      <c r="K17" s="196">
        <f>IF(AND(C17&gt;0.5,C17&lt;22/24),22/24-C17,)</f>
        <v/>
      </c>
      <c r="L17" s="197">
        <f>IF(C17&gt;E17,E17+1-C17-H17,E17-C17-H17)</f>
        <v/>
      </c>
      <c r="M17" s="202">
        <f>+IF(L17&gt;$L$7,$L$7,L17)</f>
        <v/>
      </c>
      <c r="N17" s="197">
        <f>+IF(OR(L17&lt;=$L$7,L17=" ")," ",L17-$L$7)</f>
        <v/>
      </c>
      <c r="O17" s="197">
        <f>IF(AND($C17&lt;&gt;"",$C17&lt;$AA$2,$E17&gt;$Z$2),MIN($E17,$AA$2)-MAX($C17,$Z$2),0)</f>
        <v/>
      </c>
      <c r="P17" s="197">
        <f>IF(AND($F17&lt;&gt;"",$F17&lt;$AA$2,$G17&gt;$Z$2),MIN($G17,$AA$2)-MAX($F17,$Z$2),0)</f>
        <v/>
      </c>
      <c r="Q17" s="197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119" t="n"/>
    </row>
    <row r="18" ht="36.75" customHeight="1" s="35">
      <c r="A18" s="216">
        <f>A17+1</f>
        <v/>
      </c>
      <c r="B18" s="32">
        <f>TEXT(A18,"aaa")</f>
        <v/>
      </c>
      <c r="C18" s="200" t="n">
        <v>0.8652777777777778</v>
      </c>
      <c r="D18" s="215">
        <f t="array" ref="D18">_xlfn.IFS(C18&lt;0.5,"朝",AND(C18&lt;22/24),"22前",AND(C18&gt;=22/24),"22後")</f>
        <v/>
      </c>
      <c r="E18" s="146" t="n">
        <v>1.196527777777778</v>
      </c>
      <c r="F18" s="197" t="n">
        <v>0</v>
      </c>
      <c r="G18" s="198" t="n">
        <v>0.04166666666666666</v>
      </c>
      <c r="H18" s="201">
        <f>G18-F18</f>
        <v/>
      </c>
      <c r="I18" s="196">
        <f>IF(AND(C18&lt;0.333,C18&lt;&gt;""),8/24-C18,(IF(E18&gt;29/24,E18-29/24,)))</f>
        <v/>
      </c>
      <c r="J18" s="196">
        <f>IF(AND(C18&lt;0.5,C18&lt;&gt;""),E18-C18-H18,)</f>
        <v/>
      </c>
      <c r="K18" s="196">
        <f>IF(AND(C18&gt;0.5,C18&lt;22/24),22/24-C18,)</f>
        <v/>
      </c>
      <c r="L18" s="197">
        <f>IF(C18&gt;E18,E18+1-C18-H18,E18-C18-H18)</f>
        <v/>
      </c>
      <c r="M18" s="202">
        <f>+IF(L18&gt;$L$7,$L$7,L18)</f>
        <v/>
      </c>
      <c r="N18" s="197">
        <f>+IF(OR(L18&lt;=$L$7,L18=" ")," ",L18-$L$7)</f>
        <v/>
      </c>
      <c r="O18" s="197">
        <f>IF(AND($C18&lt;&gt;"",$C18&lt;$AA$2,$E18&gt;$Z$2),MIN($E18,$AA$2)-MAX($C18,$Z$2),0)</f>
        <v/>
      </c>
      <c r="P18" s="197">
        <f>IF(AND($F18&lt;&gt;"",$F18&lt;$AA$2,$G18&gt;$Z$2),MIN($G18,$AA$2)-MAX($F18,$Z$2),0)</f>
        <v/>
      </c>
      <c r="Q18" s="197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119" t="n"/>
    </row>
    <row r="19" ht="36.75" customHeight="1" s="35">
      <c r="A19" s="216">
        <f>A18+1</f>
        <v/>
      </c>
      <c r="B19" s="32">
        <f>TEXT(A19,"aaa")</f>
        <v/>
      </c>
      <c r="C19" s="200" t="n">
        <v>0.8652777777777778</v>
      </c>
      <c r="D19" s="215">
        <f t="array" ref="D19">_xlfn.IFS(C19&lt;0.5,"朝",AND(C19&lt;22/24),"22前",AND(C19&gt;=22/24),"22後")</f>
        <v/>
      </c>
      <c r="E19" s="146" t="n">
        <v>1.196527777777778</v>
      </c>
      <c r="F19" s="197" t="n">
        <v>0</v>
      </c>
      <c r="G19" s="198" t="n">
        <v>0.04166666666666666</v>
      </c>
      <c r="H19" s="201">
        <f>G19-F19</f>
        <v/>
      </c>
      <c r="I19" s="196">
        <f>IF(AND(C19&lt;0.333,C19&lt;&gt;""),8/24-C19,(IF(E19&gt;29/24,E19-29/24,)))</f>
        <v/>
      </c>
      <c r="J19" s="196">
        <f>IF(AND(C19&lt;0.5,C19&lt;&gt;""),E19-C19-H19,)</f>
        <v/>
      </c>
      <c r="K19" s="196">
        <f>IF(AND(C19&gt;0.5,C19&lt;22/24),22/24-C19,)</f>
        <v/>
      </c>
      <c r="L19" s="197">
        <f>IF(C19&gt;E19,E19+1-C19-H19,E19-C19-H19)</f>
        <v/>
      </c>
      <c r="M19" s="202">
        <f>+IF(L19&gt;$L$7,$L$7,L19)</f>
        <v/>
      </c>
      <c r="N19" s="197">
        <f>+IF(OR(L19&lt;=$L$7,L19=" ")," ",L19-$L$7)</f>
        <v/>
      </c>
      <c r="O19" s="197">
        <f>IF(AND($C19&lt;&gt;"",$C19&lt;$AA$2,$E19&gt;$Z$2),MIN($E19,$AA$2)-MAX($C19,$Z$2),0)</f>
        <v/>
      </c>
      <c r="P19" s="197">
        <f>IF(AND($F19&lt;&gt;"",$F19&lt;$AA$2,$G19&gt;$Z$2),MIN($G19,$AA$2)-MAX($F19,$Z$2),0)</f>
        <v/>
      </c>
      <c r="Q19" s="197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119" t="n"/>
    </row>
    <row r="20" ht="36.75" customHeight="1" s="35">
      <c r="A20" s="216">
        <f>A19+1</f>
        <v/>
      </c>
      <c r="B20" s="32">
        <f>TEXT(A20,"aaa")</f>
        <v/>
      </c>
      <c r="C20" s="200" t="n"/>
      <c r="D20" s="215">
        <f t="array" ref="D20">_xlfn.IFS(C20&lt;0.5,"朝",AND(C20&lt;22/24),"22前",AND(C20&gt;=22/24),"22後")</f>
        <v/>
      </c>
      <c r="E20" s="146" t="n"/>
      <c r="F20" s="197" t="n"/>
      <c r="G20" s="198" t="n"/>
      <c r="H20" s="201">
        <f>G20-F20</f>
        <v/>
      </c>
      <c r="I20" s="196">
        <f>IF(AND(C20&lt;0.333,C20&lt;&gt;""),8/24-C20,(IF(E20&gt;29/24,E20-29/24,)))</f>
        <v/>
      </c>
      <c r="J20" s="196">
        <f>IF(AND(C20&lt;0.5,C20&lt;&gt;""),E20-C20-H20,)</f>
        <v/>
      </c>
      <c r="K20" s="196">
        <f>IF(AND(C20&gt;0.5,C20&lt;22/24),22/24-C20,)</f>
        <v/>
      </c>
      <c r="L20" s="197">
        <f>IF(C20&gt;E20,E20+1-C20-H20,E20-C20-H20)</f>
        <v/>
      </c>
      <c r="M20" s="202">
        <f>+IF(L20&gt;$L$7,$L$7,L20)</f>
        <v/>
      </c>
      <c r="N20" s="197">
        <f>+IF(OR(L20&lt;=$L$7,L20=" ")," ",L20-$L$7)</f>
        <v/>
      </c>
      <c r="O20" s="197">
        <f>IF(AND($C20&lt;&gt;"",$C20&lt;$AA$2,$E20&gt;$Z$2),MIN($E20,$AA$2)-MAX($C20,$Z$2),0)</f>
        <v/>
      </c>
      <c r="P20" s="197">
        <f>IF(AND($F20&lt;&gt;"",$F20&lt;$AA$2,$G20&gt;$Z$2),MIN($G20,$AA$2)-MAX($F20,$Z$2),0)</f>
        <v/>
      </c>
      <c r="Q20" s="197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119" t="n"/>
    </row>
    <row r="21" ht="36.75" customHeight="1" s="35">
      <c r="A21" s="216">
        <f>A20+1</f>
        <v/>
      </c>
      <c r="B21" s="32">
        <f>TEXT(A21,"aaa")</f>
        <v/>
      </c>
      <c r="C21" s="200" t="n"/>
      <c r="D21" s="215">
        <f t="array" ref="D21">_xlfn.IFS(C21&lt;0.5,"朝",AND(C21&lt;22/24),"22前",AND(C21&gt;=22/24),"22後")</f>
        <v/>
      </c>
      <c r="E21" s="146" t="n"/>
      <c r="F21" s="197" t="n"/>
      <c r="G21" s="198" t="n"/>
      <c r="H21" s="201">
        <f>G21-F21</f>
        <v/>
      </c>
      <c r="I21" s="196">
        <f>IF(AND(C21&lt;0.333,C21&lt;&gt;""),8/24-C21,(IF(E21&gt;29/24,E21-29/24,)))</f>
        <v/>
      </c>
      <c r="J21" s="196">
        <f>IF(AND(C21&lt;0.5,C21&lt;&gt;""),E21-C21-H21,)</f>
        <v/>
      </c>
      <c r="K21" s="196">
        <f>IF(AND(C21&gt;0.5,C21&lt;22/24),22/24-C21,)</f>
        <v/>
      </c>
      <c r="L21" s="197">
        <f>IF(C21&gt;E21,E21+1-C21-H21,E21-C21-H21)</f>
        <v/>
      </c>
      <c r="M21" s="202">
        <f>+IF(L21&gt;$L$7,$L$7,L21)</f>
        <v/>
      </c>
      <c r="N21" s="197">
        <f>+IF(OR(L21&lt;=$L$7,L21=" ")," ",L21-$L$7)</f>
        <v/>
      </c>
      <c r="O21" s="197">
        <f>IF(AND($C21&lt;&gt;"",$C21&lt;$AA$2,$E21&gt;$Z$2),MIN($E21,$AA$2)-MAX($C21,$Z$2),0)</f>
        <v/>
      </c>
      <c r="P21" s="197">
        <f>IF(AND($F21&lt;&gt;"",$F21&lt;$AA$2,$G21&gt;$Z$2),MIN($G21,$AA$2)-MAX($F21,$Z$2),0)</f>
        <v/>
      </c>
      <c r="Q21" s="197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119" t="n"/>
    </row>
    <row r="22" ht="36.75" customHeight="1" s="35">
      <c r="A22" s="216">
        <f>A21+1</f>
        <v/>
      </c>
      <c r="B22" s="32">
        <f>TEXT(A22,"aaa")</f>
        <v/>
      </c>
      <c r="C22" s="200" t="n"/>
      <c r="D22" s="215">
        <f t="array" ref="D22">_xlfn.IFS(C22&lt;0.5,"朝",AND(C22&lt;22/24),"22前",AND(C22&gt;=22/24),"22後")</f>
        <v/>
      </c>
      <c r="E22" s="146" t="n"/>
      <c r="F22" s="197" t="n"/>
      <c r="G22" s="198" t="n"/>
      <c r="H22" s="201">
        <f>G22-F22</f>
        <v/>
      </c>
      <c r="I22" s="196">
        <f>IF(AND(C22&lt;0.333,C22&lt;&gt;""),8/24-C22,(IF(E22&gt;29/24,E22-29/24,)))</f>
        <v/>
      </c>
      <c r="J22" s="196">
        <f>IF(AND(C22&lt;0.5,C22&lt;&gt;""),E22-C22-H22,)</f>
        <v/>
      </c>
      <c r="K22" s="196">
        <f>IF(AND(C22&gt;0.5,C22&lt;22/24),22/24-C22,)</f>
        <v/>
      </c>
      <c r="L22" s="197">
        <f>IF(C22&gt;E22,E22+1-C22-H22,E22-C22-H22)</f>
        <v/>
      </c>
      <c r="M22" s="202">
        <f>+IF(L22&gt;$L$7,$L$7,L22)</f>
        <v/>
      </c>
      <c r="N22" s="197">
        <f>+IF(OR(L22&lt;=$L$7,L22=" ")," ",L22-$L$7)</f>
        <v/>
      </c>
      <c r="O22" s="197">
        <f>IF(AND($C22&lt;&gt;"",$C22&lt;$AA$2,$E22&gt;$Z$2),MIN($E22,$AA$2)-MAX($C22,$Z$2),0)</f>
        <v/>
      </c>
      <c r="P22" s="197">
        <f>IF(AND($F22&lt;&gt;"",$F22&lt;$AA$2,$G22&gt;$Z$2),MIN($G22,$AA$2)-MAX($F22,$Z$2),0)</f>
        <v/>
      </c>
      <c r="Q22" s="197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119" t="n"/>
    </row>
    <row r="23" ht="36.75" customHeight="1" s="35">
      <c r="A23" s="216">
        <f>A22+1</f>
        <v/>
      </c>
      <c r="B23" s="32">
        <f>TEXT(A23,"aaa")</f>
        <v/>
      </c>
      <c r="C23" s="200" t="n">
        <v>0.8652777777777778</v>
      </c>
      <c r="D23" s="215">
        <f t="array" ref="D23">_xlfn.IFS(C23&lt;0.5,"朝",AND(C23&lt;22/24),"22前",AND(C23&gt;=22/24),"22後")</f>
        <v/>
      </c>
      <c r="E23" s="146" t="n">
        <v>1.196527777777778</v>
      </c>
      <c r="F23" s="197" t="n">
        <v>0</v>
      </c>
      <c r="G23" s="198" t="n">
        <v>0.04166666666666666</v>
      </c>
      <c r="H23" s="201">
        <f>G23-F23</f>
        <v/>
      </c>
      <c r="I23" s="196">
        <f>IF(AND(C23&lt;0.333,C23&lt;&gt;""),8/24-C23,(IF(E23&gt;29/24,E23-29/24,)))</f>
        <v/>
      </c>
      <c r="J23" s="196">
        <f>IF(AND(C23&lt;0.5,C23&lt;&gt;""),E23-C23-H23,)</f>
        <v/>
      </c>
      <c r="K23" s="196">
        <f>IF(AND(C23&gt;0.5,C23&lt;22/24),22/24-C23,)</f>
        <v/>
      </c>
      <c r="L23" s="197">
        <f>IF(C23&gt;E23,E23+1-C23-H23,E23-C23-H23)</f>
        <v/>
      </c>
      <c r="M23" s="202">
        <f>+IF(L23&gt;$L$7,$L$7,L23)</f>
        <v/>
      </c>
      <c r="N23" s="197">
        <f>+IF(OR(L23&lt;=$L$7,L23=" ")," ",L23-$L$7)</f>
        <v/>
      </c>
      <c r="O23" s="197">
        <f>IF(AND($C23&lt;&gt;"",$C23&lt;$AA$2,$E23&gt;$Z$2),MIN($E23,$AA$2)-MAX($C23,$Z$2),0)</f>
        <v/>
      </c>
      <c r="P23" s="197">
        <f>IF(AND($F23&lt;&gt;"",$F23&lt;$AA$2,$G23&gt;$Z$2),MIN($G23,$AA$2)-MAX($F23,$Z$2),0)</f>
        <v/>
      </c>
      <c r="Q23" s="197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119" t="n"/>
    </row>
    <row r="24" ht="36.75" customHeight="1" s="35">
      <c r="A24" s="216">
        <f>A23+1</f>
        <v/>
      </c>
      <c r="B24" s="32">
        <f>TEXT(A24,"aaa")</f>
        <v/>
      </c>
      <c r="C24" s="200" t="n"/>
      <c r="D24" s="215">
        <f t="array" ref="D24">_xlfn.IFS(C24&lt;0.5,"朝",AND(C24&lt;22/24),"22前",AND(C24&gt;=22/24),"22後")</f>
        <v/>
      </c>
      <c r="E24" s="146" t="n"/>
      <c r="F24" s="197" t="n"/>
      <c r="G24" s="198" t="n"/>
      <c r="H24" s="201">
        <f>G24-F24</f>
        <v/>
      </c>
      <c r="I24" s="196">
        <f>IF(AND(C24&lt;0.333,C24&lt;&gt;""),8/24-C24,(IF(E24&gt;29/24,E24-29/24,)))</f>
        <v/>
      </c>
      <c r="J24" s="196">
        <f>IF(AND(C24&lt;0.5,C24&lt;&gt;""),E24-C24-H24,)</f>
        <v/>
      </c>
      <c r="K24" s="196">
        <f>IF(AND(C24&gt;0.5,C24&lt;22/24),22/24-C24,)</f>
        <v/>
      </c>
      <c r="L24" s="197">
        <f>IF(C24&gt;E24,E24+1-C24-H24,E24-C24-H24)</f>
        <v/>
      </c>
      <c r="M24" s="202">
        <f>+IF(L24&gt;$L$7,$L$7,L24)</f>
        <v/>
      </c>
      <c r="N24" s="197">
        <f>+IF(OR(L24&lt;=$L$7,L24=" ")," ",L24-$L$7)</f>
        <v/>
      </c>
      <c r="O24" s="197">
        <f>IF(AND($C24&lt;&gt;"",$C24&lt;$AA$2,$E24&gt;$Z$2),MIN($E24,$AA$2)-MAX($C24,$Z$2),0)</f>
        <v/>
      </c>
      <c r="P24" s="197">
        <f>IF(AND($F24&lt;&gt;"",$F24&lt;$AA$2,$G24&gt;$Z$2),MIN($G24,$AA$2)-MAX($F24,$Z$2),0)</f>
        <v/>
      </c>
      <c r="Q24" s="197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119" t="n"/>
    </row>
    <row r="25" ht="36.75" customHeight="1" s="35">
      <c r="A25" s="216">
        <f>A24+1</f>
        <v/>
      </c>
      <c r="B25" s="32">
        <f>TEXT(A25,"aaa")</f>
        <v/>
      </c>
      <c r="C25" s="200" t="n"/>
      <c r="D25" s="215">
        <f t="array" ref="D25">_xlfn.IFS(C25&lt;0.5,"朝",AND(C25&lt;22/24),"22前",AND(C25&gt;=22/24),"22後")</f>
        <v/>
      </c>
      <c r="E25" s="146" t="n"/>
      <c r="F25" s="197" t="n"/>
      <c r="G25" s="198" t="n"/>
      <c r="H25" s="201">
        <f>G25-F25</f>
        <v/>
      </c>
      <c r="I25" s="196">
        <f>IF(AND(C25&lt;0.333,C25&lt;&gt;""),8/24-C25,(IF(E25&gt;29/24,E25-29/24,)))</f>
        <v/>
      </c>
      <c r="J25" s="196">
        <f>IF(AND(C25&lt;0.5,C25&lt;&gt;""),E25-C25-H25,)</f>
        <v/>
      </c>
      <c r="K25" s="196">
        <f>IF(AND(C25&gt;0.5,C25&lt;22/24),22/24-C25,)</f>
        <v/>
      </c>
      <c r="L25" s="197">
        <f>IF(C25&gt;E25,E25+1-C25-H25,E25-C25-H25)</f>
        <v/>
      </c>
      <c r="M25" s="202">
        <f>+IF(L25&gt;$L$7,$L$7,L25)</f>
        <v/>
      </c>
      <c r="N25" s="197">
        <f>+IF(OR(L25&lt;=$L$7,L25=" ")," ",L25-$L$7)</f>
        <v/>
      </c>
      <c r="O25" s="197">
        <f>IF(AND($C25&lt;&gt;"",$C25&lt;$AA$2,$E25&gt;$Z$2),MIN($E25,$AA$2)-MAX($C25,$Z$2),0)</f>
        <v/>
      </c>
      <c r="P25" s="197">
        <f>IF(AND($F25&lt;&gt;"",$F25&lt;$AA$2,$G25&gt;$Z$2),MIN($G25,$AA$2)-MAX($F25,$Z$2),0)</f>
        <v/>
      </c>
      <c r="Q25" s="197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119" t="n"/>
    </row>
    <row r="26" ht="36.75" customHeight="1" s="35">
      <c r="A26" s="216">
        <f>A25+1</f>
        <v/>
      </c>
      <c r="B26" s="32">
        <f>TEXT(A26,"aaa")</f>
        <v/>
      </c>
      <c r="C26" s="200" t="n"/>
      <c r="D26" s="215">
        <f t="array" ref="D26">_xlfn.IFS(C26&lt;0.5,"朝",AND(C26&lt;22/24),"22前",AND(C26&gt;=22/24),"22後")</f>
        <v/>
      </c>
      <c r="E26" s="146" t="n"/>
      <c r="F26" s="197" t="n"/>
      <c r="G26" s="198" t="n"/>
      <c r="H26" s="201">
        <f>G26-F26</f>
        <v/>
      </c>
      <c r="I26" s="196">
        <f>IF(AND(C26&lt;0.333,C26&lt;&gt;""),8/24-C26,(IF(E26&gt;29/24,E26-29/24,)))</f>
        <v/>
      </c>
      <c r="J26" s="196">
        <f>IF(AND(C26&lt;0.5,C26&lt;&gt;""),E26-C26-H26,)</f>
        <v/>
      </c>
      <c r="K26" s="196">
        <f>IF(AND(C26&gt;0.5,C26&lt;22/24),22/24-C26,)</f>
        <v/>
      </c>
      <c r="L26" s="197">
        <f>IF(C26&gt;E26,E26+1-C26-H26,E26-C26-H26)</f>
        <v/>
      </c>
      <c r="M26" s="202">
        <f>+IF(L26&gt;$L$7,$L$7,L26)</f>
        <v/>
      </c>
      <c r="N26" s="197">
        <f>+IF(OR(L26&lt;=$L$7,L26=" ")," ",L26-$L$7)</f>
        <v/>
      </c>
      <c r="O26" s="197">
        <f>IF(AND($C26&lt;&gt;"",$C26&lt;$AA$2,$E26&gt;$Z$2),MIN($E26,$AA$2)-MAX($C26,$Z$2),0)</f>
        <v/>
      </c>
      <c r="P26" s="197">
        <f>IF(AND($F26&lt;&gt;"",$F26&lt;$AA$2,$G26&gt;$Z$2),MIN($G26,$AA$2)-MAX($F26,$Z$2),0)</f>
        <v/>
      </c>
      <c r="Q26" s="197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119" t="n"/>
    </row>
    <row r="27" ht="36.75" customHeight="1" s="35">
      <c r="A27" s="216">
        <f>A26+1</f>
        <v/>
      </c>
      <c r="B27" s="32">
        <f>TEXT(A27,"aaa")</f>
        <v/>
      </c>
      <c r="C27" s="200" t="n"/>
      <c r="D27" s="215">
        <f t="array" ref="D27">_xlfn.IFS(C27&lt;0.5,"朝",AND(C27&lt;22/24),"22前",AND(C27&gt;=22/24),"22後")</f>
        <v/>
      </c>
      <c r="E27" s="146" t="n"/>
      <c r="F27" s="197" t="n"/>
      <c r="G27" s="198" t="n"/>
      <c r="H27" s="201">
        <f>G27-F27</f>
        <v/>
      </c>
      <c r="I27" s="196">
        <f>IF(AND(C27&lt;0.333,C27&lt;&gt;""),8/24-C27,(IF(E27&gt;29/24,E27-29/24,)))</f>
        <v/>
      </c>
      <c r="J27" s="196">
        <f>IF(AND(C27&lt;0.5,C27&lt;&gt;""),E27-C27-H27,)</f>
        <v/>
      </c>
      <c r="K27" s="196">
        <f>IF(AND(C27&gt;0.5,C27&lt;22/24),22/24-C27,)</f>
        <v/>
      </c>
      <c r="L27" s="197">
        <f>IF(C27&gt;E27,E27+1-C27-H27,E27-C27-H27)</f>
        <v/>
      </c>
      <c r="M27" s="202">
        <f>+IF(L27&gt;$L$7,$L$7,L27)</f>
        <v/>
      </c>
      <c r="N27" s="197">
        <f>+IF(OR(L27&lt;=$L$7,L27=" ")," ",L27-$L$7)</f>
        <v/>
      </c>
      <c r="O27" s="197">
        <f>IF(AND($C27&lt;&gt;"",$C27&lt;$AA$2,$E27&gt;$Z$2),MIN($E27,$AA$2)-MAX($C27,$Z$2),0)</f>
        <v/>
      </c>
      <c r="P27" s="197">
        <f>IF(AND($F27&lt;&gt;"",$F27&lt;$AA$2,$G27&gt;$Z$2),MIN($G27,$AA$2)-MAX($F27,$Z$2),0)</f>
        <v/>
      </c>
      <c r="Q27" s="197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119" t="n"/>
    </row>
    <row r="28" ht="36.75" customHeight="1" s="35">
      <c r="A28" s="216">
        <f>A27+1</f>
        <v/>
      </c>
      <c r="B28" s="32">
        <f>TEXT(A28,"aaa")</f>
        <v/>
      </c>
      <c r="C28" s="200" t="n"/>
      <c r="D28" s="215">
        <f t="array" ref="D28">_xlfn.IFS(C28&lt;0.5,"朝",AND(C28&lt;22/24),"22前",AND(C28&gt;=22/24),"22後")</f>
        <v/>
      </c>
      <c r="E28" s="146" t="n"/>
      <c r="F28" s="197" t="n"/>
      <c r="G28" s="198" t="n"/>
      <c r="H28" s="201">
        <f>G28-F28</f>
        <v/>
      </c>
      <c r="I28" s="196">
        <f>IF(AND(C28&lt;0.333,C28&lt;&gt;""),8/24-C28,(IF(E28&gt;29/24,E28-29/24,)))</f>
        <v/>
      </c>
      <c r="J28" s="196">
        <f>IF(AND(C28&lt;0.5,C28&lt;&gt;""),E28-C28-H28,)</f>
        <v/>
      </c>
      <c r="K28" s="196">
        <f>IF(AND(C28&gt;0.5,C28&lt;22/24),22/24-C28,)</f>
        <v/>
      </c>
      <c r="L28" s="197">
        <f>IF(C28&gt;E28,E28+1-C28-H28,E28-C28-H28)</f>
        <v/>
      </c>
      <c r="M28" s="202">
        <f>+IF(L28&gt;$L$7,$L$7,L28)</f>
        <v/>
      </c>
      <c r="N28" s="197">
        <f>+IF(OR(L28&lt;=$L$7,L28=" ")," ",L28-$L$7)</f>
        <v/>
      </c>
      <c r="O28" s="197">
        <f>IF(AND($C28&lt;&gt;"",$C28&lt;$AA$2,$E28&gt;$Z$2),MIN($E28,$AA$2)-MAX($C28,$Z$2),0)</f>
        <v/>
      </c>
      <c r="P28" s="197">
        <f>IF(AND($F28&lt;&gt;"",$F28&lt;$AA$2,$G28&gt;$Z$2),MIN($G28,$AA$2)-MAX($F28,$Z$2),0)</f>
        <v/>
      </c>
      <c r="Q28" s="197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119" t="n"/>
    </row>
    <row r="29" ht="36.75" customHeight="1" s="35">
      <c r="A29" s="216">
        <f>A28+1</f>
        <v/>
      </c>
      <c r="B29" s="32">
        <f>TEXT(A29,"aaa")</f>
        <v/>
      </c>
      <c r="C29" s="200" t="n"/>
      <c r="D29" s="215">
        <f t="array" ref="D29">_xlfn.IFS(C29&lt;0.5,"朝",AND(C29&lt;22/24),"22前",AND(C29&gt;=22/24),"22後")</f>
        <v/>
      </c>
      <c r="E29" s="146" t="n"/>
      <c r="F29" s="197" t="n"/>
      <c r="G29" s="198" t="n"/>
      <c r="H29" s="201">
        <f>G29-F29</f>
        <v/>
      </c>
      <c r="I29" s="196">
        <f>IF(AND(C29&lt;0.333,C29&lt;&gt;""),8/24-C29,(IF(E29&gt;29/24,E29-29/24,)))</f>
        <v/>
      </c>
      <c r="J29" s="196">
        <f>IF(AND(C29&lt;0.5,C29&lt;&gt;""),E29-C29-H29,)</f>
        <v/>
      </c>
      <c r="K29" s="196">
        <f>IF(AND(C29&gt;0.5,C29&lt;22/24),22/24-C29,)</f>
        <v/>
      </c>
      <c r="L29" s="197">
        <f>IF(C29&gt;E29,E29+1-C29-H29,E29-C29-H29)</f>
        <v/>
      </c>
      <c r="M29" s="202">
        <f>+IF(L29&gt;$L$7,$L$7,L29)</f>
        <v/>
      </c>
      <c r="N29" s="197">
        <f>+IF(OR(L29&lt;=$L$7,L29=" ")," ",L29-$L$7)</f>
        <v/>
      </c>
      <c r="O29" s="197">
        <f>IF(AND($C29&lt;&gt;"",$C29&lt;$AA$2,$E29&gt;$Z$2),MIN($E29,$AA$2)-MAX($C29,$Z$2),0)</f>
        <v/>
      </c>
      <c r="P29" s="197">
        <f>IF(AND($F29&lt;&gt;"",$F29&lt;$AA$2,$G29&gt;$Z$2),MIN($G29,$AA$2)-MAX($F29,$Z$2),0)</f>
        <v/>
      </c>
      <c r="Q29" s="197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119" t="n"/>
    </row>
    <row r="30" ht="36.75" customHeight="1" s="35">
      <c r="A30" s="216">
        <f>A29+1</f>
        <v/>
      </c>
      <c r="B30" s="32">
        <f>TEXT(A30,"aaa")</f>
        <v/>
      </c>
      <c r="C30" s="200" t="n"/>
      <c r="D30" s="215">
        <f t="array" ref="D30">_xlfn.IFS(C30&lt;0.5,"朝",AND(C30&lt;22/24),"22前",AND(C30&gt;=22/24),"22後")</f>
        <v/>
      </c>
      <c r="E30" s="146" t="n"/>
      <c r="F30" s="197" t="n"/>
      <c r="G30" s="198" t="n"/>
      <c r="H30" s="201">
        <f>G30-F30</f>
        <v/>
      </c>
      <c r="I30" s="196">
        <f>IF(AND(C30&lt;0.333,C30&lt;&gt;""),8/24-C30,(IF(E30&gt;29/24,E30-29/24,)))</f>
        <v/>
      </c>
      <c r="J30" s="196">
        <f>IF(AND(C30&lt;0.5,C30&lt;&gt;""),E30-C30-H30,)</f>
        <v/>
      </c>
      <c r="K30" s="196">
        <f>IF(AND(C30&gt;0.5,C30&lt;22/24),22/24-C30,)</f>
        <v/>
      </c>
      <c r="L30" s="197">
        <f>IF(C30&gt;E30,E30+1-C30-H30,E30-C30-H30)</f>
        <v/>
      </c>
      <c r="M30" s="202">
        <f>+IF(L30&gt;$L$7,$L$7,L30)</f>
        <v/>
      </c>
      <c r="N30" s="197">
        <f>+IF(OR(L30&lt;=$L$7,L30=" ")," ",L30-$L$7)</f>
        <v/>
      </c>
      <c r="O30" s="197">
        <f>IF(AND($C30&lt;&gt;"",$C30&lt;$AA$2,$E30&gt;$Z$2),MIN($E30,$AA$2)-MAX($C30,$Z$2),0)</f>
        <v/>
      </c>
      <c r="P30" s="197">
        <f>IF(AND($F30&lt;&gt;"",$F30&lt;$AA$2,$G30&gt;$Z$2),MIN($G30,$AA$2)-MAX($F30,$Z$2),0)</f>
        <v/>
      </c>
      <c r="Q30" s="197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119" t="n"/>
    </row>
    <row r="31" ht="36.75" customHeight="1" s="35">
      <c r="A31" s="216">
        <f>A30+1</f>
        <v/>
      </c>
      <c r="B31" s="32">
        <f>TEXT(A31,"aaa")</f>
        <v/>
      </c>
      <c r="C31" s="200" t="n"/>
      <c r="D31" s="215">
        <f t="array" ref="D31">_xlfn.IFS(C31&lt;0.5,"朝",AND(C31&lt;22/24),"22前",AND(C31&gt;=22/24),"22後")</f>
        <v/>
      </c>
      <c r="E31" s="146" t="n"/>
      <c r="F31" s="197" t="n"/>
      <c r="G31" s="198" t="n"/>
      <c r="H31" s="201">
        <f>G31-F31</f>
        <v/>
      </c>
      <c r="I31" s="196">
        <f>IF(AND(C31&lt;0.333,C31&lt;&gt;""),8/24-C31,(IF(E31&gt;29/24,E31-29/24,)))</f>
        <v/>
      </c>
      <c r="J31" s="196">
        <f>IF(AND(C31&lt;0.5,C31&lt;&gt;""),E31-C31-H31,)</f>
        <v/>
      </c>
      <c r="K31" s="196">
        <f>IF(AND(C31&gt;0.5,C31&lt;22/24),22/24-C31,)</f>
        <v/>
      </c>
      <c r="L31" s="197">
        <f>IF(C31&gt;E31,E31+1-C31-H31,E31-C31-H31)</f>
        <v/>
      </c>
      <c r="M31" s="202">
        <f>+IF(L31&gt;$L$7,$L$7,L31)</f>
        <v/>
      </c>
      <c r="N31" s="197">
        <f>+IF(OR(L31&lt;=$L$7,L31=" ")," ",L31-$L$7)</f>
        <v/>
      </c>
      <c r="O31" s="197">
        <f>IF(AND($C31&lt;&gt;"",$C31&lt;$AA$2,$E31&gt;$Z$2),MIN($E31,$AA$2)-MAX($C31,$Z$2),0)</f>
        <v/>
      </c>
      <c r="P31" s="197">
        <f>IF(AND($F31&lt;&gt;"",$F31&lt;$AA$2,$G31&gt;$Z$2),MIN($G31,$AA$2)-MAX($F31,$Z$2),0)</f>
        <v/>
      </c>
      <c r="Q31" s="197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119" t="n"/>
    </row>
    <row r="32" ht="36.75" customHeight="1" s="35">
      <c r="A32" s="216">
        <f>A31+1</f>
        <v/>
      </c>
      <c r="B32" s="32">
        <f>TEXT(A32,"aaa")</f>
        <v/>
      </c>
      <c r="C32" s="200" t="n"/>
      <c r="D32" s="215">
        <f t="array" ref="D32">_xlfn.IFS(C32&lt;0.5,"朝",AND(C32&lt;22/24),"22前",AND(C32&gt;=22/24),"22後")</f>
        <v/>
      </c>
      <c r="E32" s="146" t="n"/>
      <c r="F32" s="197" t="n"/>
      <c r="G32" s="198" t="n"/>
      <c r="H32" s="201">
        <f>G32-F32</f>
        <v/>
      </c>
      <c r="I32" s="196">
        <f>IF(AND(C32&lt;0.333,C32&lt;&gt;""),8/24-C32,(IF(E32&gt;29/24,E32-29/24,)))</f>
        <v/>
      </c>
      <c r="J32" s="196">
        <f>IF(AND(C32&lt;0.5,C32&lt;&gt;""),E32-C32-H32,)</f>
        <v/>
      </c>
      <c r="K32" s="196">
        <f>IF(AND(C32&gt;0.5,C32&lt;22/24),22/24-C32,)</f>
        <v/>
      </c>
      <c r="L32" s="197">
        <f>IF(C32&gt;E32,E32+1-C32-H32,E32-C32-H32)</f>
        <v/>
      </c>
      <c r="M32" s="202">
        <f>+IF(L32&gt;$L$7,$L$7,L32)</f>
        <v/>
      </c>
      <c r="N32" s="197">
        <f>+IF(OR(L32&lt;=$L$7,L32=" ")," ",L32-$L$7)</f>
        <v/>
      </c>
      <c r="O32" s="197">
        <f>IF(AND($C32&lt;&gt;"",$C32&lt;$AA$2,$E32&gt;$Z$2),MIN($E32,$AA$2)-MAX($C32,$Z$2),0)</f>
        <v/>
      </c>
      <c r="P32" s="197">
        <f>IF(AND($F32&lt;&gt;"",$F32&lt;$AA$2,$G32&gt;$Z$2),MIN($G32,$AA$2)-MAX($F32,$Z$2),0)</f>
        <v/>
      </c>
      <c r="Q32" s="197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119" t="n"/>
    </row>
    <row r="33" ht="36.75" customHeight="1" s="35">
      <c r="A33" s="216">
        <f>A32+1</f>
        <v/>
      </c>
      <c r="B33" s="32">
        <f>TEXT(A33,"aaa")</f>
        <v/>
      </c>
      <c r="C33" s="200" t="n"/>
      <c r="D33" s="215">
        <f t="array" ref="D33">_xlfn.IFS(C33&lt;0.5,"朝",AND(C33&lt;22/24),"22前",AND(C33&gt;=22/24),"22後")</f>
        <v/>
      </c>
      <c r="E33" s="146" t="n"/>
      <c r="F33" s="197" t="n"/>
      <c r="G33" s="198" t="n"/>
      <c r="H33" s="201">
        <f>G33-F33</f>
        <v/>
      </c>
      <c r="I33" s="196">
        <f>IF(AND(C33&lt;0.333,C33&lt;&gt;""),8/24-C33,(IF(E33&gt;29/24,E33-29/24,)))</f>
        <v/>
      </c>
      <c r="J33" s="196">
        <f>IF(AND(C33&lt;0.5,C33&lt;&gt;""),E33-C33-H33,)</f>
        <v/>
      </c>
      <c r="K33" s="196">
        <f>IF(AND(C33&gt;0.5,C33&lt;22/24),22/24-C33,)</f>
        <v/>
      </c>
      <c r="L33" s="197">
        <f>IF(C33&gt;E33,E33+1-C33-H33,E33-C33-H33)</f>
        <v/>
      </c>
      <c r="M33" s="202">
        <f>+IF(L33&gt;$L$7,$L$7,L33)</f>
        <v/>
      </c>
      <c r="N33" s="197">
        <f>+IF(OR(L33&lt;=$L$7,L33=" ")," ",L33-$L$7)</f>
        <v/>
      </c>
      <c r="O33" s="197">
        <f>IF(AND($C33&lt;&gt;"",$C33&lt;$AA$2,$E33&gt;$Z$2),MIN($E33,$AA$2)-MAX($C33,$Z$2),0)</f>
        <v/>
      </c>
      <c r="P33" s="197">
        <f>IF(AND($F33&lt;&gt;"",$F33&lt;$AA$2,$G33&gt;$Z$2),MIN($G33,$AA$2)-MAX($F33,$Z$2),0)</f>
        <v/>
      </c>
      <c r="Q33" s="197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119" t="n"/>
    </row>
    <row r="34" ht="36.75" customHeight="1" s="35">
      <c r="A34" s="216">
        <f>A33+1</f>
        <v/>
      </c>
      <c r="B34" s="32">
        <f>TEXT(A34,"aaa")</f>
        <v/>
      </c>
      <c r="C34" s="200" t="n"/>
      <c r="D34" s="215">
        <f t="array" ref="D34">_xlfn.IFS(C34&lt;0.5,"朝",AND(C34&lt;22/24),"22前",AND(C34&gt;=22/24),"22後")</f>
        <v/>
      </c>
      <c r="E34" s="146" t="n"/>
      <c r="F34" s="197" t="n"/>
      <c r="G34" s="198" t="n"/>
      <c r="H34" s="201">
        <f>G34-F34</f>
        <v/>
      </c>
      <c r="I34" s="196">
        <f>IF(AND(C34&lt;0.333,C34&lt;&gt;""),8/24-C34,(IF(E34&gt;29/24,E34-29/24,)))</f>
        <v/>
      </c>
      <c r="J34" s="196">
        <f>IF(AND(C34&lt;0.5,C34&lt;&gt;""),E34-C34-H34,)</f>
        <v/>
      </c>
      <c r="K34" s="196">
        <f>IF(AND(C34&gt;0.5,C34&lt;22/24),22/24-C34,)</f>
        <v/>
      </c>
      <c r="L34" s="197">
        <f>IF(C34&gt;E34,E34+1-C34-H34,E34-C34-H34)</f>
        <v/>
      </c>
      <c r="M34" s="202">
        <f>+IF(L34&gt;$L$7,$L$7,L34)</f>
        <v/>
      </c>
      <c r="N34" s="197">
        <f>+IF(OR(L34&lt;=$L$7,L34=" ")," ",L34-$L$7)</f>
        <v/>
      </c>
      <c r="O34" s="197">
        <f>IF(AND($C34&lt;&gt;"",$C34&lt;$AA$2,$E34&gt;$Z$2),MIN($E34,$AA$2)-MAX($C34,$Z$2),0)</f>
        <v/>
      </c>
      <c r="P34" s="197">
        <f>IF(AND($F34&lt;&gt;"",$F34&lt;$AA$2,$G34&gt;$Z$2),MIN($G34,$AA$2)-MAX($F34,$Z$2),0)</f>
        <v/>
      </c>
      <c r="Q34" s="197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119" t="n"/>
    </row>
    <row r="35" ht="36.75" customHeight="1" s="35">
      <c r="A35" s="216">
        <f>A34+1</f>
        <v/>
      </c>
      <c r="B35" s="32">
        <f>TEXT(A35,"aaa")</f>
        <v/>
      </c>
      <c r="C35" s="200" t="n"/>
      <c r="D35" s="215">
        <f t="array" ref="D35">_xlfn.IFS(C35&lt;0.5,"朝",AND(C35&lt;22/24),"22前",AND(C35&gt;=22/24),"22後")</f>
        <v/>
      </c>
      <c r="E35" s="146" t="n"/>
      <c r="F35" s="197" t="n"/>
      <c r="G35" s="198" t="n"/>
      <c r="H35" s="201">
        <f>G35-F35</f>
        <v/>
      </c>
      <c r="I35" s="196">
        <f>IF(AND(C35&lt;0.333,C35&lt;&gt;""),8/24-C35,(IF(E35&gt;29/24,E35-29/24,)))</f>
        <v/>
      </c>
      <c r="J35" s="196">
        <f>IF(AND(C35&lt;0.5,C35&lt;&gt;""),E35-C35-H35,)</f>
        <v/>
      </c>
      <c r="K35" s="196">
        <f>IF(AND(C35&gt;0.5,C35&lt;22/24),22/24-C35,)</f>
        <v/>
      </c>
      <c r="L35" s="197">
        <f>IF(C35&gt;E35,E35+1-C35-H35,E35-C35-H35)</f>
        <v/>
      </c>
      <c r="M35" s="202">
        <f>+IF(L35&gt;$L$7,$L$7,L35)</f>
        <v/>
      </c>
      <c r="N35" s="197">
        <f>+IF(OR(L35&lt;=$L$7,L35=" ")," ",L35-$L$7)</f>
        <v/>
      </c>
      <c r="O35" s="197">
        <f>IF(AND($C35&lt;&gt;"",$C35&lt;$AA$2,$E35&gt;$Z$2),MIN($E35,$AA$2)-MAX($C35,$Z$2),0)</f>
        <v/>
      </c>
      <c r="P35" s="197">
        <f>IF(AND($F35&lt;&gt;"",$F35&lt;$AA$2,$G35&gt;$Z$2),MIN($G35,$AA$2)-MAX($F35,$Z$2),0)</f>
        <v/>
      </c>
      <c r="Q35" s="197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119" t="n"/>
    </row>
    <row r="36" ht="36.75" customHeight="1" s="35">
      <c r="A36" s="216">
        <f>A35+1</f>
        <v/>
      </c>
      <c r="B36" s="32">
        <f>TEXT(A36,"aaa")</f>
        <v/>
      </c>
      <c r="C36" s="200" t="n"/>
      <c r="D36" s="215">
        <f t="array" ref="D36">_xlfn.IFS(C36&lt;0.5,"朝",AND(C36&lt;22/24),"22前",AND(C36&gt;=22/24),"22後")</f>
        <v/>
      </c>
      <c r="E36" s="146" t="n"/>
      <c r="F36" s="197" t="n"/>
      <c r="G36" s="198" t="n"/>
      <c r="H36" s="201">
        <f>G36-F36</f>
        <v/>
      </c>
      <c r="I36" s="196">
        <f>IF(AND(C36&lt;0.333,C36&lt;&gt;""),8/24-C36,(IF(E36&gt;29/24,E36-29/24,)))</f>
        <v/>
      </c>
      <c r="J36" s="196">
        <f>IF(AND(C36&lt;0.5,C36&lt;&gt;""),E36-C36-H36,)</f>
        <v/>
      </c>
      <c r="K36" s="196">
        <f>IF(AND(C36&gt;0.5,C36&lt;22/24),22/24-C36,)</f>
        <v/>
      </c>
      <c r="L36" s="197">
        <f>IF(C36&gt;E36,E36+1-C36-H36,E36-C36-H36)</f>
        <v/>
      </c>
      <c r="M36" s="202">
        <f>+IF(L36&gt;$L$7,$L$7,L36)</f>
        <v/>
      </c>
      <c r="N36" s="197">
        <f>+IF(OR(L36&lt;=$L$7,L36=" ")," ",L36-$L$7)</f>
        <v/>
      </c>
      <c r="O36" s="197">
        <f>IF(AND($C36&lt;&gt;"",$C36&lt;$AA$2,$E36&gt;$Z$2),MIN($E36,$AA$2)-MAX($C36,$Z$2),0)</f>
        <v/>
      </c>
      <c r="P36" s="197">
        <f>IF(AND($F36&lt;&gt;"",$F36&lt;$AA$2,$G36&gt;$Z$2),MIN($G36,$AA$2)-MAX($F36,$Z$2),0)</f>
        <v/>
      </c>
      <c r="Q36" s="197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119" t="n"/>
    </row>
    <row r="37" ht="36.75" customHeight="1" s="35">
      <c r="A37" s="216">
        <f>A36+1</f>
        <v/>
      </c>
      <c r="B37" s="32">
        <f>TEXT(A37,"aaa")</f>
        <v/>
      </c>
      <c r="C37" s="200" t="n"/>
      <c r="D37" s="215">
        <f t="array" ref="D37">_xlfn.IFS(C37&lt;0.5,"朝",AND(C37&lt;22/24),"22前",AND(C37&gt;=22/24),"22後")</f>
        <v/>
      </c>
      <c r="E37" s="146" t="n"/>
      <c r="F37" s="197" t="n"/>
      <c r="G37" s="198" t="n"/>
      <c r="H37" s="201">
        <f>G37-F37</f>
        <v/>
      </c>
      <c r="I37" s="196">
        <f>IF(AND(C37&lt;0.333,C37&lt;&gt;""),8/24-C37,(IF(E37&gt;29/24,E37-29/24,)))</f>
        <v/>
      </c>
      <c r="J37" s="196">
        <f>IF(AND(C37&lt;0.5,C37&lt;&gt;""),E37-C37-H37,)</f>
        <v/>
      </c>
      <c r="K37" s="196">
        <f>IF(AND(C37&gt;0.5,C37&lt;22/24),22/24-C37,)</f>
        <v/>
      </c>
      <c r="L37" s="197">
        <f>IF(C37&gt;E37,E37+1-C37-H37,E37-C37-H37)</f>
        <v/>
      </c>
      <c r="M37" s="202">
        <f>+IF(L37&gt;$L$7,$L$7,L37)</f>
        <v/>
      </c>
      <c r="N37" s="197">
        <f>+IF(OR(L37&lt;=$L$7,L37=" ")," ",L37-$L$7)</f>
        <v/>
      </c>
      <c r="O37" s="197">
        <f>IF(AND($C37&lt;&gt;"",$C37&lt;$AA$2,$E37&gt;$Z$2),MIN($E37,$AA$2)-MAX($C37,$Z$2),0)</f>
        <v/>
      </c>
      <c r="P37" s="197">
        <f>IF(AND($F37&lt;&gt;"",$F37&lt;$AA$2,$G37&gt;$Z$2),MIN($G37,$AA$2)-MAX($F37,$Z$2),0)</f>
        <v/>
      </c>
      <c r="Q37" s="197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119" t="n"/>
    </row>
    <row r="38" ht="36.75" customHeight="1" s="35">
      <c r="A38" s="216">
        <f>A37+1</f>
        <v/>
      </c>
      <c r="B38" s="32">
        <f>TEXT(A38,"aaa")</f>
        <v/>
      </c>
      <c r="C38" s="200" t="n"/>
      <c r="D38" s="217">
        <f t="array" ref="D38">_xlfn.IFS(C38&lt;0.5,"朝",AND(C38&lt;22/24),"22前",AND(C38&gt;=22/24),"22後")</f>
        <v/>
      </c>
      <c r="E38" s="146" t="n"/>
      <c r="F38" s="197" t="n"/>
      <c r="G38" s="198" t="n"/>
      <c r="H38" s="201">
        <f>G38-F38</f>
        <v/>
      </c>
      <c r="I38" s="196">
        <f>IF(AND(C38&lt;0.333,C38&lt;&gt;""),8/24-C38,(IF(E38&gt;29/24,E38-29/24,)))</f>
        <v/>
      </c>
      <c r="J38" s="197">
        <f>IF(AND(C38&lt;0.5,C38&lt;&gt;""),E38-C38-H38,)</f>
        <v/>
      </c>
      <c r="K38" s="197">
        <f>IF(AND(C38&gt;0.5,C38&lt;22/24),22/24-C38,)</f>
        <v/>
      </c>
      <c r="L38" s="197">
        <f>IF(C38&gt;E38,E38+1-C38-H38,E38-C38-H38)</f>
        <v/>
      </c>
      <c r="M38" s="202">
        <f>+IF(L38&gt;$L$7,$L$7,L38)</f>
        <v/>
      </c>
      <c r="N38" s="197">
        <f>+IF(OR(L38&lt;=$L$7,L38=" ")," ",L38-$L$7)</f>
        <v/>
      </c>
      <c r="O38" s="197" t="n"/>
      <c r="P38" s="197" t="n"/>
      <c r="Q38" s="197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119" t="n"/>
    </row>
    <row r="39" ht="36.75" customHeight="1" s="35" thickBot="1">
      <c r="A39" s="218">
        <f>A38+1</f>
        <v/>
      </c>
      <c r="B39" s="26">
        <f>TEXT(A39,"aaa")</f>
        <v/>
      </c>
      <c r="C39" s="219" t="n"/>
      <c r="D39" s="220">
        <f t="array" ref="D39">_xlfn.IFS(C39&lt;0.5,"朝",AND(C39&lt;22/24),"22前",AND(C39&gt;=22/24),"22後")</f>
        <v/>
      </c>
      <c r="E39" s="147" t="n"/>
      <c r="F39" s="221" t="n"/>
      <c r="G39" s="222" t="n"/>
      <c r="H39" s="207" t="n">
        <v>0</v>
      </c>
      <c r="I39" s="208">
        <f>IF(AND(C39&lt;0.333,C39&lt;&gt;""),8/24-C39,(IF(E39&gt;29/24,E39-29/24,)))</f>
        <v/>
      </c>
      <c r="J39" s="208">
        <f>IF(AND(C39&lt;0.5,C39&lt;&gt;""),E39-C39-H39,)</f>
        <v/>
      </c>
      <c r="K39" s="223">
        <f>IF(AND(C39&gt;0.5,C39&lt;22/24),22/24-C39,)</f>
        <v/>
      </c>
      <c r="L39" s="208">
        <f>IF(C39&gt;E39,E39+1-C39-H39,E39-C39-H39)</f>
        <v/>
      </c>
      <c r="M39" s="209" t="n">
        <v>0</v>
      </c>
      <c r="N39" s="208" t="n"/>
      <c r="O39" s="208" t="n"/>
      <c r="P39" s="208" t="n"/>
      <c r="Q39" s="208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121" t="n"/>
    </row>
    <row r="40" ht="36.75" customHeight="1" s="35" thickTop="1">
      <c r="A40" s="117" t="inlineStr">
        <is>
          <t>合計</t>
        </is>
      </c>
      <c r="B40" s="117" t="n"/>
      <c r="C40" s="196" t="n"/>
      <c r="D40" s="215">
        <f t="array" ref="D40">_xlfn.IFS(C40&lt;0.5,"朝",AND(C40&lt;22/24),"22前",AND(C40&gt;=22/24),"22後")</f>
        <v/>
      </c>
      <c r="E40" s="224" t="n"/>
      <c r="F40" s="225" t="n"/>
      <c r="G40" s="226" t="n"/>
      <c r="H40" s="195" t="inlineStr">
        <is>
          <t>休憩計計</t>
        </is>
      </c>
      <c r="I40" s="196" t="inlineStr">
        <is>
          <t>早朝計</t>
        </is>
      </c>
      <c r="J40" s="196" t="inlineStr">
        <is>
          <t>基本計</t>
        </is>
      </c>
      <c r="K40" s="196" t="inlineStr">
        <is>
          <t>夜時間</t>
        </is>
      </c>
      <c r="L40" s="196" t="inlineStr">
        <is>
          <t>実働時間</t>
        </is>
      </c>
      <c r="M40" s="122" t="inlineStr">
        <is>
          <t>契約時間</t>
        </is>
      </c>
      <c r="N40" s="123" t="inlineStr">
        <is>
          <t>残業時間</t>
        </is>
      </c>
      <c r="O40" s="124" t="inlineStr">
        <is>
          <t>深夜時間</t>
        </is>
      </c>
      <c r="P40" s="124" t="inlineStr">
        <is>
          <t>深夜時間</t>
        </is>
      </c>
      <c r="Q40" s="124" t="inlineStr">
        <is>
          <t>深夜時間</t>
        </is>
      </c>
      <c r="R40" s="125" t="inlineStr">
        <is>
          <t>食事合計</t>
        </is>
      </c>
    </row>
    <row r="41" ht="36.75" customHeight="1" s="35" thickBot="1">
      <c r="A41" s="119" t="n"/>
      <c r="B41" s="119" t="n"/>
      <c r="C41" s="119" t="n"/>
      <c r="D41" s="119" t="n"/>
      <c r="E41" s="140" t="n"/>
      <c r="F41" s="4" t="inlineStr">
        <is>
          <t>出勤日数</t>
        </is>
      </c>
      <c r="G41" s="144">
        <f>COUNTA(C9:C39)</f>
        <v/>
      </c>
      <c r="H41" s="227">
        <f>+SUM(H9:H39)</f>
        <v/>
      </c>
      <c r="I41" s="228">
        <f>SUM(I9:I39)</f>
        <v/>
      </c>
      <c r="J41" s="229">
        <f>SUM(J9:J39)</f>
        <v/>
      </c>
      <c r="K41" s="229">
        <f>SUM(K9:K39)</f>
        <v/>
      </c>
      <c r="L41" s="197">
        <f>+SUM(L9:L39)</f>
        <v/>
      </c>
      <c r="M41" s="197">
        <f>+SUM(M9:M39)</f>
        <v/>
      </c>
      <c r="N41" s="197">
        <f>+SUM(N9:N39)</f>
        <v/>
      </c>
      <c r="O41" s="197">
        <f>+SUM(O9:O38)</f>
        <v/>
      </c>
      <c r="P41" s="197">
        <f>+SUM(P9:P38)</f>
        <v/>
      </c>
      <c r="Q41" s="197">
        <f>+SUM(Q9:Q39)</f>
        <v/>
      </c>
      <c r="R41" s="119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28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I36" sqref="I36"/>
    </sheetView>
  </sheetViews>
  <sheetFormatPr baseColWidth="8" defaultRowHeight="13.2"/>
  <cols>
    <col width="7.21875" bestFit="1" customWidth="1" style="35" min="1" max="1"/>
    <col width="5.77734375" bestFit="1" customWidth="1" style="35" min="2" max="2"/>
    <col hidden="1" width="2.88671875" customWidth="1" style="35" min="4" max="4"/>
    <col width="10.109375" customWidth="1" style="35" min="8" max="11"/>
    <col width="10" customWidth="1" style="35" min="12" max="13"/>
    <col width="10.88671875" customWidth="1" style="35" min="14" max="14"/>
    <col hidden="1" width="9" customWidth="1" style="35" min="15" max="15"/>
    <col hidden="1" width="8.21875" customWidth="1" style="35" min="16" max="16"/>
  </cols>
  <sheetData>
    <row r="2" ht="22.5" customHeight="1" s="35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67" t="inlineStr">
        <is>
          <t>ダイエットクック</t>
        </is>
      </c>
      <c r="E2" s="166" t="n"/>
      <c r="F2" s="166" t="n"/>
      <c r="G2" s="166" t="n"/>
      <c r="L2" s="0" t="n"/>
      <c r="M2" s="0" t="n"/>
      <c r="Z2" s="22" t="n">
        <v>0.9166666666666666</v>
      </c>
      <c r="AA2" s="23" t="n">
        <v>1.208333333333333</v>
      </c>
    </row>
    <row r="3" ht="22.5" customHeight="1" s="35">
      <c r="A3" s="190">
        <f>'[1]0SHEET'!D1</f>
        <v/>
      </c>
      <c r="B3" s="2" t="inlineStr">
        <is>
          <t>月</t>
        </is>
      </c>
      <c r="L3" s="0" t="n"/>
      <c r="M3" s="0" t="n"/>
    </row>
    <row r="4" ht="22.5" customHeight="1" s="35">
      <c r="C4" s="1" t="inlineStr">
        <is>
          <t>氏名</t>
        </is>
      </c>
      <c r="D4" s="168" t="inlineStr">
        <is>
          <t>Ｒマルラ　プレマ</t>
        </is>
      </c>
      <c r="E4" s="166" t="n"/>
      <c r="F4" s="166" t="n"/>
      <c r="G4" s="166" t="n"/>
      <c r="H4" s="0" t="inlineStr">
        <is>
          <t>NP番号：</t>
        </is>
      </c>
      <c r="I4" s="107" t="n">
        <v>5771</v>
      </c>
      <c r="J4" s="0" t="n"/>
      <c r="K4" s="0" t="n"/>
      <c r="M4" s="0" t="n"/>
    </row>
    <row r="6">
      <c r="L6" s="20" t="inlineStr">
        <is>
          <t>法定時間</t>
        </is>
      </c>
      <c r="M6" s="20" t="n"/>
    </row>
    <row r="7" ht="14.25" customHeight="1" s="35" thickBot="1">
      <c r="L7" s="21" t="n">
        <v>0.3333333333333333</v>
      </c>
      <c r="M7" s="21" t="n"/>
      <c r="O7" s="3" t="n"/>
      <c r="P7" s="3" t="n"/>
      <c r="Q7" s="3" t="n"/>
    </row>
    <row r="8" ht="22.5" customHeight="1" s="35" thickBot="1">
      <c r="A8" s="110" t="inlineStr">
        <is>
          <t>日</t>
        </is>
      </c>
      <c r="B8" s="132" t="inlineStr">
        <is>
          <t>曜日</t>
        </is>
      </c>
      <c r="C8" s="7" t="inlineStr">
        <is>
          <t>出勤</t>
        </is>
      </c>
      <c r="D8" s="8" t="n"/>
      <c r="E8" s="8" t="inlineStr">
        <is>
          <t>退勤</t>
        </is>
      </c>
      <c r="F8" s="8" t="inlineStr">
        <is>
          <t>休憩開始</t>
        </is>
      </c>
      <c r="G8" s="9" t="inlineStr">
        <is>
          <t>休憩終了</t>
        </is>
      </c>
      <c r="H8" s="134" t="inlineStr">
        <is>
          <t>休憩計</t>
        </is>
      </c>
      <c r="I8" s="110" t="inlineStr">
        <is>
          <t>早朝</t>
        </is>
      </c>
      <c r="J8" s="110" t="inlineStr">
        <is>
          <t>基本</t>
        </is>
      </c>
      <c r="K8" s="110" t="inlineStr">
        <is>
          <t>夜</t>
        </is>
      </c>
      <c r="L8" s="111" t="inlineStr">
        <is>
          <t>実働</t>
        </is>
      </c>
      <c r="M8" s="111" t="inlineStr">
        <is>
          <t>契約時間</t>
        </is>
      </c>
      <c r="N8" s="112" t="inlineStr">
        <is>
          <t>残業</t>
        </is>
      </c>
      <c r="O8" s="113" t="inlineStr">
        <is>
          <t>深夜時間</t>
        </is>
      </c>
      <c r="P8" s="113" t="inlineStr">
        <is>
          <t>深夜休憩</t>
        </is>
      </c>
      <c r="Q8" s="113" t="inlineStr">
        <is>
          <t>深夜</t>
        </is>
      </c>
      <c r="R8" s="114" t="inlineStr">
        <is>
          <t>食事</t>
        </is>
      </c>
    </row>
    <row r="9" ht="36.75" customHeight="1" s="35" thickTop="1">
      <c r="A9" s="214">
        <f>A3</f>
        <v/>
      </c>
      <c r="B9" s="133">
        <f>TEXT(A9,"aaa")</f>
        <v/>
      </c>
      <c r="C9" s="192" t="n">
        <v>0.8652777777777778</v>
      </c>
      <c r="D9" s="215">
        <f t="array" ref="D9">_xlfn.IFS(C9&lt;0.5,"朝",AND(C9&lt;22/24),"22前",AND(C9&gt;=22/24),"22後")</f>
        <v/>
      </c>
      <c r="E9" s="145" t="n">
        <v>1.196527777777778</v>
      </c>
      <c r="F9" s="196" t="n">
        <v>0</v>
      </c>
      <c r="G9" s="194" t="n">
        <v>0.04166666666666666</v>
      </c>
      <c r="H9" s="195">
        <f>G9-F9</f>
        <v/>
      </c>
      <c r="I9" s="196">
        <f>IF(AND(C9&lt;0.333,C9&lt;&gt;""),8/24-C9,(IF(E9&gt;29/24,E9-29/24,)))</f>
        <v/>
      </c>
      <c r="J9" s="196">
        <f>IF(AND(C9&lt;0.5,C9&lt;&gt;""),E9-C9-H9,)</f>
        <v/>
      </c>
      <c r="K9" s="196">
        <f>IF(AND(C9&gt;0.5,C9&lt;22/24),22/24-C9,)</f>
        <v/>
      </c>
      <c r="L9" s="197">
        <f>IF(C9&gt;E9,E9+1-C9-H9,E9-C9-H9)</f>
        <v/>
      </c>
      <c r="M9" s="196">
        <f>+IF(L9&gt;$L$7,$L$7,L9)</f>
        <v/>
      </c>
      <c r="N9" s="196">
        <f>+IF(OR(L9&lt;=$L$7,L9=" ")," ",L9-$L$7)</f>
        <v/>
      </c>
      <c r="O9" s="196">
        <f>IF(AND($C9&lt;&gt;"",$C9&lt;$AA$2,$E9&gt;$Z$2),MIN($E9,$AA$2)-MAX($C9,$Z$2),0)</f>
        <v/>
      </c>
      <c r="P9" s="196">
        <f>IF(AND($F9&lt;&gt;"",$F9&lt;$AA$2,$G9&gt;$Z$2),MIN($G9,$AA$2)-MAX($F9,$Z$2),0)</f>
        <v/>
      </c>
      <c r="Q9" s="197">
        <f t="array" ref="Q9">_xlfn.IFS(D9="朝",,AND(D9="22前",E9&gt;5/24),5/24+1-H9-22/24,AND(D9="22前",E9&lt;5/24),E9+1-H9-22/24,AND(D9="22後",E9&gt;5/24),5/24+1-H9-C9,AND(D9="22後",E9&lt;5/24),E9+1-H9-C9)</f>
        <v/>
      </c>
      <c r="R9" s="117" t="n"/>
    </row>
    <row r="10" ht="36.75" customHeight="1" s="35">
      <c r="A10" s="216">
        <f>A9+1</f>
        <v/>
      </c>
      <c r="B10" s="32">
        <f>TEXT(A10,"aaa")</f>
        <v/>
      </c>
      <c r="C10" s="200" t="n">
        <v>0.8652777777777778</v>
      </c>
      <c r="D10" s="215">
        <f t="array" ref="D10">_xlfn.IFS(C10&lt;0.5,"朝",AND(C10&lt;22/24),"22前",AND(C10&gt;=22/24),"22後")</f>
        <v/>
      </c>
      <c r="E10" s="146" t="n">
        <v>1.196527777777778</v>
      </c>
      <c r="F10" s="197" t="n">
        <v>0</v>
      </c>
      <c r="G10" s="198" t="n">
        <v>0.04166666666666666</v>
      </c>
      <c r="H10" s="201">
        <f>G10-F10</f>
        <v/>
      </c>
      <c r="I10" s="196">
        <f>IF(AND(C10&lt;0.333,C10&lt;&gt;""),8/24-C10,(IF(E10&gt;29/24,E10-29/24,)))</f>
        <v/>
      </c>
      <c r="J10" s="196">
        <f>IF(AND(C10&lt;0.5,C10&lt;&gt;""),E10-C10-H10,)</f>
        <v/>
      </c>
      <c r="K10" s="196">
        <f>IF(AND(C10&gt;0.5,C10&lt;22/24),22/24-C10,)</f>
        <v/>
      </c>
      <c r="L10" s="197">
        <f>IF(C10&gt;E10,E10+1-C10-H10,E10-C10-H10)</f>
        <v/>
      </c>
      <c r="M10" s="202">
        <f>+IF(L10&gt;$L$7,$L$7,L10)</f>
        <v/>
      </c>
      <c r="N10" s="197">
        <f>+IF(OR(L10&lt;=$L$7,L10=" ")," ",L10-$L$7)</f>
        <v/>
      </c>
      <c r="O10" s="197">
        <f>IF(AND($C10&lt;&gt;"",$C10&lt;$AA$2,$E10&gt;$Z$2),MIN($E10,$AA$2)-MAX($C10,$Z$2),0)</f>
        <v/>
      </c>
      <c r="P10" s="197">
        <f>IF(AND($F10&lt;&gt;"",$F10&lt;$AA$2,$G10&gt;$Z$2),MIN($G10,$AA$2)-MAX($F10,$Z$2),0)</f>
        <v/>
      </c>
      <c r="Q10" s="197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119" t="n"/>
    </row>
    <row r="11" ht="36.75" customHeight="1" s="35">
      <c r="A11" s="216">
        <f>A10+1</f>
        <v/>
      </c>
      <c r="B11" s="32">
        <f>TEXT(A11,"aaa")</f>
        <v/>
      </c>
      <c r="C11" s="200" t="n"/>
      <c r="D11" s="215">
        <f t="array" ref="D11">_xlfn.IFS(C11&lt;0.5,"朝",AND(C11&lt;22/24),"22前",AND(C11&gt;=22/24),"22後")</f>
        <v/>
      </c>
      <c r="E11" s="146" t="n"/>
      <c r="F11" s="197" t="n"/>
      <c r="G11" s="198" t="n"/>
      <c r="H11" s="201">
        <f>G11-F11</f>
        <v/>
      </c>
      <c r="I11" s="196">
        <f>IF(AND(C11&lt;0.333,C11&lt;&gt;""),8/24-C11,(IF(E11&gt;29/24,E11-29/24,)))</f>
        <v/>
      </c>
      <c r="J11" s="196">
        <f>IF(AND(C11&lt;0.5,C11&lt;&gt;""),E11-C11-H11,)</f>
        <v/>
      </c>
      <c r="K11" s="196">
        <f>IF(AND(C11&gt;0.5,C11&lt;22/24),22/24-C11,)</f>
        <v/>
      </c>
      <c r="L11" s="197">
        <f>IF(C11&gt;E11,E11+1-C11-H11,E11-C11-H11)</f>
        <v/>
      </c>
      <c r="M11" s="202">
        <f>+IF(L11&gt;$L$7,$L$7,L11)</f>
        <v/>
      </c>
      <c r="N11" s="197">
        <f>+IF(OR(L11&lt;=$L$7,L11=" ")," ",L11-$L$7)</f>
        <v/>
      </c>
      <c r="O11" s="197">
        <f>IF(AND($C11&lt;&gt;"",$C11&lt;$AA$2,$E11&gt;$Z$2),MIN($E11,$AA$2)-MAX($C11,$Z$2),0)</f>
        <v/>
      </c>
      <c r="P11" s="197">
        <f>IF(AND($F11&lt;&gt;"",$F11&lt;$AA$2,$G11&gt;$Z$2),MIN($G11,$AA$2)-MAX($F11,$Z$2),0)</f>
        <v/>
      </c>
      <c r="Q11" s="197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119" t="n"/>
    </row>
    <row r="12" ht="36.75" customHeight="1" s="35">
      <c r="A12" s="216">
        <f>A11+1</f>
        <v/>
      </c>
      <c r="B12" s="32">
        <f>TEXT(A12,"aaa")</f>
        <v/>
      </c>
      <c r="C12" s="200" t="n">
        <v>0.8659722222222223</v>
      </c>
      <c r="D12" s="215">
        <f t="array" ref="D12">_xlfn.IFS(C12&lt;0.5,"朝",AND(C12&lt;22/24),"22前",AND(C12&gt;=22/24),"22後")</f>
        <v/>
      </c>
      <c r="E12" s="146" t="n">
        <v>1.204166666666667</v>
      </c>
      <c r="F12" s="197" t="n">
        <v>0</v>
      </c>
      <c r="G12" s="198" t="n">
        <v>0.04166666666666666</v>
      </c>
      <c r="H12" s="201">
        <f>G12-F12</f>
        <v/>
      </c>
      <c r="I12" s="196">
        <f>IF(AND(C12&lt;0.333,C12&lt;&gt;""),8/24-C12,(IF(E12&gt;29/24,E12-29/24,)))</f>
        <v/>
      </c>
      <c r="J12" s="196">
        <f>IF(AND(C12&lt;0.5,C12&lt;&gt;""),E12-C12-H12,)</f>
        <v/>
      </c>
      <c r="K12" s="196">
        <f>IF(AND(C12&gt;0.5,C12&lt;22/24),22/24-C12,)</f>
        <v/>
      </c>
      <c r="L12" s="197">
        <f>IF(C12&gt;E12,E12+1-C12-H12,E12-C12-H12)</f>
        <v/>
      </c>
      <c r="M12" s="202">
        <f>+IF(L12&gt;$L$7,$L$7,L12)</f>
        <v/>
      </c>
      <c r="N12" s="197">
        <f>+IF(OR(L12&lt;=$L$7,L12=" ")," ",L12-$L$7)</f>
        <v/>
      </c>
      <c r="O12" s="197">
        <f>IF(AND($C12&lt;&gt;"",$C12&lt;$AA$2,$E12&gt;$Z$2),MIN($E12,$AA$2)-MAX($C12,$Z$2),0)</f>
        <v/>
      </c>
      <c r="P12" s="197">
        <f>IF(AND($F12&lt;&gt;"",$F12&lt;$AA$2,$G12&gt;$Z$2),MIN($G12,$AA$2)-MAX($F12,$Z$2),0)</f>
        <v/>
      </c>
      <c r="Q12" s="197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119" t="n"/>
    </row>
    <row r="13" ht="36.75" customHeight="1" s="35">
      <c r="A13" s="216">
        <f>A12+1</f>
        <v/>
      </c>
      <c r="B13" s="32">
        <f>TEXT(A13,"aaa")</f>
        <v/>
      </c>
      <c r="C13" s="200" t="n"/>
      <c r="D13" s="215">
        <f t="array" ref="D13">_xlfn.IFS(C13&lt;0.5,"朝",AND(C13&lt;22/24),"22前",AND(C13&gt;=22/24),"22後")</f>
        <v/>
      </c>
      <c r="E13" s="146" t="n"/>
      <c r="F13" s="197" t="n"/>
      <c r="G13" s="198" t="n"/>
      <c r="H13" s="201">
        <f>G13-F13</f>
        <v/>
      </c>
      <c r="I13" s="196">
        <f>IF(AND(C13&lt;0.333,C13&lt;&gt;""),8/24-C13,(IF(E13&gt;29/24,E13-29/24,)))</f>
        <v/>
      </c>
      <c r="J13" s="196">
        <f>IF(AND(C13&lt;0.5,C13&lt;&gt;""),E13-C13-H13,)</f>
        <v/>
      </c>
      <c r="K13" s="196">
        <f>IF(AND(C13&gt;0.5,C13&lt;22/24),22/24-C13,)</f>
        <v/>
      </c>
      <c r="L13" s="197">
        <f>IF(C13&gt;E13,E13+1-C13-H13,E13-C13-H13)</f>
        <v/>
      </c>
      <c r="M13" s="202">
        <f>+IF(L13&gt;$L$7,$L$7,L13)</f>
        <v/>
      </c>
      <c r="N13" s="197">
        <f>+IF(OR(L13&lt;=$L$7,L13=" ")," ",L13-$L$7)</f>
        <v/>
      </c>
      <c r="O13" s="197">
        <f>IF(AND($C13&lt;&gt;"",$C13&lt;$AA$2,$E13&gt;$Z$2),MIN($E13,$AA$2)-MAX($C13,$Z$2),0)</f>
        <v/>
      </c>
      <c r="P13" s="197">
        <f>IF(AND($F13&lt;&gt;"",$F13&lt;$AA$2,$G13&gt;$Z$2),MIN($G13,$AA$2)-MAX($F13,$Z$2),0)</f>
        <v/>
      </c>
      <c r="Q13" s="197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119" t="n"/>
    </row>
    <row r="14" ht="36.75" customHeight="1" s="35">
      <c r="A14" s="216">
        <f>A13+1</f>
        <v/>
      </c>
      <c r="B14" s="32">
        <f>TEXT(A14,"aaa")</f>
        <v/>
      </c>
      <c r="C14" s="200" t="n"/>
      <c r="D14" s="215">
        <f t="array" ref="D14">_xlfn.IFS(C14&lt;0.5,"朝",AND(C14&lt;22/24),"22前",AND(C14&gt;=22/24),"22後")</f>
        <v/>
      </c>
      <c r="E14" s="146" t="n"/>
      <c r="F14" s="197" t="n"/>
      <c r="G14" s="198" t="n"/>
      <c r="H14" s="201">
        <f>G14-F14</f>
        <v/>
      </c>
      <c r="I14" s="196">
        <f>IF(AND(C14&lt;0.333,C14&lt;&gt;""),8/24-C14,(IF(E14&gt;29/24,E14-29/24,)))</f>
        <v/>
      </c>
      <c r="J14" s="196">
        <f>IF(AND(C14&lt;0.5,C14&lt;&gt;""),E14-C14-H14,)</f>
        <v/>
      </c>
      <c r="K14" s="196">
        <f>IF(AND(C14&gt;0.5,C14&lt;22/24),22/24-C14,)</f>
        <v/>
      </c>
      <c r="L14" s="197">
        <f>IF(C14&gt;E14,E14+1-C14-H14,E14-C14-H14)</f>
        <v/>
      </c>
      <c r="M14" s="202">
        <f>+IF(L14&gt;$L$7,$L$7,L14)</f>
        <v/>
      </c>
      <c r="N14" s="197">
        <f>+IF(OR(L14&lt;=$L$7,L14=" ")," ",L14-$L$7)</f>
        <v/>
      </c>
      <c r="O14" s="197">
        <f>IF(AND($C14&lt;&gt;"",$C14&lt;$AA$2,$E14&gt;$Z$2),MIN($E14,$AA$2)-MAX($C14,$Z$2),0)</f>
        <v/>
      </c>
      <c r="P14" s="197">
        <f>IF(AND($F14&lt;&gt;"",$F14&lt;$AA$2,$G14&gt;$Z$2),MIN($G14,$AA$2)-MAX($F14,$Z$2),0)</f>
        <v/>
      </c>
      <c r="Q14" s="197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119" t="n"/>
    </row>
    <row r="15" ht="36.75" customHeight="1" s="35">
      <c r="A15" s="216">
        <f>A14+1</f>
        <v/>
      </c>
      <c r="B15" s="32">
        <f>TEXT(A15,"aaa")</f>
        <v/>
      </c>
      <c r="C15" s="200" t="n">
        <v>0.8652777777777778</v>
      </c>
      <c r="D15" s="215">
        <f t="array" ref="D15">_xlfn.IFS(C15&lt;0.5,"朝",AND(C15&lt;22/24),"22前",AND(C15&gt;=22/24),"22後")</f>
        <v/>
      </c>
      <c r="E15" s="146" t="n">
        <v>1.197222222222222</v>
      </c>
      <c r="F15" s="197" t="n">
        <v>0</v>
      </c>
      <c r="G15" s="198" t="n">
        <v>0.04166666666666666</v>
      </c>
      <c r="H15" s="201">
        <f>G15-F15</f>
        <v/>
      </c>
      <c r="I15" s="196">
        <f>IF(AND(C15&lt;0.333,C15&lt;&gt;""),8/24-C15,(IF(E15&gt;29/24,E15-29/24,)))</f>
        <v/>
      </c>
      <c r="J15" s="196">
        <f>IF(AND(C15&lt;0.5,C15&lt;&gt;""),E15-C15-H15,)</f>
        <v/>
      </c>
      <c r="K15" s="196">
        <f>IF(AND(C15&gt;0.5,C15&lt;22/24),22/24-C15,)</f>
        <v/>
      </c>
      <c r="L15" s="197">
        <f>IF(C15&gt;E15,E15+1-C15-H15,E15-C15-H15)</f>
        <v/>
      </c>
      <c r="M15" s="202">
        <f>+IF(L15&gt;$L$7,$L$7,L15)</f>
        <v/>
      </c>
      <c r="N15" s="197">
        <f>+IF(OR(L15&lt;=$L$7,L15=" ")," ",L15-$L$7)</f>
        <v/>
      </c>
      <c r="O15" s="197">
        <f>IF(AND($C15&lt;&gt;"",$C15&lt;$AA$2,$E15&gt;$Z$2),MIN($E15,$AA$2)-MAX($C15,$Z$2),0)</f>
        <v/>
      </c>
      <c r="P15" s="197">
        <f>IF(AND($F15&lt;&gt;"",$F15&lt;$AA$2,$G15&gt;$Z$2),MIN($G15,$AA$2)-MAX($F15,$Z$2),0)</f>
        <v/>
      </c>
      <c r="Q15" s="197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119" t="n"/>
    </row>
    <row r="16" ht="36.75" customHeight="1" s="35">
      <c r="A16" s="216">
        <f>A15+1</f>
        <v/>
      </c>
      <c r="B16" s="32">
        <f>TEXT(A16,"aaa")</f>
        <v/>
      </c>
      <c r="C16" s="200" t="n">
        <v>0.8652777777777778</v>
      </c>
      <c r="D16" s="215">
        <f t="array" ref="D16">_xlfn.IFS(C16&lt;0.5,"朝",AND(C16&lt;22/24),"22前",AND(C16&gt;=22/24),"22後")</f>
        <v/>
      </c>
      <c r="E16" s="146" t="n">
        <v>1.196527777777778</v>
      </c>
      <c r="F16" s="197" t="n">
        <v>0</v>
      </c>
      <c r="G16" s="198" t="n">
        <v>0.04166666666666666</v>
      </c>
      <c r="H16" s="201">
        <f>G16-F16</f>
        <v/>
      </c>
      <c r="I16" s="196">
        <f>IF(AND(C16&lt;0.333,C16&lt;&gt;""),8/24-C16,(IF(E16&gt;29/24,E16-29/24,)))</f>
        <v/>
      </c>
      <c r="J16" s="196">
        <f>IF(AND(C16&lt;0.5,C16&lt;&gt;""),E16-C16-H16,)</f>
        <v/>
      </c>
      <c r="K16" s="196">
        <f>IF(AND(C16&gt;0.5,C16&lt;22/24),22/24-C16,)</f>
        <v/>
      </c>
      <c r="L16" s="197">
        <f>IF(C16&gt;E16,E16+1-C16-H16,E16-C16-H16)</f>
        <v/>
      </c>
      <c r="M16" s="202">
        <f>+IF(L16&gt;$L$7,$L$7,L16)</f>
        <v/>
      </c>
      <c r="N16" s="197">
        <f>+IF(OR(L16&lt;=$L$7,L16=" ")," ",L16-$L$7)</f>
        <v/>
      </c>
      <c r="O16" s="197">
        <f>IF(AND($C16&lt;&gt;"",$C16&lt;$AA$2,$E16&gt;$Z$2),MIN($E16,$AA$2)-MAX($C16,$Z$2),0)</f>
        <v/>
      </c>
      <c r="P16" s="197">
        <f>IF(AND($F16&lt;&gt;"",$F16&lt;$AA$2,$G16&gt;$Z$2),MIN($G16,$AA$2)-MAX($F16,$Z$2),0)</f>
        <v/>
      </c>
      <c r="Q16" s="197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119" t="n"/>
    </row>
    <row r="17" ht="36.75" customHeight="1" s="35">
      <c r="A17" s="216">
        <f>A16+1</f>
        <v/>
      </c>
      <c r="B17" s="32">
        <f>TEXT(A17,"aaa")</f>
        <v/>
      </c>
      <c r="C17" s="200" t="n">
        <v>0.8652777777777778</v>
      </c>
      <c r="D17" s="215">
        <f t="array" ref="D17">_xlfn.IFS(C17&lt;0.5,"朝",AND(C17&lt;22/24),"22前",AND(C17&gt;=22/24),"22後")</f>
        <v/>
      </c>
      <c r="E17" s="146" t="n">
        <v>1.196527777777778</v>
      </c>
      <c r="F17" s="197" t="n">
        <v>0</v>
      </c>
      <c r="G17" s="198" t="n">
        <v>0.04166666666666666</v>
      </c>
      <c r="H17" s="201">
        <f>G17-F17</f>
        <v/>
      </c>
      <c r="I17" s="196">
        <f>IF(AND(C17&lt;0.333,C17&lt;&gt;""),8/24-C17,(IF(E17&gt;29/24,E17-29/24,)))</f>
        <v/>
      </c>
      <c r="J17" s="196">
        <f>IF(AND(C17&lt;0.5,C17&lt;&gt;""),E17-C17-H17,)</f>
        <v/>
      </c>
      <c r="K17" s="196">
        <f>IF(AND(C17&gt;0.5,C17&lt;22/24),22/24-C17,)</f>
        <v/>
      </c>
      <c r="L17" s="197">
        <f>IF(C17&gt;E17,E17+1-C17-H17,E17-C17-H17)</f>
        <v/>
      </c>
      <c r="M17" s="202">
        <f>+IF(L17&gt;$L$7,$L$7,L17)</f>
        <v/>
      </c>
      <c r="N17" s="197">
        <f>+IF(OR(L17&lt;=$L$7,L17=" ")," ",L17-$L$7)</f>
        <v/>
      </c>
      <c r="O17" s="197">
        <f>IF(AND($C17&lt;&gt;"",$C17&lt;$AA$2,$E17&gt;$Z$2),MIN($E17,$AA$2)-MAX($C17,$Z$2),0)</f>
        <v/>
      </c>
      <c r="P17" s="197">
        <f>IF(AND($F17&lt;&gt;"",$F17&lt;$AA$2,$G17&gt;$Z$2),MIN($G17,$AA$2)-MAX($F17,$Z$2),0)</f>
        <v/>
      </c>
      <c r="Q17" s="197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119" t="n"/>
    </row>
    <row r="18" ht="36.75" customHeight="1" s="35">
      <c r="A18" s="216">
        <f>A17+1</f>
        <v/>
      </c>
      <c r="B18" s="32">
        <f>TEXT(A18,"aaa")</f>
        <v/>
      </c>
      <c r="C18" s="200" t="n"/>
      <c r="D18" s="215">
        <f t="array" ref="D18">_xlfn.IFS(C18&lt;0.5,"朝",AND(C18&lt;22/24),"22前",AND(C18&gt;=22/24),"22後")</f>
        <v/>
      </c>
      <c r="E18" s="146" t="n"/>
      <c r="F18" s="197" t="n"/>
      <c r="G18" s="198" t="n"/>
      <c r="H18" s="201">
        <f>G18-F18</f>
        <v/>
      </c>
      <c r="I18" s="196">
        <f>IF(AND(C18&lt;0.333,C18&lt;&gt;""),8/24-C18,(IF(E18&gt;29/24,E18-29/24,)))</f>
        <v/>
      </c>
      <c r="J18" s="196">
        <f>IF(AND(C18&lt;0.5,C18&lt;&gt;""),E18-C18-H18,)</f>
        <v/>
      </c>
      <c r="K18" s="196">
        <f>IF(AND(C18&gt;0.5,C18&lt;22/24),22/24-C18,)</f>
        <v/>
      </c>
      <c r="L18" s="197">
        <f>IF(C18&gt;E18,E18+1-C18-H18,E18-C18-H18)</f>
        <v/>
      </c>
      <c r="M18" s="202">
        <f>+IF(L18&gt;$L$7,$L$7,L18)</f>
        <v/>
      </c>
      <c r="N18" s="197">
        <f>+IF(OR(L18&lt;=$L$7,L18=" ")," ",L18-$L$7)</f>
        <v/>
      </c>
      <c r="O18" s="197">
        <f>IF(AND($C18&lt;&gt;"",$C18&lt;$AA$2,$E18&gt;$Z$2),MIN($E18,$AA$2)-MAX($C18,$Z$2),0)</f>
        <v/>
      </c>
      <c r="P18" s="197">
        <f>IF(AND($F18&lt;&gt;"",$F18&lt;$AA$2,$G18&gt;$Z$2),MIN($G18,$AA$2)-MAX($F18,$Z$2),0)</f>
        <v/>
      </c>
      <c r="Q18" s="197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119" t="n"/>
    </row>
    <row r="19" ht="36.75" customHeight="1" s="35">
      <c r="A19" s="216">
        <f>A18+1</f>
        <v/>
      </c>
      <c r="B19" s="32">
        <f>TEXT(A19,"aaa")</f>
        <v/>
      </c>
      <c r="C19" s="200" t="n">
        <v>0.8659722222222223</v>
      </c>
      <c r="D19" s="215">
        <f t="array" ref="D19">_xlfn.IFS(C19&lt;0.5,"朝",AND(C19&lt;22/24),"22前",AND(C19&gt;=22/24),"22後")</f>
        <v/>
      </c>
      <c r="E19" s="146" t="n">
        <v>1.204166666666667</v>
      </c>
      <c r="F19" s="197" t="n">
        <v>0</v>
      </c>
      <c r="G19" s="198" t="n">
        <v>0.04166666666666666</v>
      </c>
      <c r="H19" s="201">
        <f>G19-F19</f>
        <v/>
      </c>
      <c r="I19" s="196">
        <f>IF(AND(C19&lt;0.333,C19&lt;&gt;""),8/24-C19,(IF(E19&gt;29/24,E19-29/24,)))</f>
        <v/>
      </c>
      <c r="J19" s="196">
        <f>IF(AND(C19&lt;0.5,C19&lt;&gt;""),E19-C19-H19,)</f>
        <v/>
      </c>
      <c r="K19" s="196">
        <f>IF(AND(C19&gt;0.5,C19&lt;22/24),22/24-C19,)</f>
        <v/>
      </c>
      <c r="L19" s="197">
        <f>IF(C19&gt;E19,E19+1-C19-H19,E19-C19-H19)</f>
        <v/>
      </c>
      <c r="M19" s="202">
        <f>+IF(L19&gt;$L$7,$L$7,L19)</f>
        <v/>
      </c>
      <c r="N19" s="197">
        <f>+IF(OR(L19&lt;=$L$7,L19=" ")," ",L19-$L$7)</f>
        <v/>
      </c>
      <c r="O19" s="197">
        <f>IF(AND($C19&lt;&gt;"",$C19&lt;$AA$2,$E19&gt;$Z$2),MIN($E19,$AA$2)-MAX($C19,$Z$2),0)</f>
        <v/>
      </c>
      <c r="P19" s="197">
        <f>IF(AND($F19&lt;&gt;"",$F19&lt;$AA$2,$G19&gt;$Z$2),MIN($G19,$AA$2)-MAX($F19,$Z$2),0)</f>
        <v/>
      </c>
      <c r="Q19" s="197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119" t="n"/>
    </row>
    <row r="20" ht="36.75" customHeight="1" s="35">
      <c r="A20" s="216">
        <f>A19+1</f>
        <v/>
      </c>
      <c r="B20" s="32">
        <f>TEXT(A20,"aaa")</f>
        <v/>
      </c>
      <c r="C20" s="200" t="n"/>
      <c r="D20" s="215">
        <f t="array" ref="D20">_xlfn.IFS(C20&lt;0.5,"朝",AND(C20&lt;22/24),"22前",AND(C20&gt;=22/24),"22後")</f>
        <v/>
      </c>
      <c r="E20" s="146" t="n"/>
      <c r="F20" s="197" t="n"/>
      <c r="G20" s="198" t="n"/>
      <c r="H20" s="201">
        <f>G20-F20</f>
        <v/>
      </c>
      <c r="I20" s="196">
        <f>IF(AND(C20&lt;0.333,C20&lt;&gt;""),8/24-C20,(IF(E20&gt;29/24,E20-29/24,)))</f>
        <v/>
      </c>
      <c r="J20" s="196">
        <f>IF(AND(C20&lt;0.5,C20&lt;&gt;""),E20-C20-H20,)</f>
        <v/>
      </c>
      <c r="K20" s="196">
        <f>IF(AND(C20&gt;0.5,C20&lt;22/24),22/24-C20,)</f>
        <v/>
      </c>
      <c r="L20" s="197">
        <f>IF(C20&gt;E20,E20+1-C20-H20,E20-C20-H20)</f>
        <v/>
      </c>
      <c r="M20" s="202">
        <f>+IF(L20&gt;$L$7,$L$7,L20)</f>
        <v/>
      </c>
      <c r="N20" s="197">
        <f>+IF(OR(L20&lt;=$L$7,L20=" ")," ",L20-$L$7)</f>
        <v/>
      </c>
      <c r="O20" s="197">
        <f>IF(AND($C20&lt;&gt;"",$C20&lt;$AA$2,$E20&gt;$Z$2),MIN($E20,$AA$2)-MAX($C20,$Z$2),0)</f>
        <v/>
      </c>
      <c r="P20" s="197">
        <f>IF(AND($F20&lt;&gt;"",$F20&lt;$AA$2,$G20&gt;$Z$2),MIN($G20,$AA$2)-MAX($F20,$Z$2),0)</f>
        <v/>
      </c>
      <c r="Q20" s="197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119" t="n"/>
    </row>
    <row r="21" ht="36.75" customHeight="1" s="35">
      <c r="A21" s="216">
        <f>A20+1</f>
        <v/>
      </c>
      <c r="B21" s="32">
        <f>TEXT(A21,"aaa")</f>
        <v/>
      </c>
      <c r="C21" s="200" t="n"/>
      <c r="D21" s="215">
        <f t="array" ref="D21">_xlfn.IFS(C21&lt;0.5,"朝",AND(C21&lt;22/24),"22前",AND(C21&gt;=22/24),"22後")</f>
        <v/>
      </c>
      <c r="E21" s="146" t="n"/>
      <c r="F21" s="197" t="n"/>
      <c r="G21" s="198" t="n"/>
      <c r="H21" s="201">
        <f>G21-F21</f>
        <v/>
      </c>
      <c r="I21" s="196">
        <f>IF(AND(C21&lt;0.333,C21&lt;&gt;""),8/24-C21,(IF(E21&gt;29/24,E21-29/24,)))</f>
        <v/>
      </c>
      <c r="J21" s="196">
        <f>IF(AND(C21&lt;0.5,C21&lt;&gt;""),E21-C21-H21,)</f>
        <v/>
      </c>
      <c r="K21" s="196">
        <f>IF(AND(C21&gt;0.5,C21&lt;22/24),22/24-C21,)</f>
        <v/>
      </c>
      <c r="L21" s="197">
        <f>IF(C21&gt;E21,E21+1-C21-H21,E21-C21-H21)</f>
        <v/>
      </c>
      <c r="M21" s="202">
        <f>+IF(L21&gt;$L$7,$L$7,L21)</f>
        <v/>
      </c>
      <c r="N21" s="197">
        <f>+IF(OR(L21&lt;=$L$7,L21=" ")," ",L21-$L$7)</f>
        <v/>
      </c>
      <c r="O21" s="197">
        <f>IF(AND($C21&lt;&gt;"",$C21&lt;$AA$2,$E21&gt;$Z$2),MIN($E21,$AA$2)-MAX($C21,$Z$2),0)</f>
        <v/>
      </c>
      <c r="P21" s="197">
        <f>IF(AND($F21&lt;&gt;"",$F21&lt;$AA$2,$G21&gt;$Z$2),MIN($G21,$AA$2)-MAX($F21,$Z$2),0)</f>
        <v/>
      </c>
      <c r="Q21" s="197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119" t="n"/>
    </row>
    <row r="22" ht="36.75" customHeight="1" s="35">
      <c r="A22" s="216">
        <f>A21+1</f>
        <v/>
      </c>
      <c r="B22" s="32">
        <f>TEXT(A22,"aaa")</f>
        <v/>
      </c>
      <c r="C22" s="200" t="n">
        <v>0.8659722222222223</v>
      </c>
      <c r="D22" s="215">
        <f t="array" ref="D22">_xlfn.IFS(C22&lt;0.5,"朝",AND(C22&lt;22/24),"22前",AND(C22&gt;=22/24),"22後")</f>
        <v/>
      </c>
      <c r="E22" s="146" t="n">
        <v>1.196527777777778</v>
      </c>
      <c r="F22" s="197" t="n">
        <v>0</v>
      </c>
      <c r="G22" s="198" t="n">
        <v>0.04166666666666666</v>
      </c>
      <c r="H22" s="201">
        <f>G22-F22</f>
        <v/>
      </c>
      <c r="I22" s="196">
        <f>IF(AND(C22&lt;0.333,C22&lt;&gt;""),8/24-C22,(IF(E22&gt;29/24,E22-29/24,)))</f>
        <v/>
      </c>
      <c r="J22" s="196">
        <f>IF(AND(C22&lt;0.5,C22&lt;&gt;""),E22-C22-H22,)</f>
        <v/>
      </c>
      <c r="K22" s="196">
        <f>IF(AND(C22&gt;0.5,C22&lt;22/24),22/24-C22,)</f>
        <v/>
      </c>
      <c r="L22" s="197">
        <f>IF(C22&gt;E22,E22+1-C22-H22,E22-C22-H22)</f>
        <v/>
      </c>
      <c r="M22" s="202">
        <f>+IF(L22&gt;$L$7,$L$7,L22)</f>
        <v/>
      </c>
      <c r="N22" s="197">
        <f>+IF(OR(L22&lt;=$L$7,L22=" ")," ",L22-$L$7)</f>
        <v/>
      </c>
      <c r="O22" s="197">
        <f>IF(AND($C22&lt;&gt;"",$C22&lt;$AA$2,$E22&gt;$Z$2),MIN($E22,$AA$2)-MAX($C22,$Z$2),0)</f>
        <v/>
      </c>
      <c r="P22" s="197">
        <f>IF(AND($F22&lt;&gt;"",$F22&lt;$AA$2,$G22&gt;$Z$2),MIN($G22,$AA$2)-MAX($F22,$Z$2),0)</f>
        <v/>
      </c>
      <c r="Q22" s="197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119" t="n"/>
    </row>
    <row r="23" ht="36.75" customHeight="1" s="35">
      <c r="A23" s="216">
        <f>A22+1</f>
        <v/>
      </c>
      <c r="B23" s="32">
        <f>TEXT(A23,"aaa")</f>
        <v/>
      </c>
      <c r="C23" s="200" t="n">
        <v>0.8652777777777778</v>
      </c>
      <c r="D23" s="215">
        <f t="array" ref="D23">_xlfn.IFS(C23&lt;0.5,"朝",AND(C23&lt;22/24),"22前",AND(C23&gt;=22/24),"22後")</f>
        <v/>
      </c>
      <c r="E23" s="146" t="n">
        <v>1.196527777777778</v>
      </c>
      <c r="F23" s="197" t="n">
        <v>0</v>
      </c>
      <c r="G23" s="198" t="n">
        <v>0.04166666666666666</v>
      </c>
      <c r="H23" s="201">
        <f>G23-F23</f>
        <v/>
      </c>
      <c r="I23" s="196">
        <f>IF(AND(C23&lt;0.333,C23&lt;&gt;""),8/24-C23,(IF(E23&gt;29/24,E23-29/24,)))</f>
        <v/>
      </c>
      <c r="J23" s="196">
        <f>IF(AND(C23&lt;0.5,C23&lt;&gt;""),E23-C23-H23,)</f>
        <v/>
      </c>
      <c r="K23" s="196">
        <f>IF(AND(C23&gt;0.5,C23&lt;22/24),22/24-C23,)</f>
        <v/>
      </c>
      <c r="L23" s="197">
        <f>IF(C23&gt;E23,E23+1-C23-H23,E23-C23-H23)</f>
        <v/>
      </c>
      <c r="M23" s="202">
        <f>+IF(L23&gt;$L$7,$L$7,L23)</f>
        <v/>
      </c>
      <c r="N23" s="197">
        <f>+IF(OR(L23&lt;=$L$7,L23=" ")," ",L23-$L$7)</f>
        <v/>
      </c>
      <c r="O23" s="197">
        <f>IF(AND($C23&lt;&gt;"",$C23&lt;$AA$2,$E23&gt;$Z$2),MIN($E23,$AA$2)-MAX($C23,$Z$2),0)</f>
        <v/>
      </c>
      <c r="P23" s="197">
        <f>IF(AND($F23&lt;&gt;"",$F23&lt;$AA$2,$G23&gt;$Z$2),MIN($G23,$AA$2)-MAX($F23,$Z$2),0)</f>
        <v/>
      </c>
      <c r="Q23" s="197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119" t="n"/>
    </row>
    <row r="24" ht="36.75" customHeight="1" s="35">
      <c r="A24" s="216">
        <f>A23+1</f>
        <v/>
      </c>
      <c r="B24" s="32">
        <f>TEXT(A24,"aaa")</f>
        <v/>
      </c>
      <c r="C24" s="200" t="n"/>
      <c r="D24" s="215">
        <f t="array" ref="D24">_xlfn.IFS(C24&lt;0.5,"朝",AND(C24&lt;22/24),"22前",AND(C24&gt;=22/24),"22後")</f>
        <v/>
      </c>
      <c r="E24" s="146" t="n"/>
      <c r="F24" s="197" t="n"/>
      <c r="G24" s="198" t="n"/>
      <c r="H24" s="201">
        <f>G24-F24</f>
        <v/>
      </c>
      <c r="I24" s="196">
        <f>IF(AND(C24&lt;0.333,C24&lt;&gt;""),8/24-C24,(IF(E24&gt;29/24,E24-29/24,)))</f>
        <v/>
      </c>
      <c r="J24" s="196">
        <f>IF(AND(C24&lt;0.5,C24&lt;&gt;""),E24-C24-H24,)</f>
        <v/>
      </c>
      <c r="K24" s="196">
        <f>IF(AND(C24&gt;0.5,C24&lt;22/24),22/24-C24,)</f>
        <v/>
      </c>
      <c r="L24" s="197">
        <f>IF(C24&gt;E24,E24+1-C24-H24,E24-C24-H24)</f>
        <v/>
      </c>
      <c r="M24" s="202">
        <f>+IF(L24&gt;$L$7,$L$7,L24)</f>
        <v/>
      </c>
      <c r="N24" s="197">
        <f>+IF(OR(L24&lt;=$L$7,L24=" ")," ",L24-$L$7)</f>
        <v/>
      </c>
      <c r="O24" s="197">
        <f>IF(AND($C24&lt;&gt;"",$C24&lt;$AA$2,$E24&gt;$Z$2),MIN($E24,$AA$2)-MAX($C24,$Z$2),0)</f>
        <v/>
      </c>
      <c r="P24" s="197">
        <f>IF(AND($F24&lt;&gt;"",$F24&lt;$AA$2,$G24&gt;$Z$2),MIN($G24,$AA$2)-MAX($F24,$Z$2),0)</f>
        <v/>
      </c>
      <c r="Q24" s="197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119" t="n"/>
    </row>
    <row r="25" ht="36.75" customHeight="1" s="35">
      <c r="A25" s="216">
        <f>A24+1</f>
        <v/>
      </c>
      <c r="B25" s="32">
        <f>TEXT(A25,"aaa")</f>
        <v/>
      </c>
      <c r="C25" s="200" t="n"/>
      <c r="D25" s="215">
        <f t="array" ref="D25">_xlfn.IFS(C25&lt;0.5,"朝",AND(C25&lt;22/24),"22前",AND(C25&gt;=22/24),"22後")</f>
        <v/>
      </c>
      <c r="E25" s="146" t="n"/>
      <c r="F25" s="197" t="n"/>
      <c r="G25" s="198" t="n"/>
      <c r="H25" s="201">
        <f>G25-F25</f>
        <v/>
      </c>
      <c r="I25" s="196">
        <f>IF(AND(C25&lt;0.333,C25&lt;&gt;""),8/24-C25,(IF(E25&gt;29/24,E25-29/24,)))</f>
        <v/>
      </c>
      <c r="J25" s="196">
        <f>IF(AND(C25&lt;0.5,C25&lt;&gt;""),E25-C25-H25,)</f>
        <v/>
      </c>
      <c r="K25" s="196">
        <f>IF(AND(C25&gt;0.5,C25&lt;22/24),22/24-C25,)</f>
        <v/>
      </c>
      <c r="L25" s="197">
        <f>IF(C25&gt;E25,E25+1-C25-H25,E25-C25-H25)</f>
        <v/>
      </c>
      <c r="M25" s="202">
        <f>+IF(L25&gt;$L$7,$L$7,L25)</f>
        <v/>
      </c>
      <c r="N25" s="197">
        <f>+IF(OR(L25&lt;=$L$7,L25=" ")," ",L25-$L$7)</f>
        <v/>
      </c>
      <c r="O25" s="197">
        <f>IF(AND($C25&lt;&gt;"",$C25&lt;$AA$2,$E25&gt;$Z$2),MIN($E25,$AA$2)-MAX($C25,$Z$2),0)</f>
        <v/>
      </c>
      <c r="P25" s="197">
        <f>IF(AND($F25&lt;&gt;"",$F25&lt;$AA$2,$G25&gt;$Z$2),MIN($G25,$AA$2)-MAX($F25,$Z$2),0)</f>
        <v/>
      </c>
      <c r="Q25" s="197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119" t="n"/>
    </row>
    <row r="26" ht="36.75" customHeight="1" s="35">
      <c r="A26" s="216">
        <f>A25+1</f>
        <v/>
      </c>
      <c r="B26" s="32">
        <f>TEXT(A26,"aaa")</f>
        <v/>
      </c>
      <c r="C26" s="200" t="n"/>
      <c r="D26" s="215">
        <f t="array" ref="D26">_xlfn.IFS(C26&lt;0.5,"朝",AND(C26&lt;22/24),"22前",AND(C26&gt;=22/24),"22後")</f>
        <v/>
      </c>
      <c r="E26" s="146" t="n"/>
      <c r="F26" s="197" t="n"/>
      <c r="G26" s="198" t="n"/>
      <c r="H26" s="201">
        <f>G26-F26</f>
        <v/>
      </c>
      <c r="I26" s="196">
        <f>IF(AND(C26&lt;0.333,C26&lt;&gt;""),8/24-C26,(IF(E26&gt;29/24,E26-29/24,)))</f>
        <v/>
      </c>
      <c r="J26" s="196">
        <f>IF(AND(C26&lt;0.5,C26&lt;&gt;""),E26-C26-H26,)</f>
        <v/>
      </c>
      <c r="K26" s="196">
        <f>IF(AND(C26&gt;0.5,C26&lt;22/24),22/24-C26,)</f>
        <v/>
      </c>
      <c r="L26" s="197">
        <f>IF(C26&gt;E26,E26+1-C26-H26,E26-C26-H26)</f>
        <v/>
      </c>
      <c r="M26" s="202">
        <f>+IF(L26&gt;$L$7,$L$7,L26)</f>
        <v/>
      </c>
      <c r="N26" s="197">
        <f>+IF(OR(L26&lt;=$L$7,L26=" ")," ",L26-$L$7)</f>
        <v/>
      </c>
      <c r="O26" s="197">
        <f>IF(AND($C26&lt;&gt;"",$C26&lt;$AA$2,$E26&gt;$Z$2),MIN($E26,$AA$2)-MAX($C26,$Z$2),0)</f>
        <v/>
      </c>
      <c r="P26" s="197">
        <f>IF(AND($F26&lt;&gt;"",$F26&lt;$AA$2,$G26&gt;$Z$2),MIN($G26,$AA$2)-MAX($F26,$Z$2),0)</f>
        <v/>
      </c>
      <c r="Q26" s="197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119" t="n"/>
    </row>
    <row r="27" ht="36.75" customHeight="1" s="35">
      <c r="A27" s="216">
        <f>A26+1</f>
        <v/>
      </c>
      <c r="B27" s="32">
        <f>TEXT(A27,"aaa")</f>
        <v/>
      </c>
      <c r="C27" s="200" t="n"/>
      <c r="D27" s="215">
        <f t="array" ref="D27">_xlfn.IFS(C27&lt;0.5,"朝",AND(C27&lt;22/24),"22前",AND(C27&gt;=22/24),"22後")</f>
        <v/>
      </c>
      <c r="E27" s="146" t="n"/>
      <c r="F27" s="197" t="n"/>
      <c r="G27" s="198" t="n"/>
      <c r="H27" s="201">
        <f>G27-F27</f>
        <v/>
      </c>
      <c r="I27" s="196">
        <f>IF(AND(C27&lt;0.333,C27&lt;&gt;""),8/24-C27,(IF(E27&gt;29/24,E27-29/24,)))</f>
        <v/>
      </c>
      <c r="J27" s="196">
        <f>IF(AND(C27&lt;0.5,C27&lt;&gt;""),E27-C27-H27,)</f>
        <v/>
      </c>
      <c r="K27" s="196">
        <f>IF(AND(C27&gt;0.5,C27&lt;22/24),22/24-C27,)</f>
        <v/>
      </c>
      <c r="L27" s="197">
        <f>IF(C27&gt;E27,E27+1-C27-H27,E27-C27-H27)</f>
        <v/>
      </c>
      <c r="M27" s="202">
        <f>+IF(L27&gt;$L$7,$L$7,L27)</f>
        <v/>
      </c>
      <c r="N27" s="197">
        <f>+IF(OR(L27&lt;=$L$7,L27=" ")," ",L27-$L$7)</f>
        <v/>
      </c>
      <c r="O27" s="197">
        <f>IF(AND($C27&lt;&gt;"",$C27&lt;$AA$2,$E27&gt;$Z$2),MIN($E27,$AA$2)-MAX($C27,$Z$2),0)</f>
        <v/>
      </c>
      <c r="P27" s="197">
        <f>IF(AND($F27&lt;&gt;"",$F27&lt;$AA$2,$G27&gt;$Z$2),MIN($G27,$AA$2)-MAX($F27,$Z$2),0)</f>
        <v/>
      </c>
      <c r="Q27" s="197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119" t="n"/>
    </row>
    <row r="28" ht="36.75" customHeight="1" s="35">
      <c r="A28" s="216">
        <f>A27+1</f>
        <v/>
      </c>
      <c r="B28" s="32">
        <f>TEXT(A28,"aaa")</f>
        <v/>
      </c>
      <c r="C28" s="200" t="n"/>
      <c r="D28" s="215">
        <f t="array" ref="D28">_xlfn.IFS(C28&lt;0.5,"朝",AND(C28&lt;22/24),"22前",AND(C28&gt;=22/24),"22後")</f>
        <v/>
      </c>
      <c r="E28" s="146" t="n"/>
      <c r="F28" s="197" t="n"/>
      <c r="G28" s="198" t="n"/>
      <c r="H28" s="201">
        <f>G28-F28</f>
        <v/>
      </c>
      <c r="I28" s="196">
        <f>IF(AND(C28&lt;0.333,C28&lt;&gt;""),8/24-C28,(IF(E28&gt;29/24,E28-29/24,)))</f>
        <v/>
      </c>
      <c r="J28" s="196">
        <f>IF(AND(C28&lt;0.5,C28&lt;&gt;""),E28-C28-H28,)</f>
        <v/>
      </c>
      <c r="K28" s="196">
        <f>IF(AND(C28&gt;0.5,C28&lt;22/24),22/24-C28,)</f>
        <v/>
      </c>
      <c r="L28" s="197">
        <f>IF(C28&gt;E28,E28+1-C28-H28,E28-C28-H28)</f>
        <v/>
      </c>
      <c r="M28" s="202">
        <f>+IF(L28&gt;$L$7,$L$7,L28)</f>
        <v/>
      </c>
      <c r="N28" s="197">
        <f>+IF(OR(L28&lt;=$L$7,L28=" ")," ",L28-$L$7)</f>
        <v/>
      </c>
      <c r="O28" s="197">
        <f>IF(AND($C28&lt;&gt;"",$C28&lt;$AA$2,$E28&gt;$Z$2),MIN($E28,$AA$2)-MAX($C28,$Z$2),0)</f>
        <v/>
      </c>
      <c r="P28" s="197">
        <f>IF(AND($F28&lt;&gt;"",$F28&lt;$AA$2,$G28&gt;$Z$2),MIN($G28,$AA$2)-MAX($F28,$Z$2),0)</f>
        <v/>
      </c>
      <c r="Q28" s="197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119" t="n"/>
    </row>
    <row r="29" ht="36.75" customHeight="1" s="35">
      <c r="A29" s="216">
        <f>A28+1</f>
        <v/>
      </c>
      <c r="B29" s="32">
        <f>TEXT(A29,"aaa")</f>
        <v/>
      </c>
      <c r="C29" s="200" t="n"/>
      <c r="D29" s="215">
        <f t="array" ref="D29">_xlfn.IFS(C29&lt;0.5,"朝",AND(C29&lt;22/24),"22前",AND(C29&gt;=22/24),"22後")</f>
        <v/>
      </c>
      <c r="E29" s="146" t="n"/>
      <c r="F29" s="197" t="n"/>
      <c r="G29" s="198" t="n"/>
      <c r="H29" s="201">
        <f>G29-F29</f>
        <v/>
      </c>
      <c r="I29" s="196">
        <f>IF(AND(C29&lt;0.333,C29&lt;&gt;""),8/24-C29,(IF(E29&gt;29/24,E29-29/24,)))</f>
        <v/>
      </c>
      <c r="J29" s="196">
        <f>IF(AND(C29&lt;0.5,C29&lt;&gt;""),E29-C29-H29,)</f>
        <v/>
      </c>
      <c r="K29" s="196">
        <f>IF(AND(C29&gt;0.5,C29&lt;22/24),22/24-C29,)</f>
        <v/>
      </c>
      <c r="L29" s="197">
        <f>IF(C29&gt;E29,E29+1-C29-H29,E29-C29-H29)</f>
        <v/>
      </c>
      <c r="M29" s="202">
        <f>+IF(L29&gt;$L$7,$L$7,L29)</f>
        <v/>
      </c>
      <c r="N29" s="197">
        <f>+IF(OR(L29&lt;=$L$7,L29=" ")," ",L29-$L$7)</f>
        <v/>
      </c>
      <c r="O29" s="197">
        <f>IF(AND($C29&lt;&gt;"",$C29&lt;$AA$2,$E29&gt;$Z$2),MIN($E29,$AA$2)-MAX($C29,$Z$2),0)</f>
        <v/>
      </c>
      <c r="P29" s="197">
        <f>IF(AND($F29&lt;&gt;"",$F29&lt;$AA$2,$G29&gt;$Z$2),MIN($G29,$AA$2)-MAX($F29,$Z$2),0)</f>
        <v/>
      </c>
      <c r="Q29" s="197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119" t="n"/>
    </row>
    <row r="30" ht="36.75" customHeight="1" s="35">
      <c r="A30" s="216">
        <f>A29+1</f>
        <v/>
      </c>
      <c r="B30" s="32">
        <f>TEXT(A30,"aaa")</f>
        <v/>
      </c>
      <c r="C30" s="200" t="n"/>
      <c r="D30" s="215">
        <f t="array" ref="D30">_xlfn.IFS(C30&lt;0.5,"朝",AND(C30&lt;22/24),"22前",AND(C30&gt;=22/24),"22後")</f>
        <v/>
      </c>
      <c r="E30" s="146" t="n"/>
      <c r="F30" s="197" t="n"/>
      <c r="G30" s="198" t="n"/>
      <c r="H30" s="201">
        <f>G30-F30</f>
        <v/>
      </c>
      <c r="I30" s="196">
        <f>IF(AND(C30&lt;0.333,C30&lt;&gt;""),8/24-C30,(IF(E30&gt;29/24,E30-29/24,)))</f>
        <v/>
      </c>
      <c r="J30" s="196">
        <f>IF(AND(C30&lt;0.5,C30&lt;&gt;""),E30-C30-H30,)</f>
        <v/>
      </c>
      <c r="K30" s="196">
        <f>IF(AND(C30&gt;0.5,C30&lt;22/24),22/24-C30,)</f>
        <v/>
      </c>
      <c r="L30" s="197">
        <f>IF(C30&gt;E30,E30+1-C30-H30,E30-C30-H30)</f>
        <v/>
      </c>
      <c r="M30" s="202">
        <f>+IF(L30&gt;$L$7,$L$7,L30)</f>
        <v/>
      </c>
      <c r="N30" s="197">
        <f>+IF(OR(L30&lt;=$L$7,L30=" ")," ",L30-$L$7)</f>
        <v/>
      </c>
      <c r="O30" s="197">
        <f>IF(AND($C30&lt;&gt;"",$C30&lt;$AA$2,$E30&gt;$Z$2),MIN($E30,$AA$2)-MAX($C30,$Z$2),0)</f>
        <v/>
      </c>
      <c r="P30" s="197">
        <f>IF(AND($F30&lt;&gt;"",$F30&lt;$AA$2,$G30&gt;$Z$2),MIN($G30,$AA$2)-MAX($F30,$Z$2),0)</f>
        <v/>
      </c>
      <c r="Q30" s="197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119" t="n"/>
    </row>
    <row r="31" ht="36.75" customHeight="1" s="35">
      <c r="A31" s="216">
        <f>A30+1</f>
        <v/>
      </c>
      <c r="B31" s="32">
        <f>TEXT(A31,"aaa")</f>
        <v/>
      </c>
      <c r="C31" s="200" t="n"/>
      <c r="D31" s="215">
        <f t="array" ref="D31">_xlfn.IFS(C31&lt;0.5,"朝",AND(C31&lt;22/24),"22前",AND(C31&gt;=22/24),"22後")</f>
        <v/>
      </c>
      <c r="E31" s="146" t="n"/>
      <c r="F31" s="197" t="n"/>
      <c r="G31" s="198" t="n"/>
      <c r="H31" s="201">
        <f>G31-F31</f>
        <v/>
      </c>
      <c r="I31" s="196">
        <f>IF(AND(C31&lt;0.333,C31&lt;&gt;""),8/24-C31,(IF(E31&gt;29/24,E31-29/24,)))</f>
        <v/>
      </c>
      <c r="J31" s="196">
        <f>IF(AND(C31&lt;0.5,C31&lt;&gt;""),E31-C31-H31,)</f>
        <v/>
      </c>
      <c r="K31" s="196">
        <f>IF(AND(C31&gt;0.5,C31&lt;22/24),22/24-C31,)</f>
        <v/>
      </c>
      <c r="L31" s="197">
        <f>IF(C31&gt;E31,E31+1-C31-H31,E31-C31-H31)</f>
        <v/>
      </c>
      <c r="M31" s="202">
        <f>+IF(L31&gt;$L$7,$L$7,L31)</f>
        <v/>
      </c>
      <c r="N31" s="197">
        <f>+IF(OR(L31&lt;=$L$7,L31=" ")," ",L31-$L$7)</f>
        <v/>
      </c>
      <c r="O31" s="197">
        <f>IF(AND($C31&lt;&gt;"",$C31&lt;$AA$2,$E31&gt;$Z$2),MIN($E31,$AA$2)-MAX($C31,$Z$2),0)</f>
        <v/>
      </c>
      <c r="P31" s="197">
        <f>IF(AND($F31&lt;&gt;"",$F31&lt;$AA$2,$G31&gt;$Z$2),MIN($G31,$AA$2)-MAX($F31,$Z$2),0)</f>
        <v/>
      </c>
      <c r="Q31" s="197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119" t="n"/>
    </row>
    <row r="32" ht="36.75" customHeight="1" s="35">
      <c r="A32" s="216">
        <f>A31+1</f>
        <v/>
      </c>
      <c r="B32" s="32">
        <f>TEXT(A32,"aaa")</f>
        <v/>
      </c>
      <c r="C32" s="200" t="n"/>
      <c r="D32" s="215">
        <f t="array" ref="D32">_xlfn.IFS(C32&lt;0.5,"朝",AND(C32&lt;22/24),"22前",AND(C32&gt;=22/24),"22後")</f>
        <v/>
      </c>
      <c r="E32" s="146" t="n"/>
      <c r="F32" s="197" t="n"/>
      <c r="G32" s="198" t="n"/>
      <c r="H32" s="201">
        <f>G32-F32</f>
        <v/>
      </c>
      <c r="I32" s="196">
        <f>IF(AND(C32&lt;0.333,C32&lt;&gt;""),8/24-C32,(IF(E32&gt;29/24,E32-29/24,)))</f>
        <v/>
      </c>
      <c r="J32" s="196">
        <f>IF(AND(C32&lt;0.5,C32&lt;&gt;""),E32-C32-H32,)</f>
        <v/>
      </c>
      <c r="K32" s="196">
        <f>IF(AND(C32&gt;0.5,C32&lt;22/24),22/24-C32,)</f>
        <v/>
      </c>
      <c r="L32" s="197">
        <f>IF(C32&gt;E32,E32+1-C32-H32,E32-C32-H32)</f>
        <v/>
      </c>
      <c r="M32" s="202">
        <f>+IF(L32&gt;$L$7,$L$7,L32)</f>
        <v/>
      </c>
      <c r="N32" s="197">
        <f>+IF(OR(L32&lt;=$L$7,L32=" ")," ",L32-$L$7)</f>
        <v/>
      </c>
      <c r="O32" s="197">
        <f>IF(AND($C32&lt;&gt;"",$C32&lt;$AA$2,$E32&gt;$Z$2),MIN($E32,$AA$2)-MAX($C32,$Z$2),0)</f>
        <v/>
      </c>
      <c r="P32" s="197">
        <f>IF(AND($F32&lt;&gt;"",$F32&lt;$AA$2,$G32&gt;$Z$2),MIN($G32,$AA$2)-MAX($F32,$Z$2),0)</f>
        <v/>
      </c>
      <c r="Q32" s="197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119" t="n"/>
    </row>
    <row r="33" ht="36.75" customHeight="1" s="35">
      <c r="A33" s="216">
        <f>A32+1</f>
        <v/>
      </c>
      <c r="B33" s="32">
        <f>TEXT(A33,"aaa")</f>
        <v/>
      </c>
      <c r="C33" s="200" t="n"/>
      <c r="D33" s="215">
        <f t="array" ref="D33">_xlfn.IFS(C33&lt;0.5,"朝",AND(C33&lt;22/24),"22前",AND(C33&gt;=22/24),"22後")</f>
        <v/>
      </c>
      <c r="E33" s="146" t="n"/>
      <c r="F33" s="197" t="n"/>
      <c r="G33" s="198" t="n"/>
      <c r="H33" s="201">
        <f>G33-F33</f>
        <v/>
      </c>
      <c r="I33" s="196">
        <f>IF(AND(C33&lt;0.333,C33&lt;&gt;""),8/24-C33,(IF(E33&gt;29/24,E33-29/24,)))</f>
        <v/>
      </c>
      <c r="J33" s="196">
        <f>IF(AND(C33&lt;0.5,C33&lt;&gt;""),E33-C33-H33,)</f>
        <v/>
      </c>
      <c r="K33" s="196">
        <f>IF(AND(C33&gt;0.5,C33&lt;22/24),22/24-C33,)</f>
        <v/>
      </c>
      <c r="L33" s="197">
        <f>IF(C33&gt;E33,E33+1-C33-H33,E33-C33-H33)</f>
        <v/>
      </c>
      <c r="M33" s="202">
        <f>+IF(L33&gt;$L$7,$L$7,L33)</f>
        <v/>
      </c>
      <c r="N33" s="197">
        <f>+IF(OR(L33&lt;=$L$7,L33=" ")," ",L33-$L$7)</f>
        <v/>
      </c>
      <c r="O33" s="197">
        <f>IF(AND($C33&lt;&gt;"",$C33&lt;$AA$2,$E33&gt;$Z$2),MIN($E33,$AA$2)-MAX($C33,$Z$2),0)</f>
        <v/>
      </c>
      <c r="P33" s="197">
        <f>IF(AND($F33&lt;&gt;"",$F33&lt;$AA$2,$G33&gt;$Z$2),MIN($G33,$AA$2)-MAX($F33,$Z$2),0)</f>
        <v/>
      </c>
      <c r="Q33" s="197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119" t="n"/>
    </row>
    <row r="34" ht="36.75" customHeight="1" s="35">
      <c r="A34" s="216">
        <f>A33+1</f>
        <v/>
      </c>
      <c r="B34" s="32">
        <f>TEXT(A34,"aaa")</f>
        <v/>
      </c>
      <c r="C34" s="200" t="n"/>
      <c r="D34" s="215">
        <f t="array" ref="D34">_xlfn.IFS(C34&lt;0.5,"朝",AND(C34&lt;22/24),"22前",AND(C34&gt;=22/24),"22後")</f>
        <v/>
      </c>
      <c r="E34" s="146" t="n"/>
      <c r="F34" s="197" t="n"/>
      <c r="G34" s="198" t="n"/>
      <c r="H34" s="201">
        <f>G34-F34</f>
        <v/>
      </c>
      <c r="I34" s="196">
        <f>IF(AND(C34&lt;0.333,C34&lt;&gt;""),8/24-C34,(IF(E34&gt;29/24,E34-29/24,)))</f>
        <v/>
      </c>
      <c r="J34" s="196">
        <f>IF(AND(C34&lt;0.5,C34&lt;&gt;""),E34-C34-H34,)</f>
        <v/>
      </c>
      <c r="K34" s="196">
        <f>IF(AND(C34&gt;0.5,C34&lt;22/24),22/24-C34,)</f>
        <v/>
      </c>
      <c r="L34" s="197">
        <f>IF(C34&gt;E34,E34+1-C34-H34,E34-C34-H34)</f>
        <v/>
      </c>
      <c r="M34" s="202">
        <f>+IF(L34&gt;$L$7,$L$7,L34)</f>
        <v/>
      </c>
      <c r="N34" s="197">
        <f>+IF(OR(L34&lt;=$L$7,L34=" ")," ",L34-$L$7)</f>
        <v/>
      </c>
      <c r="O34" s="197">
        <f>IF(AND($C34&lt;&gt;"",$C34&lt;$AA$2,$E34&gt;$Z$2),MIN($E34,$AA$2)-MAX($C34,$Z$2),0)</f>
        <v/>
      </c>
      <c r="P34" s="197">
        <f>IF(AND($F34&lt;&gt;"",$F34&lt;$AA$2,$G34&gt;$Z$2),MIN($G34,$AA$2)-MAX($F34,$Z$2),0)</f>
        <v/>
      </c>
      <c r="Q34" s="197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119" t="n"/>
    </row>
    <row r="35" ht="36.75" customHeight="1" s="35">
      <c r="A35" s="216">
        <f>A34+1</f>
        <v/>
      </c>
      <c r="B35" s="32">
        <f>TEXT(A35,"aaa")</f>
        <v/>
      </c>
      <c r="C35" s="200" t="n"/>
      <c r="D35" s="215">
        <f t="array" ref="D35">_xlfn.IFS(C35&lt;0.5,"朝",AND(C35&lt;22/24),"22前",AND(C35&gt;=22/24),"22後")</f>
        <v/>
      </c>
      <c r="E35" s="146" t="n"/>
      <c r="F35" s="197" t="n"/>
      <c r="G35" s="198" t="n"/>
      <c r="H35" s="201">
        <f>G35-F35</f>
        <v/>
      </c>
      <c r="I35" s="196">
        <f>IF(AND(C35&lt;0.333,C35&lt;&gt;""),8/24-C35,(IF(E35&gt;29/24,E35-29/24,)))</f>
        <v/>
      </c>
      <c r="J35" s="196">
        <f>IF(AND(C35&lt;0.5,C35&lt;&gt;""),E35-C35-H35,)</f>
        <v/>
      </c>
      <c r="K35" s="196">
        <f>IF(AND(C35&gt;0.5,C35&lt;22/24),22/24-C35,)</f>
        <v/>
      </c>
      <c r="L35" s="197">
        <f>IF(C35&gt;E35,E35+1-C35-H35,E35-C35-H35)</f>
        <v/>
      </c>
      <c r="M35" s="202">
        <f>+IF(L35&gt;$L$7,$L$7,L35)</f>
        <v/>
      </c>
      <c r="N35" s="197">
        <f>+IF(OR(L35&lt;=$L$7,L35=" ")," ",L35-$L$7)</f>
        <v/>
      </c>
      <c r="O35" s="197">
        <f>IF(AND($C35&lt;&gt;"",$C35&lt;$AA$2,$E35&gt;$Z$2),MIN($E35,$AA$2)-MAX($C35,$Z$2),0)</f>
        <v/>
      </c>
      <c r="P35" s="197">
        <f>IF(AND($F35&lt;&gt;"",$F35&lt;$AA$2,$G35&gt;$Z$2),MIN($G35,$AA$2)-MAX($F35,$Z$2),0)</f>
        <v/>
      </c>
      <c r="Q35" s="197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119" t="n"/>
    </row>
    <row r="36" ht="36.75" customHeight="1" s="35">
      <c r="A36" s="216">
        <f>A35+1</f>
        <v/>
      </c>
      <c r="B36" s="32">
        <f>TEXT(A36,"aaa")</f>
        <v/>
      </c>
      <c r="C36" s="200" t="n"/>
      <c r="D36" s="215">
        <f t="array" ref="D36">_xlfn.IFS(C36&lt;0.5,"朝",AND(C36&lt;22/24),"22前",AND(C36&gt;=22/24),"22後")</f>
        <v/>
      </c>
      <c r="E36" s="146" t="n"/>
      <c r="F36" s="197" t="n"/>
      <c r="G36" s="198" t="n"/>
      <c r="H36" s="201">
        <f>G36-F36</f>
        <v/>
      </c>
      <c r="I36" s="196">
        <f>IF(AND(C36&lt;0.333,C36&lt;&gt;""),8/24-C36,(IF(E36&gt;29/24,E36-29/24,)))</f>
        <v/>
      </c>
      <c r="J36" s="196">
        <f>IF(AND(C36&lt;0.5,C36&lt;&gt;""),E36-C36-H36,)</f>
        <v/>
      </c>
      <c r="K36" s="196">
        <f>IF(AND(C36&gt;0.5,C36&lt;22/24),22/24-C36,)</f>
        <v/>
      </c>
      <c r="L36" s="197">
        <f>IF(C36&gt;E36,E36+1-C36-H36,E36-C36-H36)</f>
        <v/>
      </c>
      <c r="M36" s="202">
        <f>+IF(L36&gt;$L$7,$L$7,L36)</f>
        <v/>
      </c>
      <c r="N36" s="197">
        <f>+IF(OR(L36&lt;=$L$7,L36=" ")," ",L36-$L$7)</f>
        <v/>
      </c>
      <c r="O36" s="197">
        <f>IF(AND($C36&lt;&gt;"",$C36&lt;$AA$2,$E36&gt;$Z$2),MIN($E36,$AA$2)-MAX($C36,$Z$2),0)</f>
        <v/>
      </c>
      <c r="P36" s="197">
        <f>IF(AND($F36&lt;&gt;"",$F36&lt;$AA$2,$G36&gt;$Z$2),MIN($G36,$AA$2)-MAX($F36,$Z$2),0)</f>
        <v/>
      </c>
      <c r="Q36" s="197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119" t="n"/>
    </row>
    <row r="37" ht="36.75" customHeight="1" s="35">
      <c r="A37" s="216">
        <f>A36+1</f>
        <v/>
      </c>
      <c r="B37" s="32">
        <f>TEXT(A37,"aaa")</f>
        <v/>
      </c>
      <c r="C37" s="200" t="n"/>
      <c r="D37" s="215">
        <f t="array" ref="D37">_xlfn.IFS(C37&lt;0.5,"朝",AND(C37&lt;22/24),"22前",AND(C37&gt;=22/24),"22後")</f>
        <v/>
      </c>
      <c r="E37" s="146" t="n"/>
      <c r="F37" s="197" t="n"/>
      <c r="G37" s="198" t="n"/>
      <c r="H37" s="201">
        <f>G37-F37</f>
        <v/>
      </c>
      <c r="I37" s="196">
        <f>IF(AND(C37&lt;0.333,C37&lt;&gt;""),8/24-C37,(IF(E37&gt;29/24,E37-29/24,)))</f>
        <v/>
      </c>
      <c r="J37" s="196">
        <f>IF(AND(C37&lt;0.5,C37&lt;&gt;""),E37-C37-H37,)</f>
        <v/>
      </c>
      <c r="K37" s="196">
        <f>IF(AND(C37&gt;0.5,C37&lt;22/24),22/24-C37,)</f>
        <v/>
      </c>
      <c r="L37" s="197">
        <f>IF(C37&gt;E37,E37+1-C37-H37,E37-C37-H37)</f>
        <v/>
      </c>
      <c r="M37" s="202">
        <f>+IF(L37&gt;$L$7,$L$7,L37)</f>
        <v/>
      </c>
      <c r="N37" s="197">
        <f>+IF(OR(L37&lt;=$L$7,L37=" ")," ",L37-$L$7)</f>
        <v/>
      </c>
      <c r="O37" s="197">
        <f>IF(AND($C37&lt;&gt;"",$C37&lt;$AA$2,$E37&gt;$Z$2),MIN($E37,$AA$2)-MAX($C37,$Z$2),0)</f>
        <v/>
      </c>
      <c r="P37" s="197">
        <f>IF(AND($F37&lt;&gt;"",$F37&lt;$AA$2,$G37&gt;$Z$2),MIN($G37,$AA$2)-MAX($F37,$Z$2),0)</f>
        <v/>
      </c>
      <c r="Q37" s="197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119" t="n"/>
    </row>
    <row r="38" ht="36.75" customHeight="1" s="35">
      <c r="A38" s="216">
        <f>A37+1</f>
        <v/>
      </c>
      <c r="B38" s="32">
        <f>TEXT(A38,"aaa")</f>
        <v/>
      </c>
      <c r="C38" s="200" t="n"/>
      <c r="D38" s="217">
        <f t="array" ref="D38">_xlfn.IFS(C38&lt;0.5,"朝",AND(C38&lt;22/24),"22前",AND(C38&gt;=22/24),"22後")</f>
        <v/>
      </c>
      <c r="E38" s="146" t="n"/>
      <c r="F38" s="197" t="n"/>
      <c r="G38" s="198" t="n"/>
      <c r="H38" s="201">
        <f>G38-F38</f>
        <v/>
      </c>
      <c r="I38" s="196">
        <f>IF(AND(C38&lt;0.333,C38&lt;&gt;""),8/24-C38,(IF(E38&gt;29/24,E38-29/24,)))</f>
        <v/>
      </c>
      <c r="J38" s="197">
        <f>IF(AND(C38&lt;0.5,C38&lt;&gt;""),E38-C38-H38,)</f>
        <v/>
      </c>
      <c r="K38" s="197">
        <f>IF(AND(C38&gt;0.5,C38&lt;22/24),22/24-C38,)</f>
        <v/>
      </c>
      <c r="L38" s="197">
        <f>IF(C38&gt;E38,E38+1-C38-H38,E38-C38-H38)</f>
        <v/>
      </c>
      <c r="M38" s="202">
        <f>+IF(L38&gt;$L$7,$L$7,L38)</f>
        <v/>
      </c>
      <c r="N38" s="197">
        <f>+IF(OR(L38&lt;=$L$7,L38=" ")," ",L38-$L$7)</f>
        <v/>
      </c>
      <c r="O38" s="197" t="n"/>
      <c r="P38" s="197" t="n"/>
      <c r="Q38" s="197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119" t="n"/>
    </row>
    <row r="39" ht="36.75" customHeight="1" s="35" thickBot="1">
      <c r="A39" s="218">
        <f>A38+1</f>
        <v/>
      </c>
      <c r="B39" s="26">
        <f>TEXT(A39,"aaa")</f>
        <v/>
      </c>
      <c r="C39" s="219" t="n"/>
      <c r="D39" s="220">
        <f t="array" ref="D39">_xlfn.IFS(C39&lt;0.5,"朝",AND(C39&lt;22/24),"22前",AND(C39&gt;=22/24),"22後")</f>
        <v/>
      </c>
      <c r="E39" s="147" t="n"/>
      <c r="F39" s="221" t="n"/>
      <c r="G39" s="222" t="n"/>
      <c r="H39" s="207" t="n">
        <v>0</v>
      </c>
      <c r="I39" s="208">
        <f>IF(AND(C39&lt;0.333,C39&lt;&gt;""),8/24-C39,(IF(E39&gt;29/24,E39-29/24,)))</f>
        <v/>
      </c>
      <c r="J39" s="208">
        <f>IF(AND(C39&lt;0.5,C39&lt;&gt;""),E39-C39-H39,)</f>
        <v/>
      </c>
      <c r="K39" s="223">
        <f>IF(AND(C39&gt;0.5,C39&lt;22/24),22/24-C39,)</f>
        <v/>
      </c>
      <c r="L39" s="208">
        <f>IF(C39&gt;E39,E39+1-C39-H39,E39-C39-H39)</f>
        <v/>
      </c>
      <c r="M39" s="209" t="n">
        <v>0</v>
      </c>
      <c r="N39" s="208" t="n"/>
      <c r="O39" s="208" t="n"/>
      <c r="P39" s="208" t="n"/>
      <c r="Q39" s="208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121" t="n"/>
    </row>
    <row r="40" ht="36.75" customHeight="1" s="35" thickTop="1">
      <c r="A40" s="117" t="inlineStr">
        <is>
          <t>合計</t>
        </is>
      </c>
      <c r="B40" s="117" t="n"/>
      <c r="C40" s="196" t="n"/>
      <c r="D40" s="215">
        <f t="array" ref="D40">_xlfn.IFS(C40&lt;0.5,"朝",AND(C40&lt;22/24),"22前",AND(C40&gt;=22/24),"22後")</f>
        <v/>
      </c>
      <c r="E40" s="224" t="n"/>
      <c r="F40" s="225" t="n"/>
      <c r="G40" s="226" t="n"/>
      <c r="H40" s="195" t="inlineStr">
        <is>
          <t>休憩計計</t>
        </is>
      </c>
      <c r="I40" s="196" t="inlineStr">
        <is>
          <t>早朝計</t>
        </is>
      </c>
      <c r="J40" s="196" t="inlineStr">
        <is>
          <t>基本計</t>
        </is>
      </c>
      <c r="K40" s="196" t="inlineStr">
        <is>
          <t>夜時間</t>
        </is>
      </c>
      <c r="L40" s="196" t="inlineStr">
        <is>
          <t>実働時間</t>
        </is>
      </c>
      <c r="M40" s="122" t="inlineStr">
        <is>
          <t>契約時間</t>
        </is>
      </c>
      <c r="N40" s="123" t="inlineStr">
        <is>
          <t>残業時間</t>
        </is>
      </c>
      <c r="O40" s="124" t="inlineStr">
        <is>
          <t>深夜時間</t>
        </is>
      </c>
      <c r="P40" s="124" t="inlineStr">
        <is>
          <t>深夜時間</t>
        </is>
      </c>
      <c r="Q40" s="124" t="inlineStr">
        <is>
          <t>深夜時間</t>
        </is>
      </c>
      <c r="R40" s="125" t="inlineStr">
        <is>
          <t>食事合計</t>
        </is>
      </c>
    </row>
    <row r="41" ht="36.75" customHeight="1" s="35" thickBot="1">
      <c r="A41" s="119" t="n"/>
      <c r="B41" s="119" t="n"/>
      <c r="C41" s="119" t="n"/>
      <c r="D41" s="119" t="n"/>
      <c r="E41" s="140" t="n"/>
      <c r="F41" s="4" t="inlineStr">
        <is>
          <t>出勤日数</t>
        </is>
      </c>
      <c r="G41" s="144">
        <f>COUNTA(C9:C39)</f>
        <v/>
      </c>
      <c r="H41" s="227">
        <f>+SUM(H9:H39)</f>
        <v/>
      </c>
      <c r="I41" s="228">
        <f>SUM(I9:I39)</f>
        <v/>
      </c>
      <c r="J41" s="229">
        <f>SUM(J9:J39)</f>
        <v/>
      </c>
      <c r="K41" s="229">
        <f>SUM(K9:K39)</f>
        <v/>
      </c>
      <c r="L41" s="197">
        <f>+SUM(L9:L39)</f>
        <v/>
      </c>
      <c r="M41" s="197">
        <f>+SUM(M9:M39)</f>
        <v/>
      </c>
      <c r="N41" s="197">
        <f>+SUM(N9:N39)</f>
        <v/>
      </c>
      <c r="O41" s="197">
        <f>+SUM(O9:O38)</f>
        <v/>
      </c>
      <c r="P41" s="197">
        <f>+SUM(P9:P38)</f>
        <v/>
      </c>
      <c r="Q41" s="197">
        <f>+SUM(Q9:Q39)</f>
        <v/>
      </c>
      <c r="R41" s="119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29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I36" sqref="I36"/>
    </sheetView>
  </sheetViews>
  <sheetFormatPr baseColWidth="8" defaultRowHeight="13.2"/>
  <cols>
    <col width="7.21875" bestFit="1" customWidth="1" style="35" min="1" max="1"/>
    <col width="5.77734375" bestFit="1" customWidth="1" style="35" min="2" max="2"/>
    <col hidden="1" width="2.88671875" customWidth="1" style="35" min="4" max="4"/>
    <col width="10.109375" customWidth="1" style="35" min="8" max="11"/>
    <col width="10" customWidth="1" style="35" min="12" max="13"/>
    <col width="10.88671875" customWidth="1" style="35" min="14" max="14"/>
    <col hidden="1" width="9" customWidth="1" style="35" min="15" max="15"/>
    <col hidden="1" width="8.21875" customWidth="1" style="35" min="16" max="16"/>
  </cols>
  <sheetData>
    <row r="2" ht="22.5" customHeight="1" s="35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67" t="inlineStr">
        <is>
          <t>ダイエットクック</t>
        </is>
      </c>
      <c r="E2" s="166" t="n"/>
      <c r="F2" s="166" t="n"/>
      <c r="G2" s="166" t="n"/>
      <c r="L2" s="0" t="n"/>
      <c r="M2" s="0" t="n"/>
      <c r="Z2" s="22" t="n">
        <v>0.9166666666666666</v>
      </c>
      <c r="AA2" s="23" t="n">
        <v>1.208333333333333</v>
      </c>
    </row>
    <row r="3" ht="22.5" customHeight="1" s="35">
      <c r="A3" s="190">
        <f>'[1]0SHEET'!D1</f>
        <v/>
      </c>
      <c r="B3" s="2" t="inlineStr">
        <is>
          <t>月</t>
        </is>
      </c>
      <c r="L3" s="0" t="n"/>
      <c r="M3" s="0" t="n"/>
    </row>
    <row r="4" ht="22.5" customHeight="1" s="35">
      <c r="C4" s="1" t="inlineStr">
        <is>
          <t>氏名</t>
        </is>
      </c>
      <c r="D4" s="168" t="inlineStr">
        <is>
          <t>Ｒスレスタ　ニルタ</t>
        </is>
      </c>
      <c r="E4" s="166" t="n"/>
      <c r="F4" s="166" t="n"/>
      <c r="G4" s="166" t="n"/>
      <c r="H4" s="0" t="inlineStr">
        <is>
          <t>NP番号：</t>
        </is>
      </c>
      <c r="I4" s="107" t="n">
        <v>5772</v>
      </c>
      <c r="J4" s="0" t="n"/>
      <c r="K4" s="0" t="n"/>
      <c r="M4" s="0" t="n"/>
    </row>
    <row r="6">
      <c r="L6" s="20" t="inlineStr">
        <is>
          <t>法定時間</t>
        </is>
      </c>
      <c r="M6" s="20" t="n"/>
    </row>
    <row r="7" ht="14.25" customHeight="1" s="35" thickBot="1">
      <c r="L7" s="21" t="n">
        <v>0.3333333333333333</v>
      </c>
      <c r="M7" s="21" t="n"/>
      <c r="O7" s="3" t="n"/>
      <c r="P7" s="3" t="n"/>
      <c r="Q7" s="3" t="n"/>
    </row>
    <row r="8" ht="22.5" customHeight="1" s="35" thickBot="1">
      <c r="A8" s="110" t="inlineStr">
        <is>
          <t>日</t>
        </is>
      </c>
      <c r="B8" s="132" t="inlineStr">
        <is>
          <t>曜日</t>
        </is>
      </c>
      <c r="C8" s="7" t="inlineStr">
        <is>
          <t>出勤</t>
        </is>
      </c>
      <c r="D8" s="8" t="n"/>
      <c r="E8" s="8" t="inlineStr">
        <is>
          <t>退勤</t>
        </is>
      </c>
      <c r="F8" s="8" t="inlineStr">
        <is>
          <t>休憩開始</t>
        </is>
      </c>
      <c r="G8" s="9" t="inlineStr">
        <is>
          <t>休憩終了</t>
        </is>
      </c>
      <c r="H8" s="134" t="inlineStr">
        <is>
          <t>休憩計</t>
        </is>
      </c>
      <c r="I8" s="110" t="inlineStr">
        <is>
          <t>早朝</t>
        </is>
      </c>
      <c r="J8" s="110" t="inlineStr">
        <is>
          <t>基本</t>
        </is>
      </c>
      <c r="K8" s="110" t="inlineStr">
        <is>
          <t>夜</t>
        </is>
      </c>
      <c r="L8" s="111" t="inlineStr">
        <is>
          <t>実働</t>
        </is>
      </c>
      <c r="M8" s="111" t="inlineStr">
        <is>
          <t>契約時間</t>
        </is>
      </c>
      <c r="N8" s="112" t="inlineStr">
        <is>
          <t>残業</t>
        </is>
      </c>
      <c r="O8" s="113" t="inlineStr">
        <is>
          <t>深夜時間</t>
        </is>
      </c>
      <c r="P8" s="113" t="inlineStr">
        <is>
          <t>深夜休憩</t>
        </is>
      </c>
      <c r="Q8" s="113" t="inlineStr">
        <is>
          <t>深夜</t>
        </is>
      </c>
      <c r="R8" s="114" t="inlineStr">
        <is>
          <t>食事</t>
        </is>
      </c>
    </row>
    <row r="9" ht="36.75" customHeight="1" s="35" thickTop="1">
      <c r="A9" s="214">
        <f>A3</f>
        <v/>
      </c>
      <c r="B9" s="133">
        <f>TEXT(A9,"aaa")</f>
        <v/>
      </c>
      <c r="C9" s="192" t="n">
        <v>0.8645833333333334</v>
      </c>
      <c r="D9" s="215">
        <f t="array" ref="D9">_xlfn.IFS(C9&lt;0.5,"朝",AND(C9&lt;22/24),"22前",AND(C9&gt;=22/24),"22後")</f>
        <v/>
      </c>
      <c r="E9" s="145" t="n">
        <v>1.259722222222222</v>
      </c>
      <c r="F9" s="196" t="n">
        <v>0</v>
      </c>
      <c r="G9" s="194" t="n">
        <v>0.04166666666666666</v>
      </c>
      <c r="H9" s="195">
        <f>G9-F9</f>
        <v/>
      </c>
      <c r="I9" s="196">
        <f>IF(AND(C9&lt;0.333,C9&lt;&gt;""),8/24-C9,(IF(E9&gt;29/24,E9-29/24,)))</f>
        <v/>
      </c>
      <c r="J9" s="196">
        <f>IF(AND(C9&lt;0.5,C9&lt;&gt;""),E9-C9-H9,)</f>
        <v/>
      </c>
      <c r="K9" s="196">
        <f>IF(AND(C9&gt;0.5,C9&lt;22/24),22/24-C9,)</f>
        <v/>
      </c>
      <c r="L9" s="197">
        <f>IF(C9&gt;E9,E9+1-C9-H9,E9-C9-H9)</f>
        <v/>
      </c>
      <c r="M9" s="196">
        <f>+IF(L9&gt;$L$7,$L$7,L9)</f>
        <v/>
      </c>
      <c r="N9" s="196">
        <f>+IF(OR(L9&lt;=$L$7,L9=" ")," ",L9-$L$7)</f>
        <v/>
      </c>
      <c r="O9" s="196">
        <f>IF(AND($C9&lt;&gt;"",$C9&lt;$AA$2,$E9&gt;$Z$2),MIN($E9,$AA$2)-MAX($C9,$Z$2),0)</f>
        <v/>
      </c>
      <c r="P9" s="196">
        <f>IF(AND($F9&lt;&gt;"",$F9&lt;$AA$2,$G9&gt;$Z$2),MIN($G9,$AA$2)-MAX($F9,$Z$2),0)</f>
        <v/>
      </c>
      <c r="Q9" s="197">
        <f t="array" ref="Q9">_xlfn.IFS(D9="朝",,AND(D9="22前",E9&gt;5/24),5/24+1-H9-22/24,AND(D9="22前",E9&lt;5/24),E9+1-H9-22/24,AND(D9="22後",E9&gt;5/24),5/24+1-H9-C9,AND(D9="22後",E9&lt;5/24),E9+1-H9-C9)</f>
        <v/>
      </c>
      <c r="R9" s="117" t="n"/>
    </row>
    <row r="10" ht="36.75" customHeight="1" s="35">
      <c r="A10" s="216">
        <f>A9+1</f>
        <v/>
      </c>
      <c r="B10" s="32">
        <f>TEXT(A10,"aaa")</f>
        <v/>
      </c>
      <c r="C10" s="200" t="n"/>
      <c r="D10" s="215">
        <f t="array" ref="D10">_xlfn.IFS(C10&lt;0.5,"朝",AND(C10&lt;22/24),"22前",AND(C10&gt;=22/24),"22後")</f>
        <v/>
      </c>
      <c r="E10" s="146" t="n"/>
      <c r="F10" s="197" t="n"/>
      <c r="G10" s="198" t="n"/>
      <c r="H10" s="201">
        <f>G10-F10</f>
        <v/>
      </c>
      <c r="I10" s="196">
        <f>IF(AND(C10&lt;0.333,C10&lt;&gt;""),8/24-C10,(IF(E10&gt;29/24,E10-29/24,)))</f>
        <v/>
      </c>
      <c r="J10" s="196">
        <f>IF(AND(C10&lt;0.5,C10&lt;&gt;""),E10-C10-H10,)</f>
        <v/>
      </c>
      <c r="K10" s="196">
        <f>IF(AND(C10&gt;0.5,C10&lt;22/24),22/24-C10,)</f>
        <v/>
      </c>
      <c r="L10" s="197">
        <f>IF(C10&gt;E10,E10+1-C10-H10,E10-C10-H10)</f>
        <v/>
      </c>
      <c r="M10" s="202">
        <f>+IF(L10&gt;$L$7,$L$7,L10)</f>
        <v/>
      </c>
      <c r="N10" s="197">
        <f>+IF(OR(L10&lt;=$L$7,L10=" ")," ",L10-$L$7)</f>
        <v/>
      </c>
      <c r="O10" s="197">
        <f>IF(AND($C10&lt;&gt;"",$C10&lt;$AA$2,$E10&gt;$Z$2),MIN($E10,$AA$2)-MAX($C10,$Z$2),0)</f>
        <v/>
      </c>
      <c r="P10" s="197">
        <f>IF(AND($F10&lt;&gt;"",$F10&lt;$AA$2,$G10&gt;$Z$2),MIN($G10,$AA$2)-MAX($F10,$Z$2),0)</f>
        <v/>
      </c>
      <c r="Q10" s="197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119" t="n"/>
    </row>
    <row r="11" ht="36.75" customHeight="1" s="35">
      <c r="A11" s="216">
        <f>A10+1</f>
        <v/>
      </c>
      <c r="B11" s="32">
        <f>TEXT(A11,"aaa")</f>
        <v/>
      </c>
      <c r="C11" s="200" t="n"/>
      <c r="D11" s="215">
        <f t="array" ref="D11">_xlfn.IFS(C11&lt;0.5,"朝",AND(C11&lt;22/24),"22前",AND(C11&gt;=22/24),"22後")</f>
        <v/>
      </c>
      <c r="E11" s="146" t="n"/>
      <c r="F11" s="197" t="n"/>
      <c r="G11" s="198" t="n"/>
      <c r="H11" s="201">
        <f>G11-F11</f>
        <v/>
      </c>
      <c r="I11" s="196">
        <f>IF(AND(C11&lt;0.333,C11&lt;&gt;""),8/24-C11,(IF(E11&gt;29/24,E11-29/24,)))</f>
        <v/>
      </c>
      <c r="J11" s="196">
        <f>IF(AND(C11&lt;0.5,C11&lt;&gt;""),E11-C11-H11,)</f>
        <v/>
      </c>
      <c r="K11" s="196">
        <f>IF(AND(C11&gt;0.5,C11&lt;22/24),22/24-C11,)</f>
        <v/>
      </c>
      <c r="L11" s="197">
        <f>IF(C11&gt;E11,E11+1-C11-H11,E11-C11-H11)</f>
        <v/>
      </c>
      <c r="M11" s="202">
        <f>+IF(L11&gt;$L$7,$L$7,L11)</f>
        <v/>
      </c>
      <c r="N11" s="197">
        <f>+IF(OR(L11&lt;=$L$7,L11=" ")," ",L11-$L$7)</f>
        <v/>
      </c>
      <c r="O11" s="197">
        <f>IF(AND($C11&lt;&gt;"",$C11&lt;$AA$2,$E11&gt;$Z$2),MIN($E11,$AA$2)-MAX($C11,$Z$2),0)</f>
        <v/>
      </c>
      <c r="P11" s="197">
        <f>IF(AND($F11&lt;&gt;"",$F11&lt;$AA$2,$G11&gt;$Z$2),MIN($G11,$AA$2)-MAX($F11,$Z$2),0)</f>
        <v/>
      </c>
      <c r="Q11" s="197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119" t="n"/>
    </row>
    <row r="12" ht="36.75" customHeight="1" s="35">
      <c r="A12" s="216">
        <f>A11+1</f>
        <v/>
      </c>
      <c r="B12" s="32">
        <f>TEXT(A12,"aaa")</f>
        <v/>
      </c>
      <c r="C12" s="200" t="n"/>
      <c r="D12" s="215">
        <f t="array" ref="D12">_xlfn.IFS(C12&lt;0.5,"朝",AND(C12&lt;22/24),"22前",AND(C12&gt;=22/24),"22後")</f>
        <v/>
      </c>
      <c r="E12" s="146" t="n"/>
      <c r="F12" s="197" t="n"/>
      <c r="G12" s="198" t="n"/>
      <c r="H12" s="201">
        <f>G12-F12</f>
        <v/>
      </c>
      <c r="I12" s="196">
        <f>IF(AND(C12&lt;0.333,C12&lt;&gt;""),8/24-C12,(IF(E12&gt;29/24,E12-29/24,)))</f>
        <v/>
      </c>
      <c r="J12" s="196">
        <f>IF(AND(C12&lt;0.5,C12&lt;&gt;""),E12-C12-H12,)</f>
        <v/>
      </c>
      <c r="K12" s="196">
        <f>IF(AND(C12&gt;0.5,C12&lt;22/24),22/24-C12,)</f>
        <v/>
      </c>
      <c r="L12" s="197">
        <f>IF(C12&gt;E12,E12+1-C12-H12,E12-C12-H12)</f>
        <v/>
      </c>
      <c r="M12" s="202">
        <f>+IF(L12&gt;$L$7,$L$7,L12)</f>
        <v/>
      </c>
      <c r="N12" s="197">
        <f>+IF(OR(L12&lt;=$L$7,L12=" ")," ",L12-$L$7)</f>
        <v/>
      </c>
      <c r="O12" s="197">
        <f>IF(AND($C12&lt;&gt;"",$C12&lt;$AA$2,$E12&gt;$Z$2),MIN($E12,$AA$2)-MAX($C12,$Z$2),0)</f>
        <v/>
      </c>
      <c r="P12" s="197">
        <f>IF(AND($F12&lt;&gt;"",$F12&lt;$AA$2,$G12&gt;$Z$2),MIN($G12,$AA$2)-MAX($F12,$Z$2),0)</f>
        <v/>
      </c>
      <c r="Q12" s="197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119" t="n"/>
    </row>
    <row r="13" ht="36.75" customHeight="1" s="35">
      <c r="A13" s="216">
        <f>A12+1</f>
        <v/>
      </c>
      <c r="B13" s="32">
        <f>TEXT(A13,"aaa")</f>
        <v/>
      </c>
      <c r="C13" s="200" t="n"/>
      <c r="D13" s="215">
        <f t="array" ref="D13">_xlfn.IFS(C13&lt;0.5,"朝",AND(C13&lt;22/24),"22前",AND(C13&gt;=22/24),"22後")</f>
        <v/>
      </c>
      <c r="E13" s="146" t="n"/>
      <c r="F13" s="197" t="n"/>
      <c r="G13" s="198" t="n"/>
      <c r="H13" s="201">
        <f>G13-F13</f>
        <v/>
      </c>
      <c r="I13" s="196">
        <f>IF(AND(C13&lt;0.333,C13&lt;&gt;""),8/24-C13,(IF(E13&gt;29/24,E13-29/24,)))</f>
        <v/>
      </c>
      <c r="J13" s="196">
        <f>IF(AND(C13&lt;0.5,C13&lt;&gt;""),E13-C13-H13,)</f>
        <v/>
      </c>
      <c r="K13" s="196">
        <f>IF(AND(C13&gt;0.5,C13&lt;22/24),22/24-C13,)</f>
        <v/>
      </c>
      <c r="L13" s="197">
        <f>IF(C13&gt;E13,E13+1-C13-H13,E13-C13-H13)</f>
        <v/>
      </c>
      <c r="M13" s="202">
        <f>+IF(L13&gt;$L$7,$L$7,L13)</f>
        <v/>
      </c>
      <c r="N13" s="197">
        <f>+IF(OR(L13&lt;=$L$7,L13=" ")," ",L13-$L$7)</f>
        <v/>
      </c>
      <c r="O13" s="197">
        <f>IF(AND($C13&lt;&gt;"",$C13&lt;$AA$2,$E13&gt;$Z$2),MIN($E13,$AA$2)-MAX($C13,$Z$2),0)</f>
        <v/>
      </c>
      <c r="P13" s="197">
        <f>IF(AND($F13&lt;&gt;"",$F13&lt;$AA$2,$G13&gt;$Z$2),MIN($G13,$AA$2)-MAX($F13,$Z$2),0)</f>
        <v/>
      </c>
      <c r="Q13" s="197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119" t="n"/>
    </row>
    <row r="14" ht="36.75" customHeight="1" s="35">
      <c r="A14" s="216">
        <f>A13+1</f>
        <v/>
      </c>
      <c r="B14" s="32">
        <f>TEXT(A14,"aaa")</f>
        <v/>
      </c>
      <c r="C14" s="200" t="n"/>
      <c r="D14" s="215">
        <f t="array" ref="D14">_xlfn.IFS(C14&lt;0.5,"朝",AND(C14&lt;22/24),"22前",AND(C14&gt;=22/24),"22後")</f>
        <v/>
      </c>
      <c r="E14" s="146" t="n"/>
      <c r="F14" s="197" t="n"/>
      <c r="G14" s="198" t="n"/>
      <c r="H14" s="201">
        <f>G14-F14</f>
        <v/>
      </c>
      <c r="I14" s="196">
        <f>IF(AND(C14&lt;0.333,C14&lt;&gt;""),8/24-C14,(IF(E14&gt;29/24,E14-29/24,)))</f>
        <v/>
      </c>
      <c r="J14" s="196">
        <f>IF(AND(C14&lt;0.5,C14&lt;&gt;""),E14-C14-H14,)</f>
        <v/>
      </c>
      <c r="K14" s="196">
        <f>IF(AND(C14&gt;0.5,C14&lt;22/24),22/24-C14,)</f>
        <v/>
      </c>
      <c r="L14" s="197">
        <f>IF(C14&gt;E14,E14+1-C14-H14,E14-C14-H14)</f>
        <v/>
      </c>
      <c r="M14" s="202">
        <f>+IF(L14&gt;$L$7,$L$7,L14)</f>
        <v/>
      </c>
      <c r="N14" s="197">
        <f>+IF(OR(L14&lt;=$L$7,L14=" ")," ",L14-$L$7)</f>
        <v/>
      </c>
      <c r="O14" s="197">
        <f>IF(AND($C14&lt;&gt;"",$C14&lt;$AA$2,$E14&gt;$Z$2),MIN($E14,$AA$2)-MAX($C14,$Z$2),0)</f>
        <v/>
      </c>
      <c r="P14" s="197">
        <f>IF(AND($F14&lt;&gt;"",$F14&lt;$AA$2,$G14&gt;$Z$2),MIN($G14,$AA$2)-MAX($F14,$Z$2),0)</f>
        <v/>
      </c>
      <c r="Q14" s="197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119" t="n"/>
    </row>
    <row r="15" ht="36.75" customHeight="1" s="35">
      <c r="A15" s="216">
        <f>A14+1</f>
        <v/>
      </c>
      <c r="B15" s="32">
        <f>TEXT(A15,"aaa")</f>
        <v/>
      </c>
      <c r="C15" s="200" t="n">
        <v>0.8645833333333334</v>
      </c>
      <c r="D15" s="215">
        <f t="array" ref="D15">_xlfn.IFS(C15&lt;0.5,"朝",AND(C15&lt;22/24),"22前",AND(C15&gt;=22/24),"22後")</f>
        <v/>
      </c>
      <c r="E15" s="146" t="n">
        <v>1.250694444444445</v>
      </c>
      <c r="F15" s="197" t="n">
        <v>0</v>
      </c>
      <c r="G15" s="198" t="n">
        <v>0.04166666666666666</v>
      </c>
      <c r="H15" s="201">
        <f>G15-F15</f>
        <v/>
      </c>
      <c r="I15" s="196">
        <f>IF(AND(C15&lt;0.333,C15&lt;&gt;""),8/24-C15,(IF(E15&gt;29/24,E15-29/24,)))</f>
        <v/>
      </c>
      <c r="J15" s="196">
        <f>IF(AND(C15&lt;0.5,C15&lt;&gt;""),E15-C15-H15,)</f>
        <v/>
      </c>
      <c r="K15" s="196">
        <f>IF(AND(C15&gt;0.5,C15&lt;22/24),22/24-C15,)</f>
        <v/>
      </c>
      <c r="L15" s="197">
        <f>IF(C15&gt;E15,E15+1-C15-H15,E15-C15-H15)</f>
        <v/>
      </c>
      <c r="M15" s="202">
        <f>+IF(L15&gt;$L$7,$L$7,L15)</f>
        <v/>
      </c>
      <c r="N15" s="197">
        <f>+IF(OR(L15&lt;=$L$7,L15=" ")," ",L15-$L$7)</f>
        <v/>
      </c>
      <c r="O15" s="197">
        <f>IF(AND($C15&lt;&gt;"",$C15&lt;$AA$2,$E15&gt;$Z$2),MIN($E15,$AA$2)-MAX($C15,$Z$2),0)</f>
        <v/>
      </c>
      <c r="P15" s="197">
        <f>IF(AND($F15&lt;&gt;"",$F15&lt;$AA$2,$G15&gt;$Z$2),MIN($G15,$AA$2)-MAX($F15,$Z$2),0)</f>
        <v/>
      </c>
      <c r="Q15" s="197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119" t="n"/>
    </row>
    <row r="16" ht="36.75" customHeight="1" s="35">
      <c r="A16" s="216">
        <f>A15+1</f>
        <v/>
      </c>
      <c r="B16" s="32">
        <f>TEXT(A16,"aaa")</f>
        <v/>
      </c>
      <c r="C16" s="200" t="n">
        <v>0.8645833333333334</v>
      </c>
      <c r="D16" s="215">
        <f t="array" ref="D16">_xlfn.IFS(C16&lt;0.5,"朝",AND(C16&lt;22/24),"22前",AND(C16&gt;=22/24),"22後")</f>
        <v/>
      </c>
      <c r="E16" s="146" t="n">
        <v>1.249305555555555</v>
      </c>
      <c r="F16" s="197" t="n">
        <v>0</v>
      </c>
      <c r="G16" s="198" t="n">
        <v>0.04166666666666666</v>
      </c>
      <c r="H16" s="201">
        <f>G16-F16</f>
        <v/>
      </c>
      <c r="I16" s="196">
        <f>IF(AND(C16&lt;0.333,C16&lt;&gt;""),8/24-C16,(IF(E16&gt;29/24,E16-29/24,)))</f>
        <v/>
      </c>
      <c r="J16" s="196">
        <f>IF(AND(C16&lt;0.5,C16&lt;&gt;""),E16-C16-H16,)</f>
        <v/>
      </c>
      <c r="K16" s="196">
        <f>IF(AND(C16&gt;0.5,C16&lt;22/24),22/24-C16,)</f>
        <v/>
      </c>
      <c r="L16" s="197">
        <f>IF(C16&gt;E16,E16+1-C16-H16,E16-C16-H16)</f>
        <v/>
      </c>
      <c r="M16" s="202">
        <f>+IF(L16&gt;$L$7,$L$7,L16)</f>
        <v/>
      </c>
      <c r="N16" s="197">
        <f>+IF(OR(L16&lt;=$L$7,L16=" ")," ",L16-$L$7)</f>
        <v/>
      </c>
      <c r="O16" s="197">
        <f>IF(AND($C16&lt;&gt;"",$C16&lt;$AA$2,$E16&gt;$Z$2),MIN($E16,$AA$2)-MAX($C16,$Z$2),0)</f>
        <v/>
      </c>
      <c r="P16" s="197">
        <f>IF(AND($F16&lt;&gt;"",$F16&lt;$AA$2,$G16&gt;$Z$2),MIN($G16,$AA$2)-MAX($F16,$Z$2),0)</f>
        <v/>
      </c>
      <c r="Q16" s="197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119" t="n"/>
    </row>
    <row r="17" ht="36.75" customHeight="1" s="35">
      <c r="A17" s="216">
        <f>A16+1</f>
        <v/>
      </c>
      <c r="B17" s="32">
        <f>TEXT(A17,"aaa")</f>
        <v/>
      </c>
      <c r="C17" s="200" t="n"/>
      <c r="D17" s="215">
        <f t="array" ref="D17">_xlfn.IFS(C17&lt;0.5,"朝",AND(C17&lt;22/24),"22前",AND(C17&gt;=22/24),"22後")</f>
        <v/>
      </c>
      <c r="E17" s="146" t="n"/>
      <c r="F17" s="197" t="n"/>
      <c r="G17" s="198" t="n"/>
      <c r="H17" s="201">
        <f>G17-F17</f>
        <v/>
      </c>
      <c r="I17" s="196">
        <f>IF(AND(C17&lt;0.333,C17&lt;&gt;""),8/24-C17,(IF(E17&gt;29/24,E17-29/24,)))</f>
        <v/>
      </c>
      <c r="J17" s="196">
        <f>IF(AND(C17&lt;0.5,C17&lt;&gt;""),E17-C17-H17,)</f>
        <v/>
      </c>
      <c r="K17" s="196">
        <f>IF(AND(C17&gt;0.5,C17&lt;22/24),22/24-C17,)</f>
        <v/>
      </c>
      <c r="L17" s="197">
        <f>IF(C17&gt;E17,E17+1-C17-H17,E17-C17-H17)</f>
        <v/>
      </c>
      <c r="M17" s="202">
        <f>+IF(L17&gt;$L$7,$L$7,L17)</f>
        <v/>
      </c>
      <c r="N17" s="197">
        <f>+IF(OR(L17&lt;=$L$7,L17=" ")," ",L17-$L$7)</f>
        <v/>
      </c>
      <c r="O17" s="197">
        <f>IF(AND($C17&lt;&gt;"",$C17&lt;$AA$2,$E17&gt;$Z$2),MIN($E17,$AA$2)-MAX($C17,$Z$2),0)</f>
        <v/>
      </c>
      <c r="P17" s="197">
        <f>IF(AND($F17&lt;&gt;"",$F17&lt;$AA$2,$G17&gt;$Z$2),MIN($G17,$AA$2)-MAX($F17,$Z$2),0)</f>
        <v/>
      </c>
      <c r="Q17" s="197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119" t="n"/>
    </row>
    <row r="18" ht="36.75" customHeight="1" s="35">
      <c r="A18" s="216">
        <f>A17+1</f>
        <v/>
      </c>
      <c r="B18" s="32">
        <f>TEXT(A18,"aaa")</f>
        <v/>
      </c>
      <c r="C18" s="200" t="n"/>
      <c r="D18" s="215">
        <f t="array" ref="D18">_xlfn.IFS(C18&lt;0.5,"朝",AND(C18&lt;22/24),"22前",AND(C18&gt;=22/24),"22後")</f>
        <v/>
      </c>
      <c r="E18" s="146" t="n"/>
      <c r="F18" s="197" t="n"/>
      <c r="G18" s="198" t="n"/>
      <c r="H18" s="201">
        <f>G18-F18</f>
        <v/>
      </c>
      <c r="I18" s="196">
        <f>IF(AND(C18&lt;0.333,C18&lt;&gt;""),8/24-C18,(IF(E18&gt;29/24,E18-29/24,)))</f>
        <v/>
      </c>
      <c r="J18" s="196">
        <f>IF(AND(C18&lt;0.5,C18&lt;&gt;""),E18-C18-H18,)</f>
        <v/>
      </c>
      <c r="K18" s="196">
        <f>IF(AND(C18&gt;0.5,C18&lt;22/24),22/24-C18,)</f>
        <v/>
      </c>
      <c r="L18" s="197">
        <f>IF(C18&gt;E18,E18+1-C18-H18,E18-C18-H18)</f>
        <v/>
      </c>
      <c r="M18" s="202">
        <f>+IF(L18&gt;$L$7,$L$7,L18)</f>
        <v/>
      </c>
      <c r="N18" s="197">
        <f>+IF(OR(L18&lt;=$L$7,L18=" ")," ",L18-$L$7)</f>
        <v/>
      </c>
      <c r="O18" s="197">
        <f>IF(AND($C18&lt;&gt;"",$C18&lt;$AA$2,$E18&gt;$Z$2),MIN($E18,$AA$2)-MAX($C18,$Z$2),0)</f>
        <v/>
      </c>
      <c r="P18" s="197">
        <f>IF(AND($F18&lt;&gt;"",$F18&lt;$AA$2,$G18&gt;$Z$2),MIN($G18,$AA$2)-MAX($F18,$Z$2),0)</f>
        <v/>
      </c>
      <c r="Q18" s="197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119" t="n"/>
    </row>
    <row r="19" ht="36.75" customHeight="1" s="35">
      <c r="A19" s="216">
        <f>A18+1</f>
        <v/>
      </c>
      <c r="B19" s="32">
        <f>TEXT(A19,"aaa")</f>
        <v/>
      </c>
      <c r="C19" s="200" t="n"/>
      <c r="D19" s="215">
        <f t="array" ref="D19">_xlfn.IFS(C19&lt;0.5,"朝",AND(C19&lt;22/24),"22前",AND(C19&gt;=22/24),"22後")</f>
        <v/>
      </c>
      <c r="E19" s="146" t="n"/>
      <c r="F19" s="197" t="n"/>
      <c r="G19" s="198" t="n"/>
      <c r="H19" s="201">
        <f>G19-F19</f>
        <v/>
      </c>
      <c r="I19" s="196">
        <f>IF(AND(C19&lt;0.333,C19&lt;&gt;""),8/24-C19,(IF(E19&gt;29/24,E19-29/24,)))</f>
        <v/>
      </c>
      <c r="J19" s="196">
        <f>IF(AND(C19&lt;0.5,C19&lt;&gt;""),E19-C19-H19,)</f>
        <v/>
      </c>
      <c r="K19" s="196">
        <f>IF(AND(C19&gt;0.5,C19&lt;22/24),22/24-C19,)</f>
        <v/>
      </c>
      <c r="L19" s="197">
        <f>IF(C19&gt;E19,E19+1-C19-H19,E19-C19-H19)</f>
        <v/>
      </c>
      <c r="M19" s="202">
        <f>+IF(L19&gt;$L$7,$L$7,L19)</f>
        <v/>
      </c>
      <c r="N19" s="197">
        <f>+IF(OR(L19&lt;=$L$7,L19=" ")," ",L19-$L$7)</f>
        <v/>
      </c>
      <c r="O19" s="197">
        <f>IF(AND($C19&lt;&gt;"",$C19&lt;$AA$2,$E19&gt;$Z$2),MIN($E19,$AA$2)-MAX($C19,$Z$2),0)</f>
        <v/>
      </c>
      <c r="P19" s="197">
        <f>IF(AND($F19&lt;&gt;"",$F19&lt;$AA$2,$G19&gt;$Z$2),MIN($G19,$AA$2)-MAX($F19,$Z$2),0)</f>
        <v/>
      </c>
      <c r="Q19" s="197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119" t="n"/>
    </row>
    <row r="20" ht="36.75" customHeight="1" s="35">
      <c r="A20" s="216">
        <f>A19+1</f>
        <v/>
      </c>
      <c r="B20" s="32">
        <f>TEXT(A20,"aaa")</f>
        <v/>
      </c>
      <c r="C20" s="200" t="n"/>
      <c r="D20" s="215">
        <f t="array" ref="D20">_xlfn.IFS(C20&lt;0.5,"朝",AND(C20&lt;22/24),"22前",AND(C20&gt;=22/24),"22後")</f>
        <v/>
      </c>
      <c r="E20" s="146" t="n"/>
      <c r="F20" s="197" t="n"/>
      <c r="G20" s="198" t="n"/>
      <c r="H20" s="201">
        <f>G20-F20</f>
        <v/>
      </c>
      <c r="I20" s="196">
        <f>IF(AND(C20&lt;0.333,C20&lt;&gt;""),8/24-C20,(IF(E20&gt;29/24,E20-29/24,)))</f>
        <v/>
      </c>
      <c r="J20" s="196">
        <f>IF(AND(C20&lt;0.5,C20&lt;&gt;""),E20-C20-H20,)</f>
        <v/>
      </c>
      <c r="K20" s="196">
        <f>IF(AND(C20&gt;0.5,C20&lt;22/24),22/24-C20,)</f>
        <v/>
      </c>
      <c r="L20" s="197">
        <f>IF(C20&gt;E20,E20+1-C20-H20,E20-C20-H20)</f>
        <v/>
      </c>
      <c r="M20" s="202">
        <f>+IF(L20&gt;$L$7,$L$7,L20)</f>
        <v/>
      </c>
      <c r="N20" s="197">
        <f>+IF(OR(L20&lt;=$L$7,L20=" ")," ",L20-$L$7)</f>
        <v/>
      </c>
      <c r="O20" s="197">
        <f>IF(AND($C20&lt;&gt;"",$C20&lt;$AA$2,$E20&gt;$Z$2),MIN($E20,$AA$2)-MAX($C20,$Z$2),0)</f>
        <v/>
      </c>
      <c r="P20" s="197">
        <f>IF(AND($F20&lt;&gt;"",$F20&lt;$AA$2,$G20&gt;$Z$2),MIN($G20,$AA$2)-MAX($F20,$Z$2),0)</f>
        <v/>
      </c>
      <c r="Q20" s="197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119" t="n"/>
    </row>
    <row r="21" ht="36.75" customHeight="1" s="35">
      <c r="A21" s="216">
        <f>A20+1</f>
        <v/>
      </c>
      <c r="B21" s="32">
        <f>TEXT(A21,"aaa")</f>
        <v/>
      </c>
      <c r="C21" s="200" t="n">
        <v>0.8645833333333334</v>
      </c>
      <c r="D21" s="215">
        <f t="array" ref="D21">_xlfn.IFS(C21&lt;0.5,"朝",AND(C21&lt;22/24),"22前",AND(C21&gt;=22/24),"22後")</f>
        <v/>
      </c>
      <c r="E21" s="146" t="n">
        <v>1.245833333333333</v>
      </c>
      <c r="F21" s="197" t="n">
        <v>0</v>
      </c>
      <c r="G21" s="198" t="n">
        <v>0.04166666666666666</v>
      </c>
      <c r="H21" s="201">
        <f>G21-F21</f>
        <v/>
      </c>
      <c r="I21" s="196">
        <f>IF(AND(C21&lt;0.333,C21&lt;&gt;""),8/24-C21,(IF(E21&gt;29/24,E21-29/24,)))</f>
        <v/>
      </c>
      <c r="J21" s="196">
        <f>IF(AND(C21&lt;0.5,C21&lt;&gt;""),E21-C21-H21,)</f>
        <v/>
      </c>
      <c r="K21" s="196">
        <f>IF(AND(C21&gt;0.5,C21&lt;22/24),22/24-C21,)</f>
        <v/>
      </c>
      <c r="L21" s="197">
        <f>IF(C21&gt;E21,E21+1-C21-H21,E21-C21-H21)</f>
        <v/>
      </c>
      <c r="M21" s="202">
        <f>+IF(L21&gt;$L$7,$L$7,L21)</f>
        <v/>
      </c>
      <c r="N21" s="197">
        <f>+IF(OR(L21&lt;=$L$7,L21=" ")," ",L21-$L$7)</f>
        <v/>
      </c>
      <c r="O21" s="197">
        <f>IF(AND($C21&lt;&gt;"",$C21&lt;$AA$2,$E21&gt;$Z$2),MIN($E21,$AA$2)-MAX($C21,$Z$2),0)</f>
        <v/>
      </c>
      <c r="P21" s="197">
        <f>IF(AND($F21&lt;&gt;"",$F21&lt;$AA$2,$G21&gt;$Z$2),MIN($G21,$AA$2)-MAX($F21,$Z$2),0)</f>
        <v/>
      </c>
      <c r="Q21" s="197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119" t="n"/>
    </row>
    <row r="22" ht="36.75" customHeight="1" s="35">
      <c r="A22" s="216">
        <f>A21+1</f>
        <v/>
      </c>
      <c r="B22" s="32">
        <f>TEXT(A22,"aaa")</f>
        <v/>
      </c>
      <c r="C22" s="200" t="n">
        <v>0.8652777777777778</v>
      </c>
      <c r="D22" s="215">
        <f t="array" ref="D22">_xlfn.IFS(C22&lt;0.5,"朝",AND(C22&lt;22/24),"22前",AND(C22&gt;=22/24),"22後")</f>
        <v/>
      </c>
      <c r="E22" s="146" t="n">
        <v>1.246527777777778</v>
      </c>
      <c r="F22" s="197" t="n">
        <v>0</v>
      </c>
      <c r="G22" s="198" t="n">
        <v>0.04166666666666666</v>
      </c>
      <c r="H22" s="201">
        <f>G22-F22</f>
        <v/>
      </c>
      <c r="I22" s="196">
        <f>IF(AND(C22&lt;0.333,C22&lt;&gt;""),8/24-C22,(IF(E22&gt;29/24,E22-29/24,)))</f>
        <v/>
      </c>
      <c r="J22" s="196">
        <f>IF(AND(C22&lt;0.5,C22&lt;&gt;""),E22-C22-H22,)</f>
        <v/>
      </c>
      <c r="K22" s="196">
        <f>IF(AND(C22&gt;0.5,C22&lt;22/24),22/24-C22,)</f>
        <v/>
      </c>
      <c r="L22" s="197">
        <f>IF(C22&gt;E22,E22+1-C22-H22,E22-C22-H22)</f>
        <v/>
      </c>
      <c r="M22" s="202">
        <f>+IF(L22&gt;$L$7,$L$7,L22)</f>
        <v/>
      </c>
      <c r="N22" s="197">
        <f>+IF(OR(L22&lt;=$L$7,L22=" ")," ",L22-$L$7)</f>
        <v/>
      </c>
      <c r="O22" s="197">
        <f>IF(AND($C22&lt;&gt;"",$C22&lt;$AA$2,$E22&gt;$Z$2),MIN($E22,$AA$2)-MAX($C22,$Z$2),0)</f>
        <v/>
      </c>
      <c r="P22" s="197">
        <f>IF(AND($F22&lt;&gt;"",$F22&lt;$AA$2,$G22&gt;$Z$2),MIN($G22,$AA$2)-MAX($F22,$Z$2),0)</f>
        <v/>
      </c>
      <c r="Q22" s="197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119" t="n"/>
    </row>
    <row r="23" ht="36.75" customHeight="1" s="35">
      <c r="A23" s="216">
        <f>A22+1</f>
        <v/>
      </c>
      <c r="B23" s="32">
        <f>TEXT(A23,"aaa")</f>
        <v/>
      </c>
      <c r="C23" s="200" t="n">
        <v>0.8652777777777778</v>
      </c>
      <c r="D23" s="215">
        <f t="array" ref="D23">_xlfn.IFS(C23&lt;0.5,"朝",AND(C23&lt;22/24),"22前",AND(C23&gt;=22/24),"22後")</f>
        <v/>
      </c>
      <c r="E23" s="146" t="n">
        <v>1.244444444444444</v>
      </c>
      <c r="F23" s="197" t="n">
        <v>0</v>
      </c>
      <c r="G23" s="198" t="n">
        <v>0.04166666666666666</v>
      </c>
      <c r="H23" s="201">
        <f>G23-F23</f>
        <v/>
      </c>
      <c r="I23" s="196">
        <f>IF(AND(C23&lt;0.333,C23&lt;&gt;""),8/24-C23,(IF(E23&gt;29/24,E23-29/24,)))</f>
        <v/>
      </c>
      <c r="J23" s="196">
        <f>IF(AND(C23&lt;0.5,C23&lt;&gt;""),E23-C23-H23,)</f>
        <v/>
      </c>
      <c r="K23" s="196">
        <f>IF(AND(C23&gt;0.5,C23&lt;22/24),22/24-C23,)</f>
        <v/>
      </c>
      <c r="L23" s="197">
        <f>IF(C23&gt;E23,E23+1-C23-H23,E23-C23-H23)</f>
        <v/>
      </c>
      <c r="M23" s="202">
        <f>+IF(L23&gt;$L$7,$L$7,L23)</f>
        <v/>
      </c>
      <c r="N23" s="197">
        <f>+IF(OR(L23&lt;=$L$7,L23=" ")," ",L23-$L$7)</f>
        <v/>
      </c>
      <c r="O23" s="197">
        <f>IF(AND($C23&lt;&gt;"",$C23&lt;$AA$2,$E23&gt;$Z$2),MIN($E23,$AA$2)-MAX($C23,$Z$2),0)</f>
        <v/>
      </c>
      <c r="P23" s="197">
        <f>IF(AND($F23&lt;&gt;"",$F23&lt;$AA$2,$G23&gt;$Z$2),MIN($G23,$AA$2)-MAX($F23,$Z$2),0)</f>
        <v/>
      </c>
      <c r="Q23" s="197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119" t="n"/>
    </row>
    <row r="24" ht="36.75" customHeight="1" s="35">
      <c r="A24" s="216">
        <f>A23+1</f>
        <v/>
      </c>
      <c r="B24" s="32">
        <f>TEXT(A24,"aaa")</f>
        <v/>
      </c>
      <c r="C24" s="200" t="n"/>
      <c r="D24" s="215">
        <f t="array" ref="D24">_xlfn.IFS(C24&lt;0.5,"朝",AND(C24&lt;22/24),"22前",AND(C24&gt;=22/24),"22後")</f>
        <v/>
      </c>
      <c r="E24" s="146" t="n"/>
      <c r="F24" s="197" t="n"/>
      <c r="G24" s="198" t="n"/>
      <c r="H24" s="201">
        <f>G24-F24</f>
        <v/>
      </c>
      <c r="I24" s="196">
        <f>IF(AND(C24&lt;0.333,C24&lt;&gt;""),8/24-C24,(IF(E24&gt;29/24,E24-29/24,)))</f>
        <v/>
      </c>
      <c r="J24" s="196">
        <f>IF(AND(C24&lt;0.5,C24&lt;&gt;""),E24-C24-H24,)</f>
        <v/>
      </c>
      <c r="K24" s="196">
        <f>IF(AND(C24&gt;0.5,C24&lt;22/24),22/24-C24,)</f>
        <v/>
      </c>
      <c r="L24" s="197">
        <f>IF(C24&gt;E24,E24+1-C24-H24,E24-C24-H24)</f>
        <v/>
      </c>
      <c r="M24" s="202">
        <f>+IF(L24&gt;$L$7,$L$7,L24)</f>
        <v/>
      </c>
      <c r="N24" s="197">
        <f>+IF(OR(L24&lt;=$L$7,L24=" ")," ",L24-$L$7)</f>
        <v/>
      </c>
      <c r="O24" s="197">
        <f>IF(AND($C24&lt;&gt;"",$C24&lt;$AA$2,$E24&gt;$Z$2),MIN($E24,$AA$2)-MAX($C24,$Z$2),0)</f>
        <v/>
      </c>
      <c r="P24" s="197">
        <f>IF(AND($F24&lt;&gt;"",$F24&lt;$AA$2,$G24&gt;$Z$2),MIN($G24,$AA$2)-MAX($F24,$Z$2),0)</f>
        <v/>
      </c>
      <c r="Q24" s="197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119" t="n"/>
    </row>
    <row r="25" ht="36.75" customHeight="1" s="35">
      <c r="A25" s="216">
        <f>A24+1</f>
        <v/>
      </c>
      <c r="B25" s="32">
        <f>TEXT(A25,"aaa")</f>
        <v/>
      </c>
      <c r="C25" s="200" t="n"/>
      <c r="D25" s="215">
        <f t="array" ref="D25">_xlfn.IFS(C25&lt;0.5,"朝",AND(C25&lt;22/24),"22前",AND(C25&gt;=22/24),"22後")</f>
        <v/>
      </c>
      <c r="E25" s="146" t="n"/>
      <c r="F25" s="197" t="n"/>
      <c r="G25" s="198" t="n"/>
      <c r="H25" s="201">
        <f>G25-F25</f>
        <v/>
      </c>
      <c r="I25" s="196">
        <f>IF(AND(C25&lt;0.333,C25&lt;&gt;""),8/24-C25,(IF(E25&gt;29/24,E25-29/24,)))</f>
        <v/>
      </c>
      <c r="J25" s="196">
        <f>IF(AND(C25&lt;0.5,C25&lt;&gt;""),E25-C25-H25,)</f>
        <v/>
      </c>
      <c r="K25" s="196">
        <f>IF(AND(C25&gt;0.5,C25&lt;22/24),22/24-C25,)</f>
        <v/>
      </c>
      <c r="L25" s="197">
        <f>IF(C25&gt;E25,E25+1-C25-H25,E25-C25-H25)</f>
        <v/>
      </c>
      <c r="M25" s="202">
        <f>+IF(L25&gt;$L$7,$L$7,L25)</f>
        <v/>
      </c>
      <c r="N25" s="197">
        <f>+IF(OR(L25&lt;=$L$7,L25=" ")," ",L25-$L$7)</f>
        <v/>
      </c>
      <c r="O25" s="197">
        <f>IF(AND($C25&lt;&gt;"",$C25&lt;$AA$2,$E25&gt;$Z$2),MIN($E25,$AA$2)-MAX($C25,$Z$2),0)</f>
        <v/>
      </c>
      <c r="P25" s="197">
        <f>IF(AND($F25&lt;&gt;"",$F25&lt;$AA$2,$G25&gt;$Z$2),MIN($G25,$AA$2)-MAX($F25,$Z$2),0)</f>
        <v/>
      </c>
      <c r="Q25" s="197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119" t="n"/>
    </row>
    <row r="26" ht="36.75" customHeight="1" s="35">
      <c r="A26" s="216">
        <f>A25+1</f>
        <v/>
      </c>
      <c r="B26" s="32">
        <f>TEXT(A26,"aaa")</f>
        <v/>
      </c>
      <c r="C26" s="200" t="n"/>
      <c r="D26" s="215">
        <f t="array" ref="D26">_xlfn.IFS(C26&lt;0.5,"朝",AND(C26&lt;22/24),"22前",AND(C26&gt;=22/24),"22後")</f>
        <v/>
      </c>
      <c r="E26" s="146" t="n"/>
      <c r="F26" s="197" t="n"/>
      <c r="G26" s="198" t="n"/>
      <c r="H26" s="201">
        <f>G26-F26</f>
        <v/>
      </c>
      <c r="I26" s="196">
        <f>IF(AND(C26&lt;0.333,C26&lt;&gt;""),8/24-C26,(IF(E26&gt;29/24,E26-29/24,)))</f>
        <v/>
      </c>
      <c r="J26" s="196">
        <f>IF(AND(C26&lt;0.5,C26&lt;&gt;""),E26-C26-H26,)</f>
        <v/>
      </c>
      <c r="K26" s="196">
        <f>IF(AND(C26&gt;0.5,C26&lt;22/24),22/24-C26,)</f>
        <v/>
      </c>
      <c r="L26" s="197">
        <f>IF(C26&gt;E26,E26+1-C26-H26,E26-C26-H26)</f>
        <v/>
      </c>
      <c r="M26" s="202">
        <f>+IF(L26&gt;$L$7,$L$7,L26)</f>
        <v/>
      </c>
      <c r="N26" s="197">
        <f>+IF(OR(L26&lt;=$L$7,L26=" ")," ",L26-$L$7)</f>
        <v/>
      </c>
      <c r="O26" s="197">
        <f>IF(AND($C26&lt;&gt;"",$C26&lt;$AA$2,$E26&gt;$Z$2),MIN($E26,$AA$2)-MAX($C26,$Z$2),0)</f>
        <v/>
      </c>
      <c r="P26" s="197">
        <f>IF(AND($F26&lt;&gt;"",$F26&lt;$AA$2,$G26&gt;$Z$2),MIN($G26,$AA$2)-MAX($F26,$Z$2),0)</f>
        <v/>
      </c>
      <c r="Q26" s="197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119" t="n"/>
    </row>
    <row r="27" ht="36.75" customHeight="1" s="35">
      <c r="A27" s="216">
        <f>A26+1</f>
        <v/>
      </c>
      <c r="B27" s="32">
        <f>TEXT(A27,"aaa")</f>
        <v/>
      </c>
      <c r="C27" s="200" t="n"/>
      <c r="D27" s="215">
        <f t="array" ref="D27">_xlfn.IFS(C27&lt;0.5,"朝",AND(C27&lt;22/24),"22前",AND(C27&gt;=22/24),"22後")</f>
        <v/>
      </c>
      <c r="E27" s="146" t="n"/>
      <c r="F27" s="197" t="n"/>
      <c r="G27" s="198" t="n"/>
      <c r="H27" s="201">
        <f>G27-F27</f>
        <v/>
      </c>
      <c r="I27" s="196">
        <f>IF(AND(C27&lt;0.333,C27&lt;&gt;""),8/24-C27,(IF(E27&gt;29/24,E27-29/24,)))</f>
        <v/>
      </c>
      <c r="J27" s="196">
        <f>IF(AND(C27&lt;0.5,C27&lt;&gt;""),E27-C27-H27,)</f>
        <v/>
      </c>
      <c r="K27" s="196">
        <f>IF(AND(C27&gt;0.5,C27&lt;22/24),22/24-C27,)</f>
        <v/>
      </c>
      <c r="L27" s="197">
        <f>IF(C27&gt;E27,E27+1-C27-H27,E27-C27-H27)</f>
        <v/>
      </c>
      <c r="M27" s="202">
        <f>+IF(L27&gt;$L$7,$L$7,L27)</f>
        <v/>
      </c>
      <c r="N27" s="197">
        <f>+IF(OR(L27&lt;=$L$7,L27=" ")," ",L27-$L$7)</f>
        <v/>
      </c>
      <c r="O27" s="197">
        <f>IF(AND($C27&lt;&gt;"",$C27&lt;$AA$2,$E27&gt;$Z$2),MIN($E27,$AA$2)-MAX($C27,$Z$2),0)</f>
        <v/>
      </c>
      <c r="P27" s="197">
        <f>IF(AND($F27&lt;&gt;"",$F27&lt;$AA$2,$G27&gt;$Z$2),MIN($G27,$AA$2)-MAX($F27,$Z$2),0)</f>
        <v/>
      </c>
      <c r="Q27" s="197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119" t="n"/>
    </row>
    <row r="28" ht="36.75" customHeight="1" s="35">
      <c r="A28" s="216">
        <f>A27+1</f>
        <v/>
      </c>
      <c r="B28" s="32">
        <f>TEXT(A28,"aaa")</f>
        <v/>
      </c>
      <c r="C28" s="200" t="n"/>
      <c r="D28" s="215">
        <f t="array" ref="D28">_xlfn.IFS(C28&lt;0.5,"朝",AND(C28&lt;22/24),"22前",AND(C28&gt;=22/24),"22後")</f>
        <v/>
      </c>
      <c r="E28" s="146" t="n"/>
      <c r="F28" s="197" t="n"/>
      <c r="G28" s="198" t="n"/>
      <c r="H28" s="201">
        <f>G28-F28</f>
        <v/>
      </c>
      <c r="I28" s="196">
        <f>IF(AND(C28&lt;0.333,C28&lt;&gt;""),8/24-C28,(IF(E28&gt;29/24,E28-29/24,)))</f>
        <v/>
      </c>
      <c r="J28" s="196">
        <f>IF(AND(C28&lt;0.5,C28&lt;&gt;""),E28-C28-H28,)</f>
        <v/>
      </c>
      <c r="K28" s="196">
        <f>IF(AND(C28&gt;0.5,C28&lt;22/24),22/24-C28,)</f>
        <v/>
      </c>
      <c r="L28" s="197">
        <f>IF(C28&gt;E28,E28+1-C28-H28,E28-C28-H28)</f>
        <v/>
      </c>
      <c r="M28" s="202">
        <f>+IF(L28&gt;$L$7,$L$7,L28)</f>
        <v/>
      </c>
      <c r="N28" s="197">
        <f>+IF(OR(L28&lt;=$L$7,L28=" ")," ",L28-$L$7)</f>
        <v/>
      </c>
      <c r="O28" s="197">
        <f>IF(AND($C28&lt;&gt;"",$C28&lt;$AA$2,$E28&gt;$Z$2),MIN($E28,$AA$2)-MAX($C28,$Z$2),0)</f>
        <v/>
      </c>
      <c r="P28" s="197">
        <f>IF(AND($F28&lt;&gt;"",$F28&lt;$AA$2,$G28&gt;$Z$2),MIN($G28,$AA$2)-MAX($F28,$Z$2),0)</f>
        <v/>
      </c>
      <c r="Q28" s="197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119" t="n"/>
    </row>
    <row r="29" ht="36.75" customHeight="1" s="35">
      <c r="A29" s="216">
        <f>A28+1</f>
        <v/>
      </c>
      <c r="B29" s="32">
        <f>TEXT(A29,"aaa")</f>
        <v/>
      </c>
      <c r="C29" s="200" t="n"/>
      <c r="D29" s="215">
        <f t="array" ref="D29">_xlfn.IFS(C29&lt;0.5,"朝",AND(C29&lt;22/24),"22前",AND(C29&gt;=22/24),"22後")</f>
        <v/>
      </c>
      <c r="E29" s="146" t="n"/>
      <c r="F29" s="197" t="n"/>
      <c r="G29" s="198" t="n"/>
      <c r="H29" s="201">
        <f>G29-F29</f>
        <v/>
      </c>
      <c r="I29" s="196">
        <f>IF(AND(C29&lt;0.333,C29&lt;&gt;""),8/24-C29,(IF(E29&gt;29/24,E29-29/24,)))</f>
        <v/>
      </c>
      <c r="J29" s="196">
        <f>IF(AND(C29&lt;0.5,C29&lt;&gt;""),E29-C29-H29,)</f>
        <v/>
      </c>
      <c r="K29" s="196">
        <f>IF(AND(C29&gt;0.5,C29&lt;22/24),22/24-C29,)</f>
        <v/>
      </c>
      <c r="L29" s="197">
        <f>IF(C29&gt;E29,E29+1-C29-H29,E29-C29-H29)</f>
        <v/>
      </c>
      <c r="M29" s="202">
        <f>+IF(L29&gt;$L$7,$L$7,L29)</f>
        <v/>
      </c>
      <c r="N29" s="197">
        <f>+IF(OR(L29&lt;=$L$7,L29=" ")," ",L29-$L$7)</f>
        <v/>
      </c>
      <c r="O29" s="197">
        <f>IF(AND($C29&lt;&gt;"",$C29&lt;$AA$2,$E29&gt;$Z$2),MIN($E29,$AA$2)-MAX($C29,$Z$2),0)</f>
        <v/>
      </c>
      <c r="P29" s="197">
        <f>IF(AND($F29&lt;&gt;"",$F29&lt;$AA$2,$G29&gt;$Z$2),MIN($G29,$AA$2)-MAX($F29,$Z$2),0)</f>
        <v/>
      </c>
      <c r="Q29" s="197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119" t="n"/>
    </row>
    <row r="30" ht="36.75" customHeight="1" s="35">
      <c r="A30" s="216">
        <f>A29+1</f>
        <v/>
      </c>
      <c r="B30" s="32">
        <f>TEXT(A30,"aaa")</f>
        <v/>
      </c>
      <c r="C30" s="200" t="n"/>
      <c r="D30" s="215">
        <f t="array" ref="D30">_xlfn.IFS(C30&lt;0.5,"朝",AND(C30&lt;22/24),"22前",AND(C30&gt;=22/24),"22後")</f>
        <v/>
      </c>
      <c r="E30" s="146" t="n"/>
      <c r="F30" s="197" t="n"/>
      <c r="G30" s="198" t="n"/>
      <c r="H30" s="201">
        <f>G30-F30</f>
        <v/>
      </c>
      <c r="I30" s="196">
        <f>IF(AND(C30&lt;0.333,C30&lt;&gt;""),8/24-C30,(IF(E30&gt;29/24,E30-29/24,)))</f>
        <v/>
      </c>
      <c r="J30" s="196">
        <f>IF(AND(C30&lt;0.5,C30&lt;&gt;""),E30-C30-H30,)</f>
        <v/>
      </c>
      <c r="K30" s="196">
        <f>IF(AND(C30&gt;0.5,C30&lt;22/24),22/24-C30,)</f>
        <v/>
      </c>
      <c r="L30" s="197">
        <f>IF(C30&gt;E30,E30+1-C30-H30,E30-C30-H30)</f>
        <v/>
      </c>
      <c r="M30" s="202">
        <f>+IF(L30&gt;$L$7,$L$7,L30)</f>
        <v/>
      </c>
      <c r="N30" s="197">
        <f>+IF(OR(L30&lt;=$L$7,L30=" ")," ",L30-$L$7)</f>
        <v/>
      </c>
      <c r="O30" s="197">
        <f>IF(AND($C30&lt;&gt;"",$C30&lt;$AA$2,$E30&gt;$Z$2),MIN($E30,$AA$2)-MAX($C30,$Z$2),0)</f>
        <v/>
      </c>
      <c r="P30" s="197">
        <f>IF(AND($F30&lt;&gt;"",$F30&lt;$AA$2,$G30&gt;$Z$2),MIN($G30,$AA$2)-MAX($F30,$Z$2),0)</f>
        <v/>
      </c>
      <c r="Q30" s="197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119" t="n"/>
    </row>
    <row r="31" ht="36.75" customHeight="1" s="35">
      <c r="A31" s="216">
        <f>A30+1</f>
        <v/>
      </c>
      <c r="B31" s="32">
        <f>TEXT(A31,"aaa")</f>
        <v/>
      </c>
      <c r="C31" s="200" t="n"/>
      <c r="D31" s="215">
        <f t="array" ref="D31">_xlfn.IFS(C31&lt;0.5,"朝",AND(C31&lt;22/24),"22前",AND(C31&gt;=22/24),"22後")</f>
        <v/>
      </c>
      <c r="E31" s="146" t="n"/>
      <c r="F31" s="197" t="n"/>
      <c r="G31" s="198" t="n"/>
      <c r="H31" s="201">
        <f>G31-F31</f>
        <v/>
      </c>
      <c r="I31" s="196">
        <f>IF(AND(C31&lt;0.333,C31&lt;&gt;""),8/24-C31,(IF(E31&gt;29/24,E31-29/24,)))</f>
        <v/>
      </c>
      <c r="J31" s="196">
        <f>IF(AND(C31&lt;0.5,C31&lt;&gt;""),E31-C31-H31,)</f>
        <v/>
      </c>
      <c r="K31" s="196">
        <f>IF(AND(C31&gt;0.5,C31&lt;22/24),22/24-C31,)</f>
        <v/>
      </c>
      <c r="L31" s="197">
        <f>IF(C31&gt;E31,E31+1-C31-H31,E31-C31-H31)</f>
        <v/>
      </c>
      <c r="M31" s="202">
        <f>+IF(L31&gt;$L$7,$L$7,L31)</f>
        <v/>
      </c>
      <c r="N31" s="197">
        <f>+IF(OR(L31&lt;=$L$7,L31=" ")," ",L31-$L$7)</f>
        <v/>
      </c>
      <c r="O31" s="197">
        <f>IF(AND($C31&lt;&gt;"",$C31&lt;$AA$2,$E31&gt;$Z$2),MIN($E31,$AA$2)-MAX($C31,$Z$2),0)</f>
        <v/>
      </c>
      <c r="P31" s="197">
        <f>IF(AND($F31&lt;&gt;"",$F31&lt;$AA$2,$G31&gt;$Z$2),MIN($G31,$AA$2)-MAX($F31,$Z$2),0)</f>
        <v/>
      </c>
      <c r="Q31" s="197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119" t="n"/>
    </row>
    <row r="32" ht="36.75" customHeight="1" s="35">
      <c r="A32" s="216">
        <f>A31+1</f>
        <v/>
      </c>
      <c r="B32" s="32">
        <f>TEXT(A32,"aaa")</f>
        <v/>
      </c>
      <c r="C32" s="200" t="n"/>
      <c r="D32" s="215">
        <f t="array" ref="D32">_xlfn.IFS(C32&lt;0.5,"朝",AND(C32&lt;22/24),"22前",AND(C32&gt;=22/24),"22後")</f>
        <v/>
      </c>
      <c r="E32" s="146" t="n"/>
      <c r="F32" s="197" t="n"/>
      <c r="G32" s="198" t="n"/>
      <c r="H32" s="201">
        <f>G32-F32</f>
        <v/>
      </c>
      <c r="I32" s="196">
        <f>IF(AND(C32&lt;0.333,C32&lt;&gt;""),8/24-C32,(IF(E32&gt;29/24,E32-29/24,)))</f>
        <v/>
      </c>
      <c r="J32" s="196">
        <f>IF(AND(C32&lt;0.5,C32&lt;&gt;""),E32-C32-H32,)</f>
        <v/>
      </c>
      <c r="K32" s="196">
        <f>IF(AND(C32&gt;0.5,C32&lt;22/24),22/24-C32,)</f>
        <v/>
      </c>
      <c r="L32" s="197">
        <f>IF(C32&gt;E32,E32+1-C32-H32,E32-C32-H32)</f>
        <v/>
      </c>
      <c r="M32" s="202">
        <f>+IF(L32&gt;$L$7,$L$7,L32)</f>
        <v/>
      </c>
      <c r="N32" s="197">
        <f>+IF(OR(L32&lt;=$L$7,L32=" ")," ",L32-$L$7)</f>
        <v/>
      </c>
      <c r="O32" s="197">
        <f>IF(AND($C32&lt;&gt;"",$C32&lt;$AA$2,$E32&gt;$Z$2),MIN($E32,$AA$2)-MAX($C32,$Z$2),0)</f>
        <v/>
      </c>
      <c r="P32" s="197">
        <f>IF(AND($F32&lt;&gt;"",$F32&lt;$AA$2,$G32&gt;$Z$2),MIN($G32,$AA$2)-MAX($F32,$Z$2),0)</f>
        <v/>
      </c>
      <c r="Q32" s="197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119" t="n"/>
    </row>
    <row r="33" ht="36.75" customHeight="1" s="35">
      <c r="A33" s="216">
        <f>A32+1</f>
        <v/>
      </c>
      <c r="B33" s="32">
        <f>TEXT(A33,"aaa")</f>
        <v/>
      </c>
      <c r="C33" s="200" t="n"/>
      <c r="D33" s="215">
        <f t="array" ref="D33">_xlfn.IFS(C33&lt;0.5,"朝",AND(C33&lt;22/24),"22前",AND(C33&gt;=22/24),"22後")</f>
        <v/>
      </c>
      <c r="E33" s="146" t="n"/>
      <c r="F33" s="197" t="n"/>
      <c r="G33" s="198" t="n"/>
      <c r="H33" s="201">
        <f>G33-F33</f>
        <v/>
      </c>
      <c r="I33" s="196">
        <f>IF(AND(C33&lt;0.333,C33&lt;&gt;""),8/24-C33,(IF(E33&gt;29/24,E33-29/24,)))</f>
        <v/>
      </c>
      <c r="J33" s="196">
        <f>IF(AND(C33&lt;0.5,C33&lt;&gt;""),E33-C33-H33,)</f>
        <v/>
      </c>
      <c r="K33" s="196">
        <f>IF(AND(C33&gt;0.5,C33&lt;22/24),22/24-C33,)</f>
        <v/>
      </c>
      <c r="L33" s="197">
        <f>IF(C33&gt;E33,E33+1-C33-H33,E33-C33-H33)</f>
        <v/>
      </c>
      <c r="M33" s="202">
        <f>+IF(L33&gt;$L$7,$L$7,L33)</f>
        <v/>
      </c>
      <c r="N33" s="197">
        <f>+IF(OR(L33&lt;=$L$7,L33=" ")," ",L33-$L$7)</f>
        <v/>
      </c>
      <c r="O33" s="197">
        <f>IF(AND($C33&lt;&gt;"",$C33&lt;$AA$2,$E33&gt;$Z$2),MIN($E33,$AA$2)-MAX($C33,$Z$2),0)</f>
        <v/>
      </c>
      <c r="P33" s="197">
        <f>IF(AND($F33&lt;&gt;"",$F33&lt;$AA$2,$G33&gt;$Z$2),MIN($G33,$AA$2)-MAX($F33,$Z$2),0)</f>
        <v/>
      </c>
      <c r="Q33" s="197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119" t="n"/>
    </row>
    <row r="34" ht="36.75" customHeight="1" s="35">
      <c r="A34" s="216">
        <f>A33+1</f>
        <v/>
      </c>
      <c r="B34" s="32">
        <f>TEXT(A34,"aaa")</f>
        <v/>
      </c>
      <c r="C34" s="200" t="n"/>
      <c r="D34" s="215">
        <f t="array" ref="D34">_xlfn.IFS(C34&lt;0.5,"朝",AND(C34&lt;22/24),"22前",AND(C34&gt;=22/24),"22後")</f>
        <v/>
      </c>
      <c r="E34" s="146" t="n"/>
      <c r="F34" s="197" t="n"/>
      <c r="G34" s="198" t="n"/>
      <c r="H34" s="201">
        <f>G34-F34</f>
        <v/>
      </c>
      <c r="I34" s="196">
        <f>IF(AND(C34&lt;0.333,C34&lt;&gt;""),8/24-C34,(IF(E34&gt;29/24,E34-29/24,)))</f>
        <v/>
      </c>
      <c r="J34" s="196">
        <f>IF(AND(C34&lt;0.5,C34&lt;&gt;""),E34-C34-H34,)</f>
        <v/>
      </c>
      <c r="K34" s="196">
        <f>IF(AND(C34&gt;0.5,C34&lt;22/24),22/24-C34,)</f>
        <v/>
      </c>
      <c r="L34" s="197">
        <f>IF(C34&gt;E34,E34+1-C34-H34,E34-C34-H34)</f>
        <v/>
      </c>
      <c r="M34" s="202">
        <f>+IF(L34&gt;$L$7,$L$7,L34)</f>
        <v/>
      </c>
      <c r="N34" s="197">
        <f>+IF(OR(L34&lt;=$L$7,L34=" ")," ",L34-$L$7)</f>
        <v/>
      </c>
      <c r="O34" s="197">
        <f>IF(AND($C34&lt;&gt;"",$C34&lt;$AA$2,$E34&gt;$Z$2),MIN($E34,$AA$2)-MAX($C34,$Z$2),0)</f>
        <v/>
      </c>
      <c r="P34" s="197">
        <f>IF(AND($F34&lt;&gt;"",$F34&lt;$AA$2,$G34&gt;$Z$2),MIN($G34,$AA$2)-MAX($F34,$Z$2),0)</f>
        <v/>
      </c>
      <c r="Q34" s="197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119" t="n"/>
    </row>
    <row r="35" ht="36.75" customHeight="1" s="35">
      <c r="A35" s="216">
        <f>A34+1</f>
        <v/>
      </c>
      <c r="B35" s="32">
        <f>TEXT(A35,"aaa")</f>
        <v/>
      </c>
      <c r="C35" s="200" t="n"/>
      <c r="D35" s="215">
        <f t="array" ref="D35">_xlfn.IFS(C35&lt;0.5,"朝",AND(C35&lt;22/24),"22前",AND(C35&gt;=22/24),"22後")</f>
        <v/>
      </c>
      <c r="E35" s="146" t="n"/>
      <c r="F35" s="197" t="n"/>
      <c r="G35" s="198" t="n"/>
      <c r="H35" s="201">
        <f>G35-F35</f>
        <v/>
      </c>
      <c r="I35" s="196">
        <f>IF(AND(C35&lt;0.333,C35&lt;&gt;""),8/24-C35,(IF(E35&gt;29/24,E35-29/24,)))</f>
        <v/>
      </c>
      <c r="J35" s="196">
        <f>IF(AND(C35&lt;0.5,C35&lt;&gt;""),E35-C35-H35,)</f>
        <v/>
      </c>
      <c r="K35" s="196">
        <f>IF(AND(C35&gt;0.5,C35&lt;22/24),22/24-C35,)</f>
        <v/>
      </c>
      <c r="L35" s="197">
        <f>IF(C35&gt;E35,E35+1-C35-H35,E35-C35-H35)</f>
        <v/>
      </c>
      <c r="M35" s="202">
        <f>+IF(L35&gt;$L$7,$L$7,L35)</f>
        <v/>
      </c>
      <c r="N35" s="197">
        <f>+IF(OR(L35&lt;=$L$7,L35=" ")," ",L35-$L$7)</f>
        <v/>
      </c>
      <c r="O35" s="197">
        <f>IF(AND($C35&lt;&gt;"",$C35&lt;$AA$2,$E35&gt;$Z$2),MIN($E35,$AA$2)-MAX($C35,$Z$2),0)</f>
        <v/>
      </c>
      <c r="P35" s="197">
        <f>IF(AND($F35&lt;&gt;"",$F35&lt;$AA$2,$G35&gt;$Z$2),MIN($G35,$AA$2)-MAX($F35,$Z$2),0)</f>
        <v/>
      </c>
      <c r="Q35" s="197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119" t="n"/>
    </row>
    <row r="36" ht="36.75" customHeight="1" s="35">
      <c r="A36" s="216">
        <f>A35+1</f>
        <v/>
      </c>
      <c r="B36" s="32">
        <f>TEXT(A36,"aaa")</f>
        <v/>
      </c>
      <c r="C36" s="200" t="n"/>
      <c r="D36" s="215">
        <f t="array" ref="D36">_xlfn.IFS(C36&lt;0.5,"朝",AND(C36&lt;22/24),"22前",AND(C36&gt;=22/24),"22後")</f>
        <v/>
      </c>
      <c r="E36" s="146" t="n"/>
      <c r="F36" s="197" t="n"/>
      <c r="G36" s="198" t="n"/>
      <c r="H36" s="201">
        <f>G36-F36</f>
        <v/>
      </c>
      <c r="I36" s="196">
        <f>IF(AND(C36&lt;0.333,C36&lt;&gt;""),8/24-C36,(IF(E36&gt;29/24,E36-29/24,)))</f>
        <v/>
      </c>
      <c r="J36" s="196">
        <f>IF(AND(C36&lt;0.5,C36&lt;&gt;""),E36-C36-H36,)</f>
        <v/>
      </c>
      <c r="K36" s="196">
        <f>IF(AND(C36&gt;0.5,C36&lt;22/24),22/24-C36,)</f>
        <v/>
      </c>
      <c r="L36" s="197">
        <f>IF(C36&gt;E36,E36+1-C36-H36,E36-C36-H36)</f>
        <v/>
      </c>
      <c r="M36" s="202">
        <f>+IF(L36&gt;$L$7,$L$7,L36)</f>
        <v/>
      </c>
      <c r="N36" s="197">
        <f>+IF(OR(L36&lt;=$L$7,L36=" ")," ",L36-$L$7)</f>
        <v/>
      </c>
      <c r="O36" s="197">
        <f>IF(AND($C36&lt;&gt;"",$C36&lt;$AA$2,$E36&gt;$Z$2),MIN($E36,$AA$2)-MAX($C36,$Z$2),0)</f>
        <v/>
      </c>
      <c r="P36" s="197">
        <f>IF(AND($F36&lt;&gt;"",$F36&lt;$AA$2,$G36&gt;$Z$2),MIN($G36,$AA$2)-MAX($F36,$Z$2),0)</f>
        <v/>
      </c>
      <c r="Q36" s="197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119" t="n"/>
    </row>
    <row r="37" ht="36.75" customHeight="1" s="35">
      <c r="A37" s="216">
        <f>A36+1</f>
        <v/>
      </c>
      <c r="B37" s="32">
        <f>TEXT(A37,"aaa")</f>
        <v/>
      </c>
      <c r="C37" s="200" t="n"/>
      <c r="D37" s="215">
        <f t="array" ref="D37">_xlfn.IFS(C37&lt;0.5,"朝",AND(C37&lt;22/24),"22前",AND(C37&gt;=22/24),"22後")</f>
        <v/>
      </c>
      <c r="E37" s="146" t="n"/>
      <c r="F37" s="197" t="n"/>
      <c r="G37" s="198" t="n"/>
      <c r="H37" s="201">
        <f>G37-F37</f>
        <v/>
      </c>
      <c r="I37" s="196">
        <f>IF(AND(C37&lt;0.333,C37&lt;&gt;""),8/24-C37,(IF(E37&gt;29/24,E37-29/24,)))</f>
        <v/>
      </c>
      <c r="J37" s="196">
        <f>IF(AND(C37&lt;0.5,C37&lt;&gt;""),E37-C37-H37,)</f>
        <v/>
      </c>
      <c r="K37" s="196">
        <f>IF(AND(C37&gt;0.5,C37&lt;22/24),22/24-C37,)</f>
        <v/>
      </c>
      <c r="L37" s="197">
        <f>IF(C37&gt;E37,E37+1-C37-H37,E37-C37-H37)</f>
        <v/>
      </c>
      <c r="M37" s="202">
        <f>+IF(L37&gt;$L$7,$L$7,L37)</f>
        <v/>
      </c>
      <c r="N37" s="197">
        <f>+IF(OR(L37&lt;=$L$7,L37=" ")," ",L37-$L$7)</f>
        <v/>
      </c>
      <c r="O37" s="197">
        <f>IF(AND($C37&lt;&gt;"",$C37&lt;$AA$2,$E37&gt;$Z$2),MIN($E37,$AA$2)-MAX($C37,$Z$2),0)</f>
        <v/>
      </c>
      <c r="P37" s="197">
        <f>IF(AND($F37&lt;&gt;"",$F37&lt;$AA$2,$G37&gt;$Z$2),MIN($G37,$AA$2)-MAX($F37,$Z$2),0)</f>
        <v/>
      </c>
      <c r="Q37" s="197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119" t="n"/>
    </row>
    <row r="38" ht="36.75" customHeight="1" s="35">
      <c r="A38" s="216">
        <f>A37+1</f>
        <v/>
      </c>
      <c r="B38" s="32">
        <f>TEXT(A38,"aaa")</f>
        <v/>
      </c>
      <c r="C38" s="200" t="n"/>
      <c r="D38" s="217">
        <f t="array" ref="D38">_xlfn.IFS(C38&lt;0.5,"朝",AND(C38&lt;22/24),"22前",AND(C38&gt;=22/24),"22後")</f>
        <v/>
      </c>
      <c r="E38" s="146" t="n"/>
      <c r="F38" s="197" t="n"/>
      <c r="G38" s="198" t="n"/>
      <c r="H38" s="201">
        <f>G38-F38</f>
        <v/>
      </c>
      <c r="I38" s="196">
        <f>IF(AND(C38&lt;0.333,C38&lt;&gt;""),8/24-C38,(IF(E38&gt;29/24,E38-29/24,)))</f>
        <v/>
      </c>
      <c r="J38" s="197">
        <f>IF(AND(C38&lt;0.5,C38&lt;&gt;""),E38-C38-H38,)</f>
        <v/>
      </c>
      <c r="K38" s="197">
        <f>IF(AND(C38&gt;0.5,C38&lt;22/24),22/24-C38,)</f>
        <v/>
      </c>
      <c r="L38" s="197">
        <f>IF(C38&gt;E38,E38+1-C38-H38,E38-C38-H38)</f>
        <v/>
      </c>
      <c r="M38" s="202">
        <f>+IF(L38&gt;$L$7,$L$7,L38)</f>
        <v/>
      </c>
      <c r="N38" s="197">
        <f>+IF(OR(L38&lt;=$L$7,L38=" ")," ",L38-$L$7)</f>
        <v/>
      </c>
      <c r="O38" s="197" t="n"/>
      <c r="P38" s="197" t="n"/>
      <c r="Q38" s="197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119" t="n"/>
    </row>
    <row r="39" ht="36.75" customHeight="1" s="35" thickBot="1">
      <c r="A39" s="218">
        <f>A38+1</f>
        <v/>
      </c>
      <c r="B39" s="26">
        <f>TEXT(A39,"aaa")</f>
        <v/>
      </c>
      <c r="C39" s="219" t="n"/>
      <c r="D39" s="220">
        <f t="array" ref="D39">_xlfn.IFS(C39&lt;0.5,"朝",AND(C39&lt;22/24),"22前",AND(C39&gt;=22/24),"22後")</f>
        <v/>
      </c>
      <c r="E39" s="147" t="n"/>
      <c r="F39" s="221" t="n"/>
      <c r="G39" s="222" t="n"/>
      <c r="H39" s="207" t="n">
        <v>0</v>
      </c>
      <c r="I39" s="208">
        <f>IF(AND(C39&lt;0.333,C39&lt;&gt;""),8/24-C39,(IF(E39&gt;29/24,E39-29/24,)))</f>
        <v/>
      </c>
      <c r="J39" s="208">
        <f>IF(AND(C39&lt;0.5,C39&lt;&gt;""),E39-C39-H39,)</f>
        <v/>
      </c>
      <c r="K39" s="223">
        <f>IF(AND(C39&gt;0.5,C39&lt;22/24),22/24-C39,)</f>
        <v/>
      </c>
      <c r="L39" s="208">
        <f>IF(C39&gt;E39,E39+1-C39-H39,E39-C39-H39)</f>
        <v/>
      </c>
      <c r="M39" s="209" t="n">
        <v>0</v>
      </c>
      <c r="N39" s="208" t="n"/>
      <c r="O39" s="208" t="n"/>
      <c r="P39" s="208" t="n"/>
      <c r="Q39" s="208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121" t="n"/>
    </row>
    <row r="40" ht="36.75" customHeight="1" s="35" thickTop="1">
      <c r="A40" s="117" t="inlineStr">
        <is>
          <t>合計</t>
        </is>
      </c>
      <c r="B40" s="117" t="n"/>
      <c r="C40" s="196" t="n"/>
      <c r="D40" s="215">
        <f t="array" ref="D40">_xlfn.IFS(C40&lt;0.5,"朝",AND(C40&lt;22/24),"22前",AND(C40&gt;=22/24),"22後")</f>
        <v/>
      </c>
      <c r="E40" s="224" t="n"/>
      <c r="F40" s="225" t="n"/>
      <c r="G40" s="226" t="n"/>
      <c r="H40" s="195" t="inlineStr">
        <is>
          <t>休憩計計</t>
        </is>
      </c>
      <c r="I40" s="196" t="inlineStr">
        <is>
          <t>早朝計</t>
        </is>
      </c>
      <c r="J40" s="196" t="inlineStr">
        <is>
          <t>基本計</t>
        </is>
      </c>
      <c r="K40" s="196" t="inlineStr">
        <is>
          <t>夜時間</t>
        </is>
      </c>
      <c r="L40" s="196" t="inlineStr">
        <is>
          <t>実働時間</t>
        </is>
      </c>
      <c r="M40" s="122" t="inlineStr">
        <is>
          <t>契約時間</t>
        </is>
      </c>
      <c r="N40" s="123" t="inlineStr">
        <is>
          <t>残業時間</t>
        </is>
      </c>
      <c r="O40" s="124" t="inlineStr">
        <is>
          <t>深夜時間</t>
        </is>
      </c>
      <c r="P40" s="124" t="inlineStr">
        <is>
          <t>深夜時間</t>
        </is>
      </c>
      <c r="Q40" s="124" t="inlineStr">
        <is>
          <t>深夜時間</t>
        </is>
      </c>
      <c r="R40" s="125" t="inlineStr">
        <is>
          <t>食事合計</t>
        </is>
      </c>
    </row>
    <row r="41" ht="36.75" customHeight="1" s="35" thickBot="1">
      <c r="A41" s="119" t="n"/>
      <c r="B41" s="119" t="n"/>
      <c r="C41" s="119" t="n"/>
      <c r="D41" s="119" t="n"/>
      <c r="E41" s="140" t="n"/>
      <c r="F41" s="4" t="inlineStr">
        <is>
          <t>出勤日数</t>
        </is>
      </c>
      <c r="G41" s="144">
        <f>COUNTA(C9:C39)</f>
        <v/>
      </c>
      <c r="H41" s="227">
        <f>+SUM(H9:H39)</f>
        <v/>
      </c>
      <c r="I41" s="228">
        <f>SUM(I9:I39)</f>
        <v/>
      </c>
      <c r="J41" s="229">
        <f>SUM(J9:J39)</f>
        <v/>
      </c>
      <c r="K41" s="229">
        <f>SUM(K9:K39)</f>
        <v/>
      </c>
      <c r="L41" s="197">
        <f>+SUM(L9:L39)</f>
        <v/>
      </c>
      <c r="M41" s="197">
        <f>+SUM(M9:M39)</f>
        <v/>
      </c>
      <c r="N41" s="197">
        <f>+SUM(N9:N39)</f>
        <v/>
      </c>
      <c r="O41" s="197">
        <f>+SUM(O9:O38)</f>
        <v/>
      </c>
      <c r="P41" s="197">
        <f>+SUM(P9:P38)</f>
        <v/>
      </c>
      <c r="Q41" s="197">
        <f>+SUM(Q9:Q39)</f>
        <v/>
      </c>
      <c r="R41" s="119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30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I36" sqref="I36"/>
    </sheetView>
  </sheetViews>
  <sheetFormatPr baseColWidth="8" defaultRowHeight="13.2"/>
  <cols>
    <col width="7.21875" bestFit="1" customWidth="1" style="35" min="1" max="1"/>
    <col width="5.77734375" bestFit="1" customWidth="1" style="35" min="2" max="2"/>
    <col hidden="1" width="2.88671875" customWidth="1" style="35" min="4" max="4"/>
    <col width="10.109375" customWidth="1" style="35" min="8" max="11"/>
    <col width="10" customWidth="1" style="35" min="12" max="13"/>
    <col width="10.88671875" customWidth="1" style="35" min="14" max="14"/>
    <col hidden="1" width="9" customWidth="1" style="35" min="15" max="15"/>
    <col hidden="1" width="8.21875" customWidth="1" style="35" min="16" max="16"/>
  </cols>
  <sheetData>
    <row r="2" ht="22.5" customHeight="1" s="35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67" t="inlineStr">
        <is>
          <t>ダイエットクック</t>
        </is>
      </c>
      <c r="E2" s="166" t="n"/>
      <c r="F2" s="166" t="n"/>
      <c r="G2" s="166" t="n"/>
      <c r="L2" s="0" t="n"/>
      <c r="M2" s="0" t="n"/>
      <c r="Z2" s="22" t="n">
        <v>0.9166666666666666</v>
      </c>
      <c r="AA2" s="23" t="n">
        <v>1.208333333333333</v>
      </c>
    </row>
    <row r="3" ht="22.5" customHeight="1" s="35">
      <c r="A3" s="190">
        <f>'[1]0SHEET'!D1</f>
        <v/>
      </c>
      <c r="B3" s="2" t="inlineStr">
        <is>
          <t>月</t>
        </is>
      </c>
      <c r="L3" s="0" t="n"/>
      <c r="M3" s="0" t="n"/>
    </row>
    <row r="4" ht="22.5" customHeight="1" s="35">
      <c r="C4" s="1" t="inlineStr">
        <is>
          <t>氏名</t>
        </is>
      </c>
      <c r="D4" s="168" t="inlineStr">
        <is>
          <t>Ｒアディカリ　ロク　ラズ</t>
        </is>
      </c>
      <c r="E4" s="166" t="n"/>
      <c r="F4" s="166" t="n"/>
      <c r="G4" s="166" t="n"/>
      <c r="H4" s="0" t="inlineStr">
        <is>
          <t>NP番号：</t>
        </is>
      </c>
      <c r="I4" s="107" t="n">
        <v>5773</v>
      </c>
      <c r="J4" s="0" t="n"/>
      <c r="K4" s="0" t="n"/>
      <c r="M4" s="0" t="n"/>
    </row>
    <row r="6">
      <c r="L6" s="20" t="inlineStr">
        <is>
          <t>法定時間</t>
        </is>
      </c>
      <c r="M6" s="20" t="n"/>
    </row>
    <row r="7" ht="14.25" customHeight="1" s="35" thickBot="1">
      <c r="L7" s="21" t="n">
        <v>0.3333333333333333</v>
      </c>
      <c r="M7" s="21" t="n"/>
      <c r="O7" s="3" t="n"/>
      <c r="P7" s="3" t="n"/>
      <c r="Q7" s="3" t="n"/>
    </row>
    <row r="8" ht="22.5" customHeight="1" s="35" thickBot="1">
      <c r="A8" s="110" t="inlineStr">
        <is>
          <t>日</t>
        </is>
      </c>
      <c r="B8" s="132" t="inlineStr">
        <is>
          <t>曜日</t>
        </is>
      </c>
      <c r="C8" s="7" t="inlineStr">
        <is>
          <t>出勤</t>
        </is>
      </c>
      <c r="D8" s="8" t="n"/>
      <c r="E8" s="8" t="inlineStr">
        <is>
          <t>退勤</t>
        </is>
      </c>
      <c r="F8" s="8" t="inlineStr">
        <is>
          <t>休憩開始</t>
        </is>
      </c>
      <c r="G8" s="9" t="inlineStr">
        <is>
          <t>休憩終了</t>
        </is>
      </c>
      <c r="H8" s="134" t="inlineStr">
        <is>
          <t>休憩計</t>
        </is>
      </c>
      <c r="I8" s="110" t="inlineStr">
        <is>
          <t>早朝</t>
        </is>
      </c>
      <c r="J8" s="110" t="inlineStr">
        <is>
          <t>基本</t>
        </is>
      </c>
      <c r="K8" s="110" t="inlineStr">
        <is>
          <t>夜</t>
        </is>
      </c>
      <c r="L8" s="111" t="inlineStr">
        <is>
          <t>実働</t>
        </is>
      </c>
      <c r="M8" s="111" t="inlineStr">
        <is>
          <t>契約時間</t>
        </is>
      </c>
      <c r="N8" s="112" t="inlineStr">
        <is>
          <t>残業</t>
        </is>
      </c>
      <c r="O8" s="113" t="inlineStr">
        <is>
          <t>深夜時間</t>
        </is>
      </c>
      <c r="P8" s="113" t="inlineStr">
        <is>
          <t>深夜休憩</t>
        </is>
      </c>
      <c r="Q8" s="113" t="inlineStr">
        <is>
          <t>深夜</t>
        </is>
      </c>
      <c r="R8" s="114" t="inlineStr">
        <is>
          <t>食事</t>
        </is>
      </c>
    </row>
    <row r="9" ht="36.75" customHeight="1" s="35" thickTop="1">
      <c r="A9" s="214">
        <f>A3</f>
        <v/>
      </c>
      <c r="B9" s="133">
        <f>TEXT(A9,"aaa")</f>
        <v/>
      </c>
      <c r="C9" s="192" t="n"/>
      <c r="D9" s="215">
        <f t="array" ref="D9">_xlfn.IFS(C9&lt;0.5,"朝",AND(C9&lt;22/24),"22前",AND(C9&gt;=22/24),"22後")</f>
        <v/>
      </c>
      <c r="E9" s="145" t="n"/>
      <c r="F9" s="196" t="n"/>
      <c r="G9" s="194" t="n"/>
      <c r="H9" s="195">
        <f>G9-F9</f>
        <v/>
      </c>
      <c r="I9" s="196">
        <f>IF(AND(C9&lt;0.333,C9&lt;&gt;""),8/24-C9,(IF(E9&gt;29/24,E9-29/24,)))</f>
        <v/>
      </c>
      <c r="J9" s="196">
        <f>IF(AND(C9&lt;0.5,C9&lt;&gt;""),E9-C9-H9,)</f>
        <v/>
      </c>
      <c r="K9" s="196">
        <f>IF(AND(C9&gt;0.5,C9&lt;22/24),22/24-C9,)</f>
        <v/>
      </c>
      <c r="L9" s="197">
        <f>IF(C9&gt;E9,E9+1-C9-H9,E9-C9-H9)</f>
        <v/>
      </c>
      <c r="M9" s="196">
        <f>+IF(L9&gt;$L$7,$L$7,L9)</f>
        <v/>
      </c>
      <c r="N9" s="196">
        <f>+IF(OR(L9&lt;=$L$7,L9=" ")," ",L9-$L$7)</f>
        <v/>
      </c>
      <c r="O9" s="196">
        <f>IF(AND($C9&lt;&gt;"",$C9&lt;$AA$2,$E9&gt;$Z$2),MIN($E9,$AA$2)-MAX($C9,$Z$2),0)</f>
        <v/>
      </c>
      <c r="P9" s="196">
        <f>IF(AND($F9&lt;&gt;"",$F9&lt;$AA$2,$G9&gt;$Z$2),MIN($G9,$AA$2)-MAX($F9,$Z$2),0)</f>
        <v/>
      </c>
      <c r="Q9" s="197">
        <f t="array" ref="Q9">_xlfn.IFS(D9="朝",,AND(D9="22前",E9&gt;5/24),5/24+1-H9-22/24,AND(D9="22前",E9&lt;5/24),E9+1-H9-22/24,AND(D9="22後",E9&gt;5/24),5/24+1-H9-C9,AND(D9="22後",E9&lt;5/24),E9+1-H9-C9)</f>
        <v/>
      </c>
      <c r="R9" s="117" t="n"/>
    </row>
    <row r="10" ht="36.75" customHeight="1" s="35">
      <c r="A10" s="216">
        <f>A9+1</f>
        <v/>
      </c>
      <c r="B10" s="32">
        <f>TEXT(A10,"aaa")</f>
        <v/>
      </c>
      <c r="C10" s="200" t="n">
        <v>0.8645833333333334</v>
      </c>
      <c r="D10" s="215">
        <f t="array" ref="D10">_xlfn.IFS(C10&lt;0.5,"朝",AND(C10&lt;22/24),"22前",AND(C10&gt;=22/24),"22後")</f>
        <v/>
      </c>
      <c r="E10" s="146" t="n">
        <v>1.243055555555556</v>
      </c>
      <c r="F10" s="197" t="n">
        <v>0</v>
      </c>
      <c r="G10" s="198" t="n">
        <v>0.04166666666666666</v>
      </c>
      <c r="H10" s="201">
        <f>G10-F10</f>
        <v/>
      </c>
      <c r="I10" s="196">
        <f>IF(AND(C10&lt;0.333,C10&lt;&gt;""),8/24-C10,(IF(E10&gt;29/24,E10-29/24,)))</f>
        <v/>
      </c>
      <c r="J10" s="196">
        <f>IF(AND(C10&lt;0.5,C10&lt;&gt;""),E10-C10-H10,)</f>
        <v/>
      </c>
      <c r="K10" s="196">
        <f>IF(AND(C10&gt;0.5,C10&lt;22/24),22/24-C10,)</f>
        <v/>
      </c>
      <c r="L10" s="197">
        <f>IF(C10&gt;E10,E10+1-C10-H10,E10-C10-H10)</f>
        <v/>
      </c>
      <c r="M10" s="202">
        <f>+IF(L10&gt;$L$7,$L$7,L10)</f>
        <v/>
      </c>
      <c r="N10" s="197">
        <f>+IF(OR(L10&lt;=$L$7,L10=" ")," ",L10-$L$7)</f>
        <v/>
      </c>
      <c r="O10" s="197">
        <f>IF(AND($C10&lt;&gt;"",$C10&lt;$AA$2,$E10&gt;$Z$2),MIN($E10,$AA$2)-MAX($C10,$Z$2),0)</f>
        <v/>
      </c>
      <c r="P10" s="197">
        <f>IF(AND($F10&lt;&gt;"",$F10&lt;$AA$2,$G10&gt;$Z$2),MIN($G10,$AA$2)-MAX($F10,$Z$2),0)</f>
        <v/>
      </c>
      <c r="Q10" s="197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119" t="n"/>
    </row>
    <row r="11" ht="36.75" customHeight="1" s="35">
      <c r="A11" s="216">
        <f>A10+1</f>
        <v/>
      </c>
      <c r="B11" s="32">
        <f>TEXT(A11,"aaa")</f>
        <v/>
      </c>
      <c r="C11" s="200" t="n">
        <v>0.8645833333333334</v>
      </c>
      <c r="D11" s="215">
        <f t="array" ref="D11">_xlfn.IFS(C11&lt;0.5,"朝",AND(C11&lt;22/24),"22前",AND(C11&gt;=22/24),"22後")</f>
        <v/>
      </c>
      <c r="E11" s="146" t="n">
        <v>1.239583333333333</v>
      </c>
      <c r="F11" s="197" t="n">
        <v>0</v>
      </c>
      <c r="G11" s="198" t="n">
        <v>0.04166666666666666</v>
      </c>
      <c r="H11" s="201">
        <f>G11-F11</f>
        <v/>
      </c>
      <c r="I11" s="196">
        <f>IF(AND(C11&lt;0.333,C11&lt;&gt;""),8/24-C11,(IF(E11&gt;29/24,E11-29/24,)))</f>
        <v/>
      </c>
      <c r="J11" s="196">
        <f>IF(AND(C11&lt;0.5,C11&lt;&gt;""),E11-C11-H11,)</f>
        <v/>
      </c>
      <c r="K11" s="196">
        <f>IF(AND(C11&gt;0.5,C11&lt;22/24),22/24-C11,)</f>
        <v/>
      </c>
      <c r="L11" s="197">
        <f>IF(C11&gt;E11,E11+1-C11-H11,E11-C11-H11)</f>
        <v/>
      </c>
      <c r="M11" s="202">
        <f>+IF(L11&gt;$L$7,$L$7,L11)</f>
        <v/>
      </c>
      <c r="N11" s="197">
        <f>+IF(OR(L11&lt;=$L$7,L11=" ")," ",L11-$L$7)</f>
        <v/>
      </c>
      <c r="O11" s="197">
        <f>IF(AND($C11&lt;&gt;"",$C11&lt;$AA$2,$E11&gt;$Z$2),MIN($E11,$AA$2)-MAX($C11,$Z$2),0)</f>
        <v/>
      </c>
      <c r="P11" s="197">
        <f>IF(AND($F11&lt;&gt;"",$F11&lt;$AA$2,$G11&gt;$Z$2),MIN($G11,$AA$2)-MAX($F11,$Z$2),0)</f>
        <v/>
      </c>
      <c r="Q11" s="197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119" t="n"/>
    </row>
    <row r="12" ht="36.75" customHeight="1" s="35">
      <c r="A12" s="216">
        <f>A11+1</f>
        <v/>
      </c>
      <c r="B12" s="32">
        <f>TEXT(A12,"aaa")</f>
        <v/>
      </c>
      <c r="C12" s="200" t="n"/>
      <c r="D12" s="215">
        <f t="array" ref="D12">_xlfn.IFS(C12&lt;0.5,"朝",AND(C12&lt;22/24),"22前",AND(C12&gt;=22/24),"22後")</f>
        <v/>
      </c>
      <c r="E12" s="146" t="n"/>
      <c r="F12" s="197" t="n"/>
      <c r="G12" s="198" t="n"/>
      <c r="H12" s="201">
        <f>G12-F12</f>
        <v/>
      </c>
      <c r="I12" s="196">
        <f>IF(AND(C12&lt;0.333,C12&lt;&gt;""),8/24-C12,(IF(E12&gt;29/24,E12-29/24,)))</f>
        <v/>
      </c>
      <c r="J12" s="196">
        <f>IF(AND(C12&lt;0.5,C12&lt;&gt;""),E12-C12-H12,)</f>
        <v/>
      </c>
      <c r="K12" s="196">
        <f>IF(AND(C12&gt;0.5,C12&lt;22/24),22/24-C12,)</f>
        <v/>
      </c>
      <c r="L12" s="197">
        <f>IF(C12&gt;E12,E12+1-C12-H12,E12-C12-H12)</f>
        <v/>
      </c>
      <c r="M12" s="202">
        <f>+IF(L12&gt;$L$7,$L$7,L12)</f>
        <v/>
      </c>
      <c r="N12" s="197">
        <f>+IF(OR(L12&lt;=$L$7,L12=" ")," ",L12-$L$7)</f>
        <v/>
      </c>
      <c r="O12" s="197">
        <f>IF(AND($C12&lt;&gt;"",$C12&lt;$AA$2,$E12&gt;$Z$2),MIN($E12,$AA$2)-MAX($C12,$Z$2),0)</f>
        <v/>
      </c>
      <c r="P12" s="197">
        <f>IF(AND($F12&lt;&gt;"",$F12&lt;$AA$2,$G12&gt;$Z$2),MIN($G12,$AA$2)-MAX($F12,$Z$2),0)</f>
        <v/>
      </c>
      <c r="Q12" s="197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119" t="n"/>
    </row>
    <row r="13" ht="36.75" customHeight="1" s="35">
      <c r="A13" s="216">
        <f>A12+1</f>
        <v/>
      </c>
      <c r="B13" s="32">
        <f>TEXT(A13,"aaa")</f>
        <v/>
      </c>
      <c r="C13" s="200" t="n"/>
      <c r="D13" s="215">
        <f t="array" ref="D13">_xlfn.IFS(C13&lt;0.5,"朝",AND(C13&lt;22/24),"22前",AND(C13&gt;=22/24),"22後")</f>
        <v/>
      </c>
      <c r="E13" s="146" t="n"/>
      <c r="F13" s="197" t="n"/>
      <c r="G13" s="198" t="n"/>
      <c r="H13" s="201">
        <f>G13-F13</f>
        <v/>
      </c>
      <c r="I13" s="196">
        <f>IF(AND(C13&lt;0.333,C13&lt;&gt;""),8/24-C13,(IF(E13&gt;29/24,E13-29/24,)))</f>
        <v/>
      </c>
      <c r="J13" s="196">
        <f>IF(AND(C13&lt;0.5,C13&lt;&gt;""),E13-C13-H13,)</f>
        <v/>
      </c>
      <c r="K13" s="196">
        <f>IF(AND(C13&gt;0.5,C13&lt;22/24),22/24-C13,)</f>
        <v/>
      </c>
      <c r="L13" s="197">
        <f>IF(C13&gt;E13,E13+1-C13-H13,E13-C13-H13)</f>
        <v/>
      </c>
      <c r="M13" s="202">
        <f>+IF(L13&gt;$L$7,$L$7,L13)</f>
        <v/>
      </c>
      <c r="N13" s="197">
        <f>+IF(OR(L13&lt;=$L$7,L13=" ")," ",L13-$L$7)</f>
        <v/>
      </c>
      <c r="O13" s="197">
        <f>IF(AND($C13&lt;&gt;"",$C13&lt;$AA$2,$E13&gt;$Z$2),MIN($E13,$AA$2)-MAX($C13,$Z$2),0)</f>
        <v/>
      </c>
      <c r="P13" s="197">
        <f>IF(AND($F13&lt;&gt;"",$F13&lt;$AA$2,$G13&gt;$Z$2),MIN($G13,$AA$2)-MAX($F13,$Z$2),0)</f>
        <v/>
      </c>
      <c r="Q13" s="197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119" t="n"/>
    </row>
    <row r="14" ht="36.75" customHeight="1" s="35">
      <c r="A14" s="216">
        <f>A13+1</f>
        <v/>
      </c>
      <c r="B14" s="32">
        <f>TEXT(A14,"aaa")</f>
        <v/>
      </c>
      <c r="C14" s="200" t="n"/>
      <c r="D14" s="215">
        <f t="array" ref="D14">_xlfn.IFS(C14&lt;0.5,"朝",AND(C14&lt;22/24),"22前",AND(C14&gt;=22/24),"22後")</f>
        <v/>
      </c>
      <c r="E14" s="146" t="n"/>
      <c r="F14" s="197" t="n"/>
      <c r="G14" s="198" t="n"/>
      <c r="H14" s="201">
        <f>G14-F14</f>
        <v/>
      </c>
      <c r="I14" s="196">
        <f>IF(AND(C14&lt;0.333,C14&lt;&gt;""),8/24-C14,(IF(E14&gt;29/24,E14-29/24,)))</f>
        <v/>
      </c>
      <c r="J14" s="196">
        <f>IF(AND(C14&lt;0.5,C14&lt;&gt;""),E14-C14-H14,)</f>
        <v/>
      </c>
      <c r="K14" s="196">
        <f>IF(AND(C14&gt;0.5,C14&lt;22/24),22/24-C14,)</f>
        <v/>
      </c>
      <c r="L14" s="197">
        <f>IF(C14&gt;E14,E14+1-C14-H14,E14-C14-H14)</f>
        <v/>
      </c>
      <c r="M14" s="202">
        <f>+IF(L14&gt;$L$7,$L$7,L14)</f>
        <v/>
      </c>
      <c r="N14" s="197">
        <f>+IF(OR(L14&lt;=$L$7,L14=" ")," ",L14-$L$7)</f>
        <v/>
      </c>
      <c r="O14" s="197">
        <f>IF(AND($C14&lt;&gt;"",$C14&lt;$AA$2,$E14&gt;$Z$2),MIN($E14,$AA$2)-MAX($C14,$Z$2),0)</f>
        <v/>
      </c>
      <c r="P14" s="197">
        <f>IF(AND($F14&lt;&gt;"",$F14&lt;$AA$2,$G14&gt;$Z$2),MIN($G14,$AA$2)-MAX($F14,$Z$2),0)</f>
        <v/>
      </c>
      <c r="Q14" s="197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119" t="n"/>
    </row>
    <row r="15" ht="36.75" customHeight="1" s="35">
      <c r="A15" s="216">
        <f>A14+1</f>
        <v/>
      </c>
      <c r="B15" s="32">
        <f>TEXT(A15,"aaa")</f>
        <v/>
      </c>
      <c r="C15" s="200" t="n">
        <v>0.8986111111111111</v>
      </c>
      <c r="D15" s="215">
        <f t="array" ref="D15">_xlfn.IFS(C15&lt;0.5,"朝",AND(C15&lt;22/24),"22前",AND(C15&gt;=22/24),"22後")</f>
        <v/>
      </c>
      <c r="E15" s="146" t="n">
        <v>1.241666666666667</v>
      </c>
      <c r="F15" s="197" t="n">
        <v>0</v>
      </c>
      <c r="G15" s="198" t="n">
        <v>0.04166666666666666</v>
      </c>
      <c r="H15" s="201">
        <f>G15-F15</f>
        <v/>
      </c>
      <c r="I15" s="196">
        <f>IF(AND(C15&lt;0.333,C15&lt;&gt;""),8/24-C15,(IF(E15&gt;29/24,E15-29/24,)))</f>
        <v/>
      </c>
      <c r="J15" s="196">
        <f>IF(AND(C15&lt;0.5,C15&lt;&gt;""),E15-C15-H15,)</f>
        <v/>
      </c>
      <c r="K15" s="196">
        <f>IF(AND(C15&gt;0.5,C15&lt;22/24),22/24-C15,)</f>
        <v/>
      </c>
      <c r="L15" s="197">
        <f>IF(C15&gt;E15,E15+1-C15-H15,E15-C15-H15)</f>
        <v/>
      </c>
      <c r="M15" s="202">
        <f>+IF(L15&gt;$L$7,$L$7,L15)</f>
        <v/>
      </c>
      <c r="N15" s="197">
        <f>+IF(OR(L15&lt;=$L$7,L15=" ")," ",L15-$L$7)</f>
        <v/>
      </c>
      <c r="O15" s="197">
        <f>IF(AND($C15&lt;&gt;"",$C15&lt;$AA$2,$E15&gt;$Z$2),MIN($E15,$AA$2)-MAX($C15,$Z$2),0)</f>
        <v/>
      </c>
      <c r="P15" s="197">
        <f>IF(AND($F15&lt;&gt;"",$F15&lt;$AA$2,$G15&gt;$Z$2),MIN($G15,$AA$2)-MAX($F15,$Z$2),0)</f>
        <v/>
      </c>
      <c r="Q15" s="197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119" t="n"/>
    </row>
    <row r="16" ht="36.75" customHeight="1" s="35">
      <c r="A16" s="216">
        <f>A15+1</f>
        <v/>
      </c>
      <c r="B16" s="32">
        <f>TEXT(A16,"aaa")</f>
        <v/>
      </c>
      <c r="C16" s="200" t="n"/>
      <c r="D16" s="215">
        <f t="array" ref="D16">_xlfn.IFS(C16&lt;0.5,"朝",AND(C16&lt;22/24),"22前",AND(C16&gt;=22/24),"22後")</f>
        <v/>
      </c>
      <c r="E16" s="146" t="n"/>
      <c r="F16" s="197" t="n"/>
      <c r="G16" s="198" t="n"/>
      <c r="H16" s="201">
        <f>G16-F16</f>
        <v/>
      </c>
      <c r="I16" s="196">
        <f>IF(AND(C16&lt;0.333,C16&lt;&gt;""),8/24-C16,(IF(E16&gt;29/24,E16-29/24,)))</f>
        <v/>
      </c>
      <c r="J16" s="196">
        <f>IF(AND(C16&lt;0.5,C16&lt;&gt;""),E16-C16-H16,)</f>
        <v/>
      </c>
      <c r="K16" s="196">
        <f>IF(AND(C16&gt;0.5,C16&lt;22/24),22/24-C16,)</f>
        <v/>
      </c>
      <c r="L16" s="197">
        <f>IF(C16&gt;E16,E16+1-C16-H16,E16-C16-H16)</f>
        <v/>
      </c>
      <c r="M16" s="202">
        <f>+IF(L16&gt;$L$7,$L$7,L16)</f>
        <v/>
      </c>
      <c r="N16" s="197">
        <f>+IF(OR(L16&lt;=$L$7,L16=" ")," ",L16-$L$7)</f>
        <v/>
      </c>
      <c r="O16" s="197">
        <f>IF(AND($C16&lt;&gt;"",$C16&lt;$AA$2,$E16&gt;$Z$2),MIN($E16,$AA$2)-MAX($C16,$Z$2),0)</f>
        <v/>
      </c>
      <c r="P16" s="197">
        <f>IF(AND($F16&lt;&gt;"",$F16&lt;$AA$2,$G16&gt;$Z$2),MIN($G16,$AA$2)-MAX($F16,$Z$2),0)</f>
        <v/>
      </c>
      <c r="Q16" s="197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119" t="n"/>
    </row>
    <row r="17" ht="36.75" customHeight="1" s="35">
      <c r="A17" s="216">
        <f>A16+1</f>
        <v/>
      </c>
      <c r="B17" s="32">
        <f>TEXT(A17,"aaa")</f>
        <v/>
      </c>
      <c r="C17" s="200" t="n">
        <v>0.8645833333333334</v>
      </c>
      <c r="D17" s="215">
        <f t="array" ref="D17">_xlfn.IFS(C17&lt;0.5,"朝",AND(C17&lt;22/24),"22前",AND(C17&gt;=22/24),"22後")</f>
        <v/>
      </c>
      <c r="E17" s="146" t="n">
        <v>1.243055555555556</v>
      </c>
      <c r="F17" s="197" t="n">
        <v>0</v>
      </c>
      <c r="G17" s="198" t="n">
        <v>0.04166666666666666</v>
      </c>
      <c r="H17" s="201">
        <f>G17-F17</f>
        <v/>
      </c>
      <c r="I17" s="196">
        <f>IF(AND(C17&lt;0.333,C17&lt;&gt;""),8/24-C17,(IF(E17&gt;29/24,E17-29/24,)))</f>
        <v/>
      </c>
      <c r="J17" s="196">
        <f>IF(AND(C17&lt;0.5,C17&lt;&gt;""),E17-C17-H17,)</f>
        <v/>
      </c>
      <c r="K17" s="196">
        <f>IF(AND(C17&gt;0.5,C17&lt;22/24),22/24-C17,)</f>
        <v/>
      </c>
      <c r="L17" s="197">
        <f>IF(C17&gt;E17,E17+1-C17-H17,E17-C17-H17)</f>
        <v/>
      </c>
      <c r="M17" s="202">
        <f>+IF(L17&gt;$L$7,$L$7,L17)</f>
        <v/>
      </c>
      <c r="N17" s="197">
        <f>+IF(OR(L17&lt;=$L$7,L17=" ")," ",L17-$L$7)</f>
        <v/>
      </c>
      <c r="O17" s="197">
        <f>IF(AND($C17&lt;&gt;"",$C17&lt;$AA$2,$E17&gt;$Z$2),MIN($E17,$AA$2)-MAX($C17,$Z$2),0)</f>
        <v/>
      </c>
      <c r="P17" s="197">
        <f>IF(AND($F17&lt;&gt;"",$F17&lt;$AA$2,$G17&gt;$Z$2),MIN($G17,$AA$2)-MAX($F17,$Z$2),0)</f>
        <v/>
      </c>
      <c r="Q17" s="197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119" t="n"/>
    </row>
    <row r="18" ht="36.75" customHeight="1" s="35">
      <c r="A18" s="216">
        <f>A17+1</f>
        <v/>
      </c>
      <c r="B18" s="32">
        <f>TEXT(A18,"aaa")</f>
        <v/>
      </c>
      <c r="C18" s="200" t="n">
        <v>0.8645833333333334</v>
      </c>
      <c r="D18" s="215">
        <f t="array" ref="D18">_xlfn.IFS(C18&lt;0.5,"朝",AND(C18&lt;22/24),"22前",AND(C18&gt;=22/24),"22後")</f>
        <v/>
      </c>
      <c r="E18" s="146" t="n">
        <v>1.239583333333333</v>
      </c>
      <c r="F18" s="197" t="n">
        <v>0</v>
      </c>
      <c r="G18" s="198" t="n">
        <v>0.04166666666666666</v>
      </c>
      <c r="H18" s="201">
        <f>G18-F18</f>
        <v/>
      </c>
      <c r="I18" s="196">
        <f>IF(AND(C18&lt;0.333,C18&lt;&gt;""),8/24-C18,(IF(E18&gt;29/24,E18-29/24,)))</f>
        <v/>
      </c>
      <c r="J18" s="196">
        <f>IF(AND(C18&lt;0.5,C18&lt;&gt;""),E18-C18-H18,)</f>
        <v/>
      </c>
      <c r="K18" s="196">
        <f>IF(AND(C18&gt;0.5,C18&lt;22/24),22/24-C18,)</f>
        <v/>
      </c>
      <c r="L18" s="197">
        <f>IF(C18&gt;E18,E18+1-C18-H18,E18-C18-H18)</f>
        <v/>
      </c>
      <c r="M18" s="202">
        <f>+IF(L18&gt;$L$7,$L$7,L18)</f>
        <v/>
      </c>
      <c r="N18" s="197">
        <f>+IF(OR(L18&lt;=$L$7,L18=" ")," ",L18-$L$7)</f>
        <v/>
      </c>
      <c r="O18" s="197">
        <f>IF(AND($C18&lt;&gt;"",$C18&lt;$AA$2,$E18&gt;$Z$2),MIN($E18,$AA$2)-MAX($C18,$Z$2),0)</f>
        <v/>
      </c>
      <c r="P18" s="197">
        <f>IF(AND($F18&lt;&gt;"",$F18&lt;$AA$2,$G18&gt;$Z$2),MIN($G18,$AA$2)-MAX($F18,$Z$2),0)</f>
        <v/>
      </c>
      <c r="Q18" s="197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119" t="n"/>
    </row>
    <row r="19" ht="36.75" customHeight="1" s="35">
      <c r="A19" s="216">
        <f>A18+1</f>
        <v/>
      </c>
      <c r="B19" s="32">
        <f>TEXT(A19,"aaa")</f>
        <v/>
      </c>
      <c r="C19" s="200" t="n"/>
      <c r="D19" s="215">
        <f t="array" ref="D19">_xlfn.IFS(C19&lt;0.5,"朝",AND(C19&lt;22/24),"22前",AND(C19&gt;=22/24),"22後")</f>
        <v/>
      </c>
      <c r="E19" s="146" t="n"/>
      <c r="F19" s="197" t="n"/>
      <c r="G19" s="198" t="n"/>
      <c r="H19" s="201">
        <f>G19-F19</f>
        <v/>
      </c>
      <c r="I19" s="196">
        <f>IF(AND(C19&lt;0.333,C19&lt;&gt;""),8/24-C19,(IF(E19&gt;29/24,E19-29/24,)))</f>
        <v/>
      </c>
      <c r="J19" s="196">
        <f>IF(AND(C19&lt;0.5,C19&lt;&gt;""),E19-C19-H19,)</f>
        <v/>
      </c>
      <c r="K19" s="196">
        <f>IF(AND(C19&gt;0.5,C19&lt;22/24),22/24-C19,)</f>
        <v/>
      </c>
      <c r="L19" s="197">
        <f>IF(C19&gt;E19,E19+1-C19-H19,E19-C19-H19)</f>
        <v/>
      </c>
      <c r="M19" s="202">
        <f>+IF(L19&gt;$L$7,$L$7,L19)</f>
        <v/>
      </c>
      <c r="N19" s="197">
        <f>+IF(OR(L19&lt;=$L$7,L19=" ")," ",L19-$L$7)</f>
        <v/>
      </c>
      <c r="O19" s="197">
        <f>IF(AND($C19&lt;&gt;"",$C19&lt;$AA$2,$E19&gt;$Z$2),MIN($E19,$AA$2)-MAX($C19,$Z$2),0)</f>
        <v/>
      </c>
      <c r="P19" s="197">
        <f>IF(AND($F19&lt;&gt;"",$F19&lt;$AA$2,$G19&gt;$Z$2),MIN($G19,$AA$2)-MAX($F19,$Z$2),0)</f>
        <v/>
      </c>
      <c r="Q19" s="197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119" t="n"/>
    </row>
    <row r="20" ht="36.75" customHeight="1" s="35">
      <c r="A20" s="216">
        <f>A19+1</f>
        <v/>
      </c>
      <c r="B20" s="32">
        <f>TEXT(A20,"aaa")</f>
        <v/>
      </c>
      <c r="C20" s="200" t="n"/>
      <c r="D20" s="215">
        <f t="array" ref="D20">_xlfn.IFS(C20&lt;0.5,"朝",AND(C20&lt;22/24),"22前",AND(C20&gt;=22/24),"22後")</f>
        <v/>
      </c>
      <c r="E20" s="146" t="n"/>
      <c r="F20" s="197" t="n"/>
      <c r="G20" s="198" t="n"/>
      <c r="H20" s="201">
        <f>G20-F20</f>
        <v/>
      </c>
      <c r="I20" s="196">
        <f>IF(AND(C20&lt;0.333,C20&lt;&gt;""),8/24-C20,(IF(E20&gt;29/24,E20-29/24,)))</f>
        <v/>
      </c>
      <c r="J20" s="196">
        <f>IF(AND(C20&lt;0.5,C20&lt;&gt;""),E20-C20-H20,)</f>
        <v/>
      </c>
      <c r="K20" s="196">
        <f>IF(AND(C20&gt;0.5,C20&lt;22/24),22/24-C20,)</f>
        <v/>
      </c>
      <c r="L20" s="197">
        <f>IF(C20&gt;E20,E20+1-C20-H20,E20-C20-H20)</f>
        <v/>
      </c>
      <c r="M20" s="202">
        <f>+IF(L20&gt;$L$7,$L$7,L20)</f>
        <v/>
      </c>
      <c r="N20" s="197">
        <f>+IF(OR(L20&lt;=$L$7,L20=" ")," ",L20-$L$7)</f>
        <v/>
      </c>
      <c r="O20" s="197">
        <f>IF(AND($C20&lt;&gt;"",$C20&lt;$AA$2,$E20&gt;$Z$2),MIN($E20,$AA$2)-MAX($C20,$Z$2),0)</f>
        <v/>
      </c>
      <c r="P20" s="197">
        <f>IF(AND($F20&lt;&gt;"",$F20&lt;$AA$2,$G20&gt;$Z$2),MIN($G20,$AA$2)-MAX($F20,$Z$2),0)</f>
        <v/>
      </c>
      <c r="Q20" s="197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119" t="n"/>
    </row>
    <row r="21" ht="36.75" customHeight="1" s="35">
      <c r="A21" s="216">
        <f>A20+1</f>
        <v/>
      </c>
      <c r="B21" s="32">
        <f>TEXT(A21,"aaa")</f>
        <v/>
      </c>
      <c r="C21" s="200" t="n"/>
      <c r="D21" s="215">
        <f t="array" ref="D21">_xlfn.IFS(C21&lt;0.5,"朝",AND(C21&lt;22/24),"22前",AND(C21&gt;=22/24),"22後")</f>
        <v/>
      </c>
      <c r="E21" s="146" t="n"/>
      <c r="F21" s="197" t="n"/>
      <c r="G21" s="198" t="n"/>
      <c r="H21" s="201">
        <f>G21-F21</f>
        <v/>
      </c>
      <c r="I21" s="196">
        <f>IF(AND(C21&lt;0.333,C21&lt;&gt;""),8/24-C21,(IF(E21&gt;29/24,E21-29/24,)))</f>
        <v/>
      </c>
      <c r="J21" s="196">
        <f>IF(AND(C21&lt;0.5,C21&lt;&gt;""),E21-C21-H21,)</f>
        <v/>
      </c>
      <c r="K21" s="196">
        <f>IF(AND(C21&gt;0.5,C21&lt;22/24),22/24-C21,)</f>
        <v/>
      </c>
      <c r="L21" s="197">
        <f>IF(C21&gt;E21,E21+1-C21-H21,E21-C21-H21)</f>
        <v/>
      </c>
      <c r="M21" s="202">
        <f>+IF(L21&gt;$L$7,$L$7,L21)</f>
        <v/>
      </c>
      <c r="N21" s="197">
        <f>+IF(OR(L21&lt;=$L$7,L21=" ")," ",L21-$L$7)</f>
        <v/>
      </c>
      <c r="O21" s="197">
        <f>IF(AND($C21&lt;&gt;"",$C21&lt;$AA$2,$E21&gt;$Z$2),MIN($E21,$AA$2)-MAX($C21,$Z$2),0)</f>
        <v/>
      </c>
      <c r="P21" s="197">
        <f>IF(AND($F21&lt;&gt;"",$F21&lt;$AA$2,$G21&gt;$Z$2),MIN($G21,$AA$2)-MAX($F21,$Z$2),0)</f>
        <v/>
      </c>
      <c r="Q21" s="197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119" t="n"/>
    </row>
    <row r="22" ht="36.75" customHeight="1" s="35">
      <c r="A22" s="216">
        <f>A21+1</f>
        <v/>
      </c>
      <c r="B22" s="32">
        <f>TEXT(A22,"aaa")</f>
        <v/>
      </c>
      <c r="C22" s="200" t="n">
        <v>0.8645833333333334</v>
      </c>
      <c r="D22" s="215">
        <f t="array" ref="D22">_xlfn.IFS(C22&lt;0.5,"朝",AND(C22&lt;22/24),"22前",AND(C22&gt;=22/24),"22後")</f>
        <v/>
      </c>
      <c r="E22" s="146" t="n">
        <v>1.25</v>
      </c>
      <c r="F22" s="197" t="n">
        <v>0</v>
      </c>
      <c r="G22" s="198" t="n">
        <v>0.04166666666666666</v>
      </c>
      <c r="H22" s="201">
        <f>G22-F22</f>
        <v/>
      </c>
      <c r="I22" s="196">
        <f>IF(AND(C22&lt;0.333,C22&lt;&gt;""),8/24-C22,(IF(E22&gt;29/24,E22-29/24,)))</f>
        <v/>
      </c>
      <c r="J22" s="196">
        <f>IF(AND(C22&lt;0.5,C22&lt;&gt;""),E22-C22-H22,)</f>
        <v/>
      </c>
      <c r="K22" s="196">
        <f>IF(AND(C22&gt;0.5,C22&lt;22/24),22/24-C22,)</f>
        <v/>
      </c>
      <c r="L22" s="197">
        <f>IF(C22&gt;E22,E22+1-C22-H22,E22-C22-H22)</f>
        <v/>
      </c>
      <c r="M22" s="202">
        <f>+IF(L22&gt;$L$7,$L$7,L22)</f>
        <v/>
      </c>
      <c r="N22" s="197">
        <f>+IF(OR(L22&lt;=$L$7,L22=" ")," ",L22-$L$7)</f>
        <v/>
      </c>
      <c r="O22" s="197">
        <f>IF(AND($C22&lt;&gt;"",$C22&lt;$AA$2,$E22&gt;$Z$2),MIN($E22,$AA$2)-MAX($C22,$Z$2),0)</f>
        <v/>
      </c>
      <c r="P22" s="197">
        <f>IF(AND($F22&lt;&gt;"",$F22&lt;$AA$2,$G22&gt;$Z$2),MIN($G22,$AA$2)-MAX($F22,$Z$2),0)</f>
        <v/>
      </c>
      <c r="Q22" s="197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119" t="n"/>
    </row>
    <row r="23" ht="36.75" customHeight="1" s="35">
      <c r="A23" s="216">
        <f>A22+1</f>
        <v/>
      </c>
      <c r="B23" s="32">
        <f>TEXT(A23,"aaa")</f>
        <v/>
      </c>
      <c r="C23" s="200" t="n"/>
      <c r="D23" s="215">
        <f t="array" ref="D23">_xlfn.IFS(C23&lt;0.5,"朝",AND(C23&lt;22/24),"22前",AND(C23&gt;=22/24),"22後")</f>
        <v/>
      </c>
      <c r="E23" s="146" t="n"/>
      <c r="F23" s="197" t="n"/>
      <c r="G23" s="198" t="n"/>
      <c r="H23" s="201">
        <f>G23-F23</f>
        <v/>
      </c>
      <c r="I23" s="196">
        <f>IF(AND(C23&lt;0.333,C23&lt;&gt;""),8/24-C23,(IF(E23&gt;29/24,E23-29/24,)))</f>
        <v/>
      </c>
      <c r="J23" s="196">
        <f>IF(AND(C23&lt;0.5,C23&lt;&gt;""),E23-C23-H23,)</f>
        <v/>
      </c>
      <c r="K23" s="196">
        <f>IF(AND(C23&gt;0.5,C23&lt;22/24),22/24-C23,)</f>
        <v/>
      </c>
      <c r="L23" s="197">
        <f>IF(C23&gt;E23,E23+1-C23-H23,E23-C23-H23)</f>
        <v/>
      </c>
      <c r="M23" s="202">
        <f>+IF(L23&gt;$L$7,$L$7,L23)</f>
        <v/>
      </c>
      <c r="N23" s="197">
        <f>+IF(OR(L23&lt;=$L$7,L23=" ")," ",L23-$L$7)</f>
        <v/>
      </c>
      <c r="O23" s="197">
        <f>IF(AND($C23&lt;&gt;"",$C23&lt;$AA$2,$E23&gt;$Z$2),MIN($E23,$AA$2)-MAX($C23,$Z$2),0)</f>
        <v/>
      </c>
      <c r="P23" s="197">
        <f>IF(AND($F23&lt;&gt;"",$F23&lt;$AA$2,$G23&gt;$Z$2),MIN($G23,$AA$2)-MAX($F23,$Z$2),0)</f>
        <v/>
      </c>
      <c r="Q23" s="197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119" t="n"/>
    </row>
    <row r="24" ht="36.75" customHeight="1" s="35">
      <c r="A24" s="216">
        <f>A23+1</f>
        <v/>
      </c>
      <c r="B24" s="32">
        <f>TEXT(A24,"aaa")</f>
        <v/>
      </c>
      <c r="C24" s="200" t="n"/>
      <c r="D24" s="215">
        <f t="array" ref="D24">_xlfn.IFS(C24&lt;0.5,"朝",AND(C24&lt;22/24),"22前",AND(C24&gt;=22/24),"22後")</f>
        <v/>
      </c>
      <c r="E24" s="146" t="n"/>
      <c r="F24" s="197" t="n"/>
      <c r="G24" s="198" t="n"/>
      <c r="H24" s="201">
        <f>G24-F24</f>
        <v/>
      </c>
      <c r="I24" s="196">
        <f>IF(AND(C24&lt;0.333,C24&lt;&gt;""),8/24-C24,(IF(E24&gt;29/24,E24-29/24,)))</f>
        <v/>
      </c>
      <c r="J24" s="196">
        <f>IF(AND(C24&lt;0.5,C24&lt;&gt;""),E24-C24-H24,)</f>
        <v/>
      </c>
      <c r="K24" s="196">
        <f>IF(AND(C24&gt;0.5,C24&lt;22/24),22/24-C24,)</f>
        <v/>
      </c>
      <c r="L24" s="197">
        <f>IF(C24&gt;E24,E24+1-C24-H24,E24-C24-H24)</f>
        <v/>
      </c>
      <c r="M24" s="202">
        <f>+IF(L24&gt;$L$7,$L$7,L24)</f>
        <v/>
      </c>
      <c r="N24" s="197">
        <f>+IF(OR(L24&lt;=$L$7,L24=" ")," ",L24-$L$7)</f>
        <v/>
      </c>
      <c r="O24" s="197">
        <f>IF(AND($C24&lt;&gt;"",$C24&lt;$AA$2,$E24&gt;$Z$2),MIN($E24,$AA$2)-MAX($C24,$Z$2),0)</f>
        <v/>
      </c>
      <c r="P24" s="197">
        <f>IF(AND($F24&lt;&gt;"",$F24&lt;$AA$2,$G24&gt;$Z$2),MIN($G24,$AA$2)-MAX($F24,$Z$2),0)</f>
        <v/>
      </c>
      <c r="Q24" s="197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119" t="n"/>
    </row>
    <row r="25" ht="36.75" customHeight="1" s="35">
      <c r="A25" s="216">
        <f>A24+1</f>
        <v/>
      </c>
      <c r="B25" s="32">
        <f>TEXT(A25,"aaa")</f>
        <v/>
      </c>
      <c r="C25" s="200" t="n"/>
      <c r="D25" s="215">
        <f t="array" ref="D25">_xlfn.IFS(C25&lt;0.5,"朝",AND(C25&lt;22/24),"22前",AND(C25&gt;=22/24),"22後")</f>
        <v/>
      </c>
      <c r="E25" s="146" t="n"/>
      <c r="F25" s="197" t="n"/>
      <c r="G25" s="198" t="n"/>
      <c r="H25" s="201">
        <f>G25-F25</f>
        <v/>
      </c>
      <c r="I25" s="196">
        <f>IF(AND(C25&lt;0.333,C25&lt;&gt;""),8/24-C25,(IF(E25&gt;29/24,E25-29/24,)))</f>
        <v/>
      </c>
      <c r="J25" s="196">
        <f>IF(AND(C25&lt;0.5,C25&lt;&gt;""),E25-C25-H25,)</f>
        <v/>
      </c>
      <c r="K25" s="196">
        <f>IF(AND(C25&gt;0.5,C25&lt;22/24),22/24-C25,)</f>
        <v/>
      </c>
      <c r="L25" s="197">
        <f>IF(C25&gt;E25,E25+1-C25-H25,E25-C25-H25)</f>
        <v/>
      </c>
      <c r="M25" s="202">
        <f>+IF(L25&gt;$L$7,$L$7,L25)</f>
        <v/>
      </c>
      <c r="N25" s="197">
        <f>+IF(OR(L25&lt;=$L$7,L25=" ")," ",L25-$L$7)</f>
        <v/>
      </c>
      <c r="O25" s="197">
        <f>IF(AND($C25&lt;&gt;"",$C25&lt;$AA$2,$E25&gt;$Z$2),MIN($E25,$AA$2)-MAX($C25,$Z$2),0)</f>
        <v/>
      </c>
      <c r="P25" s="197">
        <f>IF(AND($F25&lt;&gt;"",$F25&lt;$AA$2,$G25&gt;$Z$2),MIN($G25,$AA$2)-MAX($F25,$Z$2),0)</f>
        <v/>
      </c>
      <c r="Q25" s="197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119" t="n"/>
    </row>
    <row r="26" ht="36.75" customHeight="1" s="35">
      <c r="A26" s="216">
        <f>A25+1</f>
        <v/>
      </c>
      <c r="B26" s="32">
        <f>TEXT(A26,"aaa")</f>
        <v/>
      </c>
      <c r="C26" s="200" t="n"/>
      <c r="D26" s="215">
        <f t="array" ref="D26">_xlfn.IFS(C26&lt;0.5,"朝",AND(C26&lt;22/24),"22前",AND(C26&gt;=22/24),"22後")</f>
        <v/>
      </c>
      <c r="E26" s="146" t="n"/>
      <c r="F26" s="197" t="n"/>
      <c r="G26" s="198" t="n"/>
      <c r="H26" s="201">
        <f>G26-F26</f>
        <v/>
      </c>
      <c r="I26" s="196">
        <f>IF(AND(C26&lt;0.333,C26&lt;&gt;""),8/24-C26,(IF(E26&gt;29/24,E26-29/24,)))</f>
        <v/>
      </c>
      <c r="J26" s="196">
        <f>IF(AND(C26&lt;0.5,C26&lt;&gt;""),E26-C26-H26,)</f>
        <v/>
      </c>
      <c r="K26" s="196">
        <f>IF(AND(C26&gt;0.5,C26&lt;22/24),22/24-C26,)</f>
        <v/>
      </c>
      <c r="L26" s="197">
        <f>IF(C26&gt;E26,E26+1-C26-H26,E26-C26-H26)</f>
        <v/>
      </c>
      <c r="M26" s="202">
        <f>+IF(L26&gt;$L$7,$L$7,L26)</f>
        <v/>
      </c>
      <c r="N26" s="197">
        <f>+IF(OR(L26&lt;=$L$7,L26=" ")," ",L26-$L$7)</f>
        <v/>
      </c>
      <c r="O26" s="197">
        <f>IF(AND($C26&lt;&gt;"",$C26&lt;$AA$2,$E26&gt;$Z$2),MIN($E26,$AA$2)-MAX($C26,$Z$2),0)</f>
        <v/>
      </c>
      <c r="P26" s="197">
        <f>IF(AND($F26&lt;&gt;"",$F26&lt;$AA$2,$G26&gt;$Z$2),MIN($G26,$AA$2)-MAX($F26,$Z$2),0)</f>
        <v/>
      </c>
      <c r="Q26" s="197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119" t="n"/>
    </row>
    <row r="27" ht="36.75" customHeight="1" s="35">
      <c r="A27" s="216">
        <f>A26+1</f>
        <v/>
      </c>
      <c r="B27" s="32">
        <f>TEXT(A27,"aaa")</f>
        <v/>
      </c>
      <c r="C27" s="200" t="n"/>
      <c r="D27" s="215">
        <f t="array" ref="D27">_xlfn.IFS(C27&lt;0.5,"朝",AND(C27&lt;22/24),"22前",AND(C27&gt;=22/24),"22後")</f>
        <v/>
      </c>
      <c r="E27" s="146" t="n"/>
      <c r="F27" s="197" t="n"/>
      <c r="G27" s="198" t="n"/>
      <c r="H27" s="201">
        <f>G27-F27</f>
        <v/>
      </c>
      <c r="I27" s="196">
        <f>IF(AND(C27&lt;0.333,C27&lt;&gt;""),8/24-C27,(IF(E27&gt;29/24,E27-29/24,)))</f>
        <v/>
      </c>
      <c r="J27" s="196">
        <f>IF(AND(C27&lt;0.5,C27&lt;&gt;""),E27-C27-H27,)</f>
        <v/>
      </c>
      <c r="K27" s="196">
        <f>IF(AND(C27&gt;0.5,C27&lt;22/24),22/24-C27,)</f>
        <v/>
      </c>
      <c r="L27" s="197">
        <f>IF(C27&gt;E27,E27+1-C27-H27,E27-C27-H27)</f>
        <v/>
      </c>
      <c r="M27" s="202">
        <f>+IF(L27&gt;$L$7,$L$7,L27)</f>
        <v/>
      </c>
      <c r="N27" s="197">
        <f>+IF(OR(L27&lt;=$L$7,L27=" ")," ",L27-$L$7)</f>
        <v/>
      </c>
      <c r="O27" s="197">
        <f>IF(AND($C27&lt;&gt;"",$C27&lt;$AA$2,$E27&gt;$Z$2),MIN($E27,$AA$2)-MAX($C27,$Z$2),0)</f>
        <v/>
      </c>
      <c r="P27" s="197">
        <f>IF(AND($F27&lt;&gt;"",$F27&lt;$AA$2,$G27&gt;$Z$2),MIN($G27,$AA$2)-MAX($F27,$Z$2),0)</f>
        <v/>
      </c>
      <c r="Q27" s="197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119" t="n"/>
    </row>
    <row r="28" ht="36.75" customHeight="1" s="35">
      <c r="A28" s="216">
        <f>A27+1</f>
        <v/>
      </c>
      <c r="B28" s="32">
        <f>TEXT(A28,"aaa")</f>
        <v/>
      </c>
      <c r="C28" s="200" t="n"/>
      <c r="D28" s="215">
        <f t="array" ref="D28">_xlfn.IFS(C28&lt;0.5,"朝",AND(C28&lt;22/24),"22前",AND(C28&gt;=22/24),"22後")</f>
        <v/>
      </c>
      <c r="E28" s="146" t="n"/>
      <c r="F28" s="197" t="n"/>
      <c r="G28" s="198" t="n"/>
      <c r="H28" s="201">
        <f>G28-F28</f>
        <v/>
      </c>
      <c r="I28" s="196">
        <f>IF(AND(C28&lt;0.333,C28&lt;&gt;""),8/24-C28,(IF(E28&gt;29/24,E28-29/24,)))</f>
        <v/>
      </c>
      <c r="J28" s="196">
        <f>IF(AND(C28&lt;0.5,C28&lt;&gt;""),E28-C28-H28,)</f>
        <v/>
      </c>
      <c r="K28" s="196">
        <f>IF(AND(C28&gt;0.5,C28&lt;22/24),22/24-C28,)</f>
        <v/>
      </c>
      <c r="L28" s="197">
        <f>IF(C28&gt;E28,E28+1-C28-H28,E28-C28-H28)</f>
        <v/>
      </c>
      <c r="M28" s="202">
        <f>+IF(L28&gt;$L$7,$L$7,L28)</f>
        <v/>
      </c>
      <c r="N28" s="197">
        <f>+IF(OR(L28&lt;=$L$7,L28=" ")," ",L28-$L$7)</f>
        <v/>
      </c>
      <c r="O28" s="197">
        <f>IF(AND($C28&lt;&gt;"",$C28&lt;$AA$2,$E28&gt;$Z$2),MIN($E28,$AA$2)-MAX($C28,$Z$2),0)</f>
        <v/>
      </c>
      <c r="P28" s="197">
        <f>IF(AND($F28&lt;&gt;"",$F28&lt;$AA$2,$G28&gt;$Z$2),MIN($G28,$AA$2)-MAX($F28,$Z$2),0)</f>
        <v/>
      </c>
      <c r="Q28" s="197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119" t="n"/>
    </row>
    <row r="29" ht="36.75" customHeight="1" s="35">
      <c r="A29" s="216">
        <f>A28+1</f>
        <v/>
      </c>
      <c r="B29" s="32">
        <f>TEXT(A29,"aaa")</f>
        <v/>
      </c>
      <c r="C29" s="200" t="n"/>
      <c r="D29" s="215">
        <f t="array" ref="D29">_xlfn.IFS(C29&lt;0.5,"朝",AND(C29&lt;22/24),"22前",AND(C29&gt;=22/24),"22後")</f>
        <v/>
      </c>
      <c r="E29" s="146" t="n"/>
      <c r="F29" s="197" t="n"/>
      <c r="G29" s="198" t="n"/>
      <c r="H29" s="201">
        <f>G29-F29</f>
        <v/>
      </c>
      <c r="I29" s="196">
        <f>IF(AND(C29&lt;0.333,C29&lt;&gt;""),8/24-C29,(IF(E29&gt;29/24,E29-29/24,)))</f>
        <v/>
      </c>
      <c r="J29" s="196">
        <f>IF(AND(C29&lt;0.5,C29&lt;&gt;""),E29-C29-H29,)</f>
        <v/>
      </c>
      <c r="K29" s="196">
        <f>IF(AND(C29&gt;0.5,C29&lt;22/24),22/24-C29,)</f>
        <v/>
      </c>
      <c r="L29" s="197">
        <f>IF(C29&gt;E29,E29+1-C29-H29,E29-C29-H29)</f>
        <v/>
      </c>
      <c r="M29" s="202">
        <f>+IF(L29&gt;$L$7,$L$7,L29)</f>
        <v/>
      </c>
      <c r="N29" s="197">
        <f>+IF(OR(L29&lt;=$L$7,L29=" ")," ",L29-$L$7)</f>
        <v/>
      </c>
      <c r="O29" s="197">
        <f>IF(AND($C29&lt;&gt;"",$C29&lt;$AA$2,$E29&gt;$Z$2),MIN($E29,$AA$2)-MAX($C29,$Z$2),0)</f>
        <v/>
      </c>
      <c r="P29" s="197">
        <f>IF(AND($F29&lt;&gt;"",$F29&lt;$AA$2,$G29&gt;$Z$2),MIN($G29,$AA$2)-MAX($F29,$Z$2),0)</f>
        <v/>
      </c>
      <c r="Q29" s="197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119" t="n"/>
    </row>
    <row r="30" ht="36.75" customHeight="1" s="35">
      <c r="A30" s="216">
        <f>A29+1</f>
        <v/>
      </c>
      <c r="B30" s="32">
        <f>TEXT(A30,"aaa")</f>
        <v/>
      </c>
      <c r="C30" s="200" t="n"/>
      <c r="D30" s="215">
        <f t="array" ref="D30">_xlfn.IFS(C30&lt;0.5,"朝",AND(C30&lt;22/24),"22前",AND(C30&gt;=22/24),"22後")</f>
        <v/>
      </c>
      <c r="E30" s="146" t="n"/>
      <c r="F30" s="197" t="n"/>
      <c r="G30" s="198" t="n"/>
      <c r="H30" s="201">
        <f>G30-F30</f>
        <v/>
      </c>
      <c r="I30" s="196">
        <f>IF(AND(C30&lt;0.333,C30&lt;&gt;""),8/24-C30,(IF(E30&gt;29/24,E30-29/24,)))</f>
        <v/>
      </c>
      <c r="J30" s="196">
        <f>IF(AND(C30&lt;0.5,C30&lt;&gt;""),E30-C30-H30,)</f>
        <v/>
      </c>
      <c r="K30" s="196">
        <f>IF(AND(C30&gt;0.5,C30&lt;22/24),22/24-C30,)</f>
        <v/>
      </c>
      <c r="L30" s="197">
        <f>IF(C30&gt;E30,E30+1-C30-H30,E30-C30-H30)</f>
        <v/>
      </c>
      <c r="M30" s="202">
        <f>+IF(L30&gt;$L$7,$L$7,L30)</f>
        <v/>
      </c>
      <c r="N30" s="197">
        <f>+IF(OR(L30&lt;=$L$7,L30=" ")," ",L30-$L$7)</f>
        <v/>
      </c>
      <c r="O30" s="197">
        <f>IF(AND($C30&lt;&gt;"",$C30&lt;$AA$2,$E30&gt;$Z$2),MIN($E30,$AA$2)-MAX($C30,$Z$2),0)</f>
        <v/>
      </c>
      <c r="P30" s="197">
        <f>IF(AND($F30&lt;&gt;"",$F30&lt;$AA$2,$G30&gt;$Z$2),MIN($G30,$AA$2)-MAX($F30,$Z$2),0)</f>
        <v/>
      </c>
      <c r="Q30" s="197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119" t="n"/>
    </row>
    <row r="31" ht="36.75" customHeight="1" s="35">
      <c r="A31" s="216">
        <f>A30+1</f>
        <v/>
      </c>
      <c r="B31" s="32">
        <f>TEXT(A31,"aaa")</f>
        <v/>
      </c>
      <c r="C31" s="200" t="n"/>
      <c r="D31" s="215">
        <f t="array" ref="D31">_xlfn.IFS(C31&lt;0.5,"朝",AND(C31&lt;22/24),"22前",AND(C31&gt;=22/24),"22後")</f>
        <v/>
      </c>
      <c r="E31" s="146" t="n"/>
      <c r="F31" s="197" t="n"/>
      <c r="G31" s="198" t="n"/>
      <c r="H31" s="201">
        <f>G31-F31</f>
        <v/>
      </c>
      <c r="I31" s="196">
        <f>IF(AND(C31&lt;0.333,C31&lt;&gt;""),8/24-C31,(IF(E31&gt;29/24,E31-29/24,)))</f>
        <v/>
      </c>
      <c r="J31" s="196">
        <f>IF(AND(C31&lt;0.5,C31&lt;&gt;""),E31-C31-H31,)</f>
        <v/>
      </c>
      <c r="K31" s="196">
        <f>IF(AND(C31&gt;0.5,C31&lt;22/24),22/24-C31,)</f>
        <v/>
      </c>
      <c r="L31" s="197">
        <f>IF(C31&gt;E31,E31+1-C31-H31,E31-C31-H31)</f>
        <v/>
      </c>
      <c r="M31" s="202">
        <f>+IF(L31&gt;$L$7,$L$7,L31)</f>
        <v/>
      </c>
      <c r="N31" s="197">
        <f>+IF(OR(L31&lt;=$L$7,L31=" ")," ",L31-$L$7)</f>
        <v/>
      </c>
      <c r="O31" s="197">
        <f>IF(AND($C31&lt;&gt;"",$C31&lt;$AA$2,$E31&gt;$Z$2),MIN($E31,$AA$2)-MAX($C31,$Z$2),0)</f>
        <v/>
      </c>
      <c r="P31" s="197">
        <f>IF(AND($F31&lt;&gt;"",$F31&lt;$AA$2,$G31&gt;$Z$2),MIN($G31,$AA$2)-MAX($F31,$Z$2),0)</f>
        <v/>
      </c>
      <c r="Q31" s="197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119" t="n"/>
    </row>
    <row r="32" ht="36.75" customHeight="1" s="35">
      <c r="A32" s="216">
        <f>A31+1</f>
        <v/>
      </c>
      <c r="B32" s="32">
        <f>TEXT(A32,"aaa")</f>
        <v/>
      </c>
      <c r="C32" s="200" t="n"/>
      <c r="D32" s="215">
        <f t="array" ref="D32">_xlfn.IFS(C32&lt;0.5,"朝",AND(C32&lt;22/24),"22前",AND(C32&gt;=22/24),"22後")</f>
        <v/>
      </c>
      <c r="E32" s="146" t="n"/>
      <c r="F32" s="197" t="n"/>
      <c r="G32" s="198" t="n"/>
      <c r="H32" s="201">
        <f>G32-F32</f>
        <v/>
      </c>
      <c r="I32" s="196">
        <f>IF(AND(C32&lt;0.333,C32&lt;&gt;""),8/24-C32,(IF(E32&gt;29/24,E32-29/24,)))</f>
        <v/>
      </c>
      <c r="J32" s="196">
        <f>IF(AND(C32&lt;0.5,C32&lt;&gt;""),E32-C32-H32,)</f>
        <v/>
      </c>
      <c r="K32" s="196">
        <f>IF(AND(C32&gt;0.5,C32&lt;22/24),22/24-C32,)</f>
        <v/>
      </c>
      <c r="L32" s="197">
        <f>IF(C32&gt;E32,E32+1-C32-H32,E32-C32-H32)</f>
        <v/>
      </c>
      <c r="M32" s="202">
        <f>+IF(L32&gt;$L$7,$L$7,L32)</f>
        <v/>
      </c>
      <c r="N32" s="197">
        <f>+IF(OR(L32&lt;=$L$7,L32=" ")," ",L32-$L$7)</f>
        <v/>
      </c>
      <c r="O32" s="197">
        <f>IF(AND($C32&lt;&gt;"",$C32&lt;$AA$2,$E32&gt;$Z$2),MIN($E32,$AA$2)-MAX($C32,$Z$2),0)</f>
        <v/>
      </c>
      <c r="P32" s="197">
        <f>IF(AND($F32&lt;&gt;"",$F32&lt;$AA$2,$G32&gt;$Z$2),MIN($G32,$AA$2)-MAX($F32,$Z$2),0)</f>
        <v/>
      </c>
      <c r="Q32" s="197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119" t="n"/>
    </row>
    <row r="33" ht="36.75" customHeight="1" s="35">
      <c r="A33" s="216">
        <f>A32+1</f>
        <v/>
      </c>
      <c r="B33" s="32">
        <f>TEXT(A33,"aaa")</f>
        <v/>
      </c>
      <c r="C33" s="200" t="n"/>
      <c r="D33" s="215">
        <f t="array" ref="D33">_xlfn.IFS(C33&lt;0.5,"朝",AND(C33&lt;22/24),"22前",AND(C33&gt;=22/24),"22後")</f>
        <v/>
      </c>
      <c r="E33" s="146" t="n"/>
      <c r="F33" s="197" t="n"/>
      <c r="G33" s="198" t="n"/>
      <c r="H33" s="201">
        <f>G33-F33</f>
        <v/>
      </c>
      <c r="I33" s="196">
        <f>IF(AND(C33&lt;0.333,C33&lt;&gt;""),8/24-C33,(IF(E33&gt;29/24,E33-29/24,)))</f>
        <v/>
      </c>
      <c r="J33" s="196">
        <f>IF(AND(C33&lt;0.5,C33&lt;&gt;""),E33-C33-H33,)</f>
        <v/>
      </c>
      <c r="K33" s="196">
        <f>IF(AND(C33&gt;0.5,C33&lt;22/24),22/24-C33,)</f>
        <v/>
      </c>
      <c r="L33" s="197">
        <f>IF(C33&gt;E33,E33+1-C33-H33,E33-C33-H33)</f>
        <v/>
      </c>
      <c r="M33" s="202">
        <f>+IF(L33&gt;$L$7,$L$7,L33)</f>
        <v/>
      </c>
      <c r="N33" s="197">
        <f>+IF(OR(L33&lt;=$L$7,L33=" ")," ",L33-$L$7)</f>
        <v/>
      </c>
      <c r="O33" s="197">
        <f>IF(AND($C33&lt;&gt;"",$C33&lt;$AA$2,$E33&gt;$Z$2),MIN($E33,$AA$2)-MAX($C33,$Z$2),0)</f>
        <v/>
      </c>
      <c r="P33" s="197">
        <f>IF(AND($F33&lt;&gt;"",$F33&lt;$AA$2,$G33&gt;$Z$2),MIN($G33,$AA$2)-MAX($F33,$Z$2),0)</f>
        <v/>
      </c>
      <c r="Q33" s="197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119" t="n"/>
    </row>
    <row r="34" ht="36.75" customHeight="1" s="35">
      <c r="A34" s="216">
        <f>A33+1</f>
        <v/>
      </c>
      <c r="B34" s="32">
        <f>TEXT(A34,"aaa")</f>
        <v/>
      </c>
      <c r="C34" s="200" t="n"/>
      <c r="D34" s="215">
        <f t="array" ref="D34">_xlfn.IFS(C34&lt;0.5,"朝",AND(C34&lt;22/24),"22前",AND(C34&gt;=22/24),"22後")</f>
        <v/>
      </c>
      <c r="E34" s="146" t="n"/>
      <c r="F34" s="197" t="n"/>
      <c r="G34" s="198" t="n"/>
      <c r="H34" s="201">
        <f>G34-F34</f>
        <v/>
      </c>
      <c r="I34" s="196">
        <f>IF(AND(C34&lt;0.333,C34&lt;&gt;""),8/24-C34,(IF(E34&gt;29/24,E34-29/24,)))</f>
        <v/>
      </c>
      <c r="J34" s="196">
        <f>IF(AND(C34&lt;0.5,C34&lt;&gt;""),E34-C34-H34,)</f>
        <v/>
      </c>
      <c r="K34" s="196">
        <f>IF(AND(C34&gt;0.5,C34&lt;22/24),22/24-C34,)</f>
        <v/>
      </c>
      <c r="L34" s="197">
        <f>IF(C34&gt;E34,E34+1-C34-H34,E34-C34-H34)</f>
        <v/>
      </c>
      <c r="M34" s="202">
        <f>+IF(L34&gt;$L$7,$L$7,L34)</f>
        <v/>
      </c>
      <c r="N34" s="197">
        <f>+IF(OR(L34&lt;=$L$7,L34=" ")," ",L34-$L$7)</f>
        <v/>
      </c>
      <c r="O34" s="197">
        <f>IF(AND($C34&lt;&gt;"",$C34&lt;$AA$2,$E34&gt;$Z$2),MIN($E34,$AA$2)-MAX($C34,$Z$2),0)</f>
        <v/>
      </c>
      <c r="P34" s="197">
        <f>IF(AND($F34&lt;&gt;"",$F34&lt;$AA$2,$G34&gt;$Z$2),MIN($G34,$AA$2)-MAX($F34,$Z$2),0)</f>
        <v/>
      </c>
      <c r="Q34" s="197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119" t="n"/>
    </row>
    <row r="35" ht="36.75" customHeight="1" s="35">
      <c r="A35" s="216">
        <f>A34+1</f>
        <v/>
      </c>
      <c r="B35" s="32">
        <f>TEXT(A35,"aaa")</f>
        <v/>
      </c>
      <c r="C35" s="200" t="n"/>
      <c r="D35" s="215">
        <f t="array" ref="D35">_xlfn.IFS(C35&lt;0.5,"朝",AND(C35&lt;22/24),"22前",AND(C35&gt;=22/24),"22後")</f>
        <v/>
      </c>
      <c r="E35" s="146" t="n"/>
      <c r="F35" s="197" t="n"/>
      <c r="G35" s="198" t="n"/>
      <c r="H35" s="201">
        <f>G35-F35</f>
        <v/>
      </c>
      <c r="I35" s="196">
        <f>IF(AND(C35&lt;0.333,C35&lt;&gt;""),8/24-C35,(IF(E35&gt;29/24,E35-29/24,)))</f>
        <v/>
      </c>
      <c r="J35" s="196">
        <f>IF(AND(C35&lt;0.5,C35&lt;&gt;""),E35-C35-H35,)</f>
        <v/>
      </c>
      <c r="K35" s="196">
        <f>IF(AND(C35&gt;0.5,C35&lt;22/24),22/24-C35,)</f>
        <v/>
      </c>
      <c r="L35" s="197">
        <f>IF(C35&gt;E35,E35+1-C35-H35,E35-C35-H35)</f>
        <v/>
      </c>
      <c r="M35" s="202">
        <f>+IF(L35&gt;$L$7,$L$7,L35)</f>
        <v/>
      </c>
      <c r="N35" s="197">
        <f>+IF(OR(L35&lt;=$L$7,L35=" ")," ",L35-$L$7)</f>
        <v/>
      </c>
      <c r="O35" s="197">
        <f>IF(AND($C35&lt;&gt;"",$C35&lt;$AA$2,$E35&gt;$Z$2),MIN($E35,$AA$2)-MAX($C35,$Z$2),0)</f>
        <v/>
      </c>
      <c r="P35" s="197">
        <f>IF(AND($F35&lt;&gt;"",$F35&lt;$AA$2,$G35&gt;$Z$2),MIN($G35,$AA$2)-MAX($F35,$Z$2),0)</f>
        <v/>
      </c>
      <c r="Q35" s="197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119" t="n"/>
    </row>
    <row r="36" ht="36.75" customHeight="1" s="35">
      <c r="A36" s="216">
        <f>A35+1</f>
        <v/>
      </c>
      <c r="B36" s="32">
        <f>TEXT(A36,"aaa")</f>
        <v/>
      </c>
      <c r="C36" s="200" t="n"/>
      <c r="D36" s="215">
        <f t="array" ref="D36">_xlfn.IFS(C36&lt;0.5,"朝",AND(C36&lt;22/24),"22前",AND(C36&gt;=22/24),"22後")</f>
        <v/>
      </c>
      <c r="E36" s="146" t="n"/>
      <c r="F36" s="197" t="n"/>
      <c r="G36" s="198" t="n"/>
      <c r="H36" s="201">
        <f>G36-F36</f>
        <v/>
      </c>
      <c r="I36" s="196">
        <f>IF(AND(C36&lt;0.333,C36&lt;&gt;""),8/24-C36,(IF(E36&gt;29/24,E36-29/24,)))</f>
        <v/>
      </c>
      <c r="J36" s="196">
        <f>IF(AND(C36&lt;0.5,C36&lt;&gt;""),E36-C36-H36,)</f>
        <v/>
      </c>
      <c r="K36" s="196">
        <f>IF(AND(C36&gt;0.5,C36&lt;22/24),22/24-C36,)</f>
        <v/>
      </c>
      <c r="L36" s="197">
        <f>IF(C36&gt;E36,E36+1-C36-H36,E36-C36-H36)</f>
        <v/>
      </c>
      <c r="M36" s="202">
        <f>+IF(L36&gt;$L$7,$L$7,L36)</f>
        <v/>
      </c>
      <c r="N36" s="197">
        <f>+IF(OR(L36&lt;=$L$7,L36=" ")," ",L36-$L$7)</f>
        <v/>
      </c>
      <c r="O36" s="197">
        <f>IF(AND($C36&lt;&gt;"",$C36&lt;$AA$2,$E36&gt;$Z$2),MIN($E36,$AA$2)-MAX($C36,$Z$2),0)</f>
        <v/>
      </c>
      <c r="P36" s="197">
        <f>IF(AND($F36&lt;&gt;"",$F36&lt;$AA$2,$G36&gt;$Z$2),MIN($G36,$AA$2)-MAX($F36,$Z$2),0)</f>
        <v/>
      </c>
      <c r="Q36" s="197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119" t="n"/>
    </row>
    <row r="37" ht="36.75" customHeight="1" s="35">
      <c r="A37" s="216">
        <f>A36+1</f>
        <v/>
      </c>
      <c r="B37" s="32">
        <f>TEXT(A37,"aaa")</f>
        <v/>
      </c>
      <c r="C37" s="200" t="n"/>
      <c r="D37" s="215">
        <f t="array" ref="D37">_xlfn.IFS(C37&lt;0.5,"朝",AND(C37&lt;22/24),"22前",AND(C37&gt;=22/24),"22後")</f>
        <v/>
      </c>
      <c r="E37" s="146" t="n"/>
      <c r="F37" s="197" t="n"/>
      <c r="G37" s="198" t="n"/>
      <c r="H37" s="201">
        <f>G37-F37</f>
        <v/>
      </c>
      <c r="I37" s="196">
        <f>IF(AND(C37&lt;0.333,C37&lt;&gt;""),8/24-C37,(IF(E37&gt;29/24,E37-29/24,)))</f>
        <v/>
      </c>
      <c r="J37" s="196">
        <f>IF(AND(C37&lt;0.5,C37&lt;&gt;""),E37-C37-H37,)</f>
        <v/>
      </c>
      <c r="K37" s="196">
        <f>IF(AND(C37&gt;0.5,C37&lt;22/24),22/24-C37,)</f>
        <v/>
      </c>
      <c r="L37" s="197">
        <f>IF(C37&gt;E37,E37+1-C37-H37,E37-C37-H37)</f>
        <v/>
      </c>
      <c r="M37" s="202">
        <f>+IF(L37&gt;$L$7,$L$7,L37)</f>
        <v/>
      </c>
      <c r="N37" s="197">
        <f>+IF(OR(L37&lt;=$L$7,L37=" ")," ",L37-$L$7)</f>
        <v/>
      </c>
      <c r="O37" s="197">
        <f>IF(AND($C37&lt;&gt;"",$C37&lt;$AA$2,$E37&gt;$Z$2),MIN($E37,$AA$2)-MAX($C37,$Z$2),0)</f>
        <v/>
      </c>
      <c r="P37" s="197">
        <f>IF(AND($F37&lt;&gt;"",$F37&lt;$AA$2,$G37&gt;$Z$2),MIN($G37,$AA$2)-MAX($F37,$Z$2),0)</f>
        <v/>
      </c>
      <c r="Q37" s="197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119" t="n"/>
    </row>
    <row r="38" ht="36.75" customHeight="1" s="35">
      <c r="A38" s="216">
        <f>A37+1</f>
        <v/>
      </c>
      <c r="B38" s="32">
        <f>TEXT(A38,"aaa")</f>
        <v/>
      </c>
      <c r="C38" s="200" t="n"/>
      <c r="D38" s="217">
        <f t="array" ref="D38">_xlfn.IFS(C38&lt;0.5,"朝",AND(C38&lt;22/24),"22前",AND(C38&gt;=22/24),"22後")</f>
        <v/>
      </c>
      <c r="E38" s="146" t="n"/>
      <c r="F38" s="197" t="n"/>
      <c r="G38" s="198" t="n"/>
      <c r="H38" s="201">
        <f>G38-F38</f>
        <v/>
      </c>
      <c r="I38" s="196">
        <f>IF(AND(C38&lt;0.333,C38&lt;&gt;""),8/24-C38,(IF(E38&gt;29/24,E38-29/24,)))</f>
        <v/>
      </c>
      <c r="J38" s="197">
        <f>IF(AND(C38&lt;0.5,C38&lt;&gt;""),E38-C38-H38,)</f>
        <v/>
      </c>
      <c r="K38" s="197">
        <f>IF(AND(C38&gt;0.5,C38&lt;22/24),22/24-C38,)</f>
        <v/>
      </c>
      <c r="L38" s="197">
        <f>IF(C38&gt;E38,E38+1-C38-H38,E38-C38-H38)</f>
        <v/>
      </c>
      <c r="M38" s="202">
        <f>+IF(L38&gt;$L$7,$L$7,L38)</f>
        <v/>
      </c>
      <c r="N38" s="197">
        <f>+IF(OR(L38&lt;=$L$7,L38=" ")," ",L38-$L$7)</f>
        <v/>
      </c>
      <c r="O38" s="197" t="n"/>
      <c r="P38" s="197" t="n"/>
      <c r="Q38" s="197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119" t="n"/>
    </row>
    <row r="39" ht="36.75" customHeight="1" s="35" thickBot="1">
      <c r="A39" s="218">
        <f>A38+1</f>
        <v/>
      </c>
      <c r="B39" s="26">
        <f>TEXT(A39,"aaa")</f>
        <v/>
      </c>
      <c r="C39" s="219" t="n"/>
      <c r="D39" s="220">
        <f t="array" ref="D39">_xlfn.IFS(C39&lt;0.5,"朝",AND(C39&lt;22/24),"22前",AND(C39&gt;=22/24),"22後")</f>
        <v/>
      </c>
      <c r="E39" s="147" t="n"/>
      <c r="F39" s="221" t="n"/>
      <c r="G39" s="222" t="n"/>
      <c r="H39" s="207" t="n">
        <v>0</v>
      </c>
      <c r="I39" s="208">
        <f>IF(AND(C39&lt;0.333,C39&lt;&gt;""),8/24-C39,(IF(E39&gt;29/24,E39-29/24,)))</f>
        <v/>
      </c>
      <c r="J39" s="208">
        <f>IF(AND(C39&lt;0.5,C39&lt;&gt;""),E39-C39-H39,)</f>
        <v/>
      </c>
      <c r="K39" s="223">
        <f>IF(AND(C39&gt;0.5,C39&lt;22/24),22/24-C39,)</f>
        <v/>
      </c>
      <c r="L39" s="208">
        <f>IF(C39&gt;E39,E39+1-C39-H39,E39-C39-H39)</f>
        <v/>
      </c>
      <c r="M39" s="209" t="n">
        <v>0</v>
      </c>
      <c r="N39" s="208" t="n"/>
      <c r="O39" s="208" t="n"/>
      <c r="P39" s="208" t="n"/>
      <c r="Q39" s="208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121" t="n"/>
    </row>
    <row r="40" ht="36.75" customHeight="1" s="35" thickTop="1">
      <c r="A40" s="117" t="inlineStr">
        <is>
          <t>合計</t>
        </is>
      </c>
      <c r="B40" s="117" t="n"/>
      <c r="C40" s="196" t="n"/>
      <c r="D40" s="215">
        <f t="array" ref="D40">_xlfn.IFS(C40&lt;0.5,"朝",AND(C40&lt;22/24),"22前",AND(C40&gt;=22/24),"22後")</f>
        <v/>
      </c>
      <c r="E40" s="224" t="n"/>
      <c r="F40" s="225" t="n"/>
      <c r="G40" s="226" t="n"/>
      <c r="H40" s="195" t="inlineStr">
        <is>
          <t>休憩計計</t>
        </is>
      </c>
      <c r="I40" s="196" t="inlineStr">
        <is>
          <t>早朝計</t>
        </is>
      </c>
      <c r="J40" s="196" t="inlineStr">
        <is>
          <t>基本計</t>
        </is>
      </c>
      <c r="K40" s="196" t="inlineStr">
        <is>
          <t>夜時間</t>
        </is>
      </c>
      <c r="L40" s="196" t="inlineStr">
        <is>
          <t>実働時間</t>
        </is>
      </c>
      <c r="M40" s="122" t="inlineStr">
        <is>
          <t>契約時間</t>
        </is>
      </c>
      <c r="N40" s="123" t="inlineStr">
        <is>
          <t>残業時間</t>
        </is>
      </c>
      <c r="O40" s="124" t="inlineStr">
        <is>
          <t>深夜時間</t>
        </is>
      </c>
      <c r="P40" s="124" t="inlineStr">
        <is>
          <t>深夜時間</t>
        </is>
      </c>
      <c r="Q40" s="124" t="inlineStr">
        <is>
          <t>深夜時間</t>
        </is>
      </c>
      <c r="R40" s="125" t="inlineStr">
        <is>
          <t>食事合計</t>
        </is>
      </c>
    </row>
    <row r="41" ht="36.75" customHeight="1" s="35" thickBot="1">
      <c r="A41" s="119" t="n"/>
      <c r="B41" s="119" t="n"/>
      <c r="C41" s="119" t="n"/>
      <c r="D41" s="119" t="n"/>
      <c r="E41" s="140" t="n"/>
      <c r="F41" s="4" t="inlineStr">
        <is>
          <t>出勤日数</t>
        </is>
      </c>
      <c r="G41" s="144">
        <f>COUNTA(C9:C39)</f>
        <v/>
      </c>
      <c r="H41" s="227">
        <f>+SUM(H9:H39)</f>
        <v/>
      </c>
      <c r="I41" s="228">
        <f>SUM(I9:I39)</f>
        <v/>
      </c>
      <c r="J41" s="229">
        <f>SUM(J9:J39)</f>
        <v/>
      </c>
      <c r="K41" s="229">
        <f>SUM(K9:K39)</f>
        <v/>
      </c>
      <c r="L41" s="197">
        <f>+SUM(L9:L39)</f>
        <v/>
      </c>
      <c r="M41" s="197">
        <f>+SUM(M9:M39)</f>
        <v/>
      </c>
      <c r="N41" s="197">
        <f>+SUM(N9:N39)</f>
        <v/>
      </c>
      <c r="O41" s="197">
        <f>+SUM(O9:O38)</f>
        <v/>
      </c>
      <c r="P41" s="197">
        <f>+SUM(P9:P38)</f>
        <v/>
      </c>
      <c r="Q41" s="197">
        <f>+SUM(Q9:Q39)</f>
        <v/>
      </c>
      <c r="R41" s="119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31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I36" sqref="I36"/>
    </sheetView>
  </sheetViews>
  <sheetFormatPr baseColWidth="8" defaultRowHeight="13.2"/>
  <cols>
    <col width="7.21875" bestFit="1" customWidth="1" style="35" min="1" max="1"/>
    <col width="5.77734375" bestFit="1" customWidth="1" style="35" min="2" max="2"/>
    <col hidden="1" width="2.88671875" customWidth="1" style="35" min="4" max="4"/>
    <col width="10.109375" customWidth="1" style="35" min="8" max="11"/>
    <col width="10" customWidth="1" style="35" min="12" max="13"/>
    <col width="10.88671875" customWidth="1" style="35" min="14" max="14"/>
    <col hidden="1" width="9" customWidth="1" style="35" min="15" max="15"/>
    <col hidden="1" width="8.21875" customWidth="1" style="35" min="16" max="16"/>
  </cols>
  <sheetData>
    <row r="2" ht="22.5" customHeight="1" s="35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67" t="inlineStr">
        <is>
          <t>ダイエットクック</t>
        </is>
      </c>
      <c r="E2" s="166" t="n"/>
      <c r="F2" s="166" t="n"/>
      <c r="G2" s="166" t="n"/>
      <c r="L2" s="0" t="n"/>
      <c r="M2" s="0" t="n"/>
      <c r="Z2" s="22" t="n">
        <v>0.9166666666666666</v>
      </c>
      <c r="AA2" s="23" t="n">
        <v>1.208333333333333</v>
      </c>
    </row>
    <row r="3" ht="22.5" customHeight="1" s="35">
      <c r="A3" s="190">
        <f>'[1]0SHEET'!D1</f>
        <v/>
      </c>
      <c r="B3" s="2" t="inlineStr">
        <is>
          <t>月</t>
        </is>
      </c>
      <c r="L3" s="0" t="n"/>
      <c r="M3" s="0" t="n"/>
    </row>
    <row r="4" ht="22.5" customHeight="1" s="35">
      <c r="C4" s="1" t="inlineStr">
        <is>
          <t>氏名</t>
        </is>
      </c>
      <c r="D4" s="168" t="inlineStr">
        <is>
          <t>Ｒネパール　アルジュン</t>
        </is>
      </c>
      <c r="E4" s="166" t="n"/>
      <c r="F4" s="166" t="n"/>
      <c r="G4" s="166" t="n"/>
      <c r="H4" s="0" t="inlineStr">
        <is>
          <t>NP番号：</t>
        </is>
      </c>
      <c r="I4" s="107" t="n">
        <v>5774</v>
      </c>
      <c r="J4" s="0" t="n"/>
      <c r="K4" s="0" t="n"/>
      <c r="M4" s="0" t="n"/>
    </row>
    <row r="6">
      <c r="L6" s="20" t="inlineStr">
        <is>
          <t>法定時間</t>
        </is>
      </c>
      <c r="M6" s="20" t="n"/>
    </row>
    <row r="7" ht="14.25" customHeight="1" s="35" thickBot="1">
      <c r="L7" s="21" t="n">
        <v>0.3333333333333333</v>
      </c>
      <c r="M7" s="21" t="n"/>
      <c r="O7" s="3" t="n"/>
      <c r="P7" s="3" t="n"/>
      <c r="Q7" s="3" t="n"/>
    </row>
    <row r="8" ht="22.5" customHeight="1" s="35" thickBot="1">
      <c r="A8" s="110" t="inlineStr">
        <is>
          <t>日</t>
        </is>
      </c>
      <c r="B8" s="132" t="inlineStr">
        <is>
          <t>曜日</t>
        </is>
      </c>
      <c r="C8" s="7" t="inlineStr">
        <is>
          <t>出勤</t>
        </is>
      </c>
      <c r="D8" s="8" t="n"/>
      <c r="E8" s="8" t="inlineStr">
        <is>
          <t>退勤</t>
        </is>
      </c>
      <c r="F8" s="8" t="inlineStr">
        <is>
          <t>休憩開始</t>
        </is>
      </c>
      <c r="G8" s="9" t="inlineStr">
        <is>
          <t>休憩終了</t>
        </is>
      </c>
      <c r="H8" s="134" t="inlineStr">
        <is>
          <t>休憩計</t>
        </is>
      </c>
      <c r="I8" s="110" t="inlineStr">
        <is>
          <t>早朝</t>
        </is>
      </c>
      <c r="J8" s="110" t="inlineStr">
        <is>
          <t>基本</t>
        </is>
      </c>
      <c r="K8" s="110" t="inlineStr">
        <is>
          <t>夜</t>
        </is>
      </c>
      <c r="L8" s="111" t="inlineStr">
        <is>
          <t>実働</t>
        </is>
      </c>
      <c r="M8" s="111" t="inlineStr">
        <is>
          <t>契約時間</t>
        </is>
      </c>
      <c r="N8" s="112" t="inlineStr">
        <is>
          <t>残業</t>
        </is>
      </c>
      <c r="O8" s="113" t="inlineStr">
        <is>
          <t>深夜時間</t>
        </is>
      </c>
      <c r="P8" s="113" t="inlineStr">
        <is>
          <t>深夜休憩</t>
        </is>
      </c>
      <c r="Q8" s="113" t="inlineStr">
        <is>
          <t>深夜</t>
        </is>
      </c>
      <c r="R8" s="114" t="inlineStr">
        <is>
          <t>食事</t>
        </is>
      </c>
    </row>
    <row r="9" ht="36.75" customHeight="1" s="35" thickTop="1">
      <c r="A9" s="214">
        <f>A3</f>
        <v/>
      </c>
      <c r="B9" s="133">
        <f>TEXT(A9,"aaa")</f>
        <v/>
      </c>
      <c r="C9" s="192" t="n">
        <v>0.8652777777777778</v>
      </c>
      <c r="D9" s="215">
        <f t="array" ref="D9">_xlfn.IFS(C9&lt;0.5,"朝",AND(C9&lt;22/24),"22前",AND(C9&gt;=22/24),"22後")</f>
        <v/>
      </c>
      <c r="E9" s="145" t="n">
        <v>1.196527777777778</v>
      </c>
      <c r="F9" s="196" t="n">
        <v>0</v>
      </c>
      <c r="G9" s="194" t="n">
        <v>0.04166666666666666</v>
      </c>
      <c r="H9" s="195">
        <f>G9-F9</f>
        <v/>
      </c>
      <c r="I9" s="196">
        <f>IF(AND(C9&lt;0.333,C9&lt;&gt;""),8/24-C9,(IF(E9&gt;29/24,E9-29/24,)))</f>
        <v/>
      </c>
      <c r="J9" s="196">
        <f>IF(AND(C9&lt;0.5,C9&lt;&gt;""),E9-C9-H9,)</f>
        <v/>
      </c>
      <c r="K9" s="196">
        <f>IF(AND(C9&gt;0.5,C9&lt;22/24),22/24-C9,)</f>
        <v/>
      </c>
      <c r="L9" s="197">
        <f>IF(C9&gt;E9,E9+1-C9-H9,E9-C9-H9)</f>
        <v/>
      </c>
      <c r="M9" s="196">
        <f>+IF(L9&gt;$L$7,$L$7,L9)</f>
        <v/>
      </c>
      <c r="N9" s="196">
        <f>+IF(OR(L9&lt;=$L$7,L9=" ")," ",L9-$L$7)</f>
        <v/>
      </c>
      <c r="O9" s="196">
        <f>IF(AND($C9&lt;&gt;"",$C9&lt;$AA$2,$E9&gt;$Z$2),MIN($E9,$AA$2)-MAX($C9,$Z$2),0)</f>
        <v/>
      </c>
      <c r="P9" s="196">
        <f>IF(AND($F9&lt;&gt;"",$F9&lt;$AA$2,$G9&gt;$Z$2),MIN($G9,$AA$2)-MAX($F9,$Z$2),0)</f>
        <v/>
      </c>
      <c r="Q9" s="197">
        <f t="array" ref="Q9">_xlfn.IFS(D9="朝",,AND(D9="22前",E9&gt;5/24),5/24+1-H9-22/24,AND(D9="22前",E9&lt;5/24),E9+1-H9-22/24,AND(D9="22後",E9&gt;5/24),5/24+1-H9-C9,AND(D9="22後",E9&lt;5/24),E9+1-H9-C9)</f>
        <v/>
      </c>
      <c r="R9" s="117" t="n"/>
    </row>
    <row r="10" ht="36.75" customHeight="1" s="35">
      <c r="A10" s="216">
        <f>A9+1</f>
        <v/>
      </c>
      <c r="B10" s="32">
        <f>TEXT(A10,"aaa")</f>
        <v/>
      </c>
      <c r="C10" s="200" t="n">
        <v>0.8652777777777778</v>
      </c>
      <c r="D10" s="215">
        <f t="array" ref="D10">_xlfn.IFS(C10&lt;0.5,"朝",AND(C10&lt;22/24),"22前",AND(C10&gt;=22/24),"22後")</f>
        <v/>
      </c>
      <c r="E10" s="146" t="n">
        <v>1.196527777777778</v>
      </c>
      <c r="F10" s="197" t="n">
        <v>0</v>
      </c>
      <c r="G10" s="198" t="n">
        <v>0.04166666666666666</v>
      </c>
      <c r="H10" s="201">
        <f>G10-F10</f>
        <v/>
      </c>
      <c r="I10" s="196">
        <f>IF(AND(C10&lt;0.333,C10&lt;&gt;""),8/24-C10,(IF(E10&gt;29/24,E10-29/24,)))</f>
        <v/>
      </c>
      <c r="J10" s="196">
        <f>IF(AND(C10&lt;0.5,C10&lt;&gt;""),E10-C10-H10,)</f>
        <v/>
      </c>
      <c r="K10" s="196">
        <f>IF(AND(C10&gt;0.5,C10&lt;22/24),22/24-C10,)</f>
        <v/>
      </c>
      <c r="L10" s="197">
        <f>IF(C10&gt;E10,E10+1-C10-H10,E10-C10-H10)</f>
        <v/>
      </c>
      <c r="M10" s="202">
        <f>+IF(L10&gt;$L$7,$L$7,L10)</f>
        <v/>
      </c>
      <c r="N10" s="197">
        <f>+IF(OR(L10&lt;=$L$7,L10=" ")," ",L10-$L$7)</f>
        <v/>
      </c>
      <c r="O10" s="197">
        <f>IF(AND($C10&lt;&gt;"",$C10&lt;$AA$2,$E10&gt;$Z$2),MIN($E10,$AA$2)-MAX($C10,$Z$2),0)</f>
        <v/>
      </c>
      <c r="P10" s="197">
        <f>IF(AND($F10&lt;&gt;"",$F10&lt;$AA$2,$G10&gt;$Z$2),MIN($G10,$AA$2)-MAX($F10,$Z$2),0)</f>
        <v/>
      </c>
      <c r="Q10" s="197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119" t="n"/>
    </row>
    <row r="11" ht="36.75" customHeight="1" s="35">
      <c r="A11" s="216">
        <f>A10+1</f>
        <v/>
      </c>
      <c r="B11" s="32">
        <f>TEXT(A11,"aaa")</f>
        <v/>
      </c>
      <c r="C11" s="200" t="n">
        <v>0.8652777777777778</v>
      </c>
      <c r="D11" s="215">
        <f t="array" ref="D11">_xlfn.IFS(C11&lt;0.5,"朝",AND(C11&lt;22/24),"22前",AND(C11&gt;=22/24),"22後")</f>
        <v/>
      </c>
      <c r="E11" s="146" t="n">
        <v>1.196527777777778</v>
      </c>
      <c r="F11" s="197" t="n">
        <v>0</v>
      </c>
      <c r="G11" s="198" t="n">
        <v>0.04166666666666666</v>
      </c>
      <c r="H11" s="201">
        <f>G11-F11</f>
        <v/>
      </c>
      <c r="I11" s="196">
        <f>IF(AND(C11&lt;0.333,C11&lt;&gt;""),8/24-C11,(IF(E11&gt;29/24,E11-29/24,)))</f>
        <v/>
      </c>
      <c r="J11" s="196">
        <f>IF(AND(C11&lt;0.5,C11&lt;&gt;""),E11-C11-H11,)</f>
        <v/>
      </c>
      <c r="K11" s="196">
        <f>IF(AND(C11&gt;0.5,C11&lt;22/24),22/24-C11,)</f>
        <v/>
      </c>
      <c r="L11" s="197">
        <f>IF(C11&gt;E11,E11+1-C11-H11,E11-C11-H11)</f>
        <v/>
      </c>
      <c r="M11" s="202">
        <f>+IF(L11&gt;$L$7,$L$7,L11)</f>
        <v/>
      </c>
      <c r="N11" s="197">
        <f>+IF(OR(L11&lt;=$L$7,L11=" ")," ",L11-$L$7)</f>
        <v/>
      </c>
      <c r="O11" s="197">
        <f>IF(AND($C11&lt;&gt;"",$C11&lt;$AA$2,$E11&gt;$Z$2),MIN($E11,$AA$2)-MAX($C11,$Z$2),0)</f>
        <v/>
      </c>
      <c r="P11" s="197">
        <f>IF(AND($F11&lt;&gt;"",$F11&lt;$AA$2,$G11&gt;$Z$2),MIN($G11,$AA$2)-MAX($F11,$Z$2),0)</f>
        <v/>
      </c>
      <c r="Q11" s="197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119" t="n"/>
    </row>
    <row r="12" ht="36.75" customHeight="1" s="35">
      <c r="A12" s="216">
        <f>A11+1</f>
        <v/>
      </c>
      <c r="B12" s="32">
        <f>TEXT(A12,"aaa")</f>
        <v/>
      </c>
      <c r="C12" s="200" t="n">
        <v>0.8652777777777778</v>
      </c>
      <c r="D12" s="215">
        <f t="array" ref="D12">_xlfn.IFS(C12&lt;0.5,"朝",AND(C12&lt;22/24),"22前",AND(C12&gt;=22/24),"22後")</f>
        <v/>
      </c>
      <c r="E12" s="146" t="n">
        <v>1.195833333333333</v>
      </c>
      <c r="F12" s="197" t="n">
        <v>0</v>
      </c>
      <c r="G12" s="198" t="n">
        <v>0.04166666666666666</v>
      </c>
      <c r="H12" s="201">
        <f>G12-F12</f>
        <v/>
      </c>
      <c r="I12" s="196">
        <f>IF(AND(C12&lt;0.333,C12&lt;&gt;""),8/24-C12,(IF(E12&gt;29/24,E12-29/24,)))</f>
        <v/>
      </c>
      <c r="J12" s="196">
        <f>IF(AND(C12&lt;0.5,C12&lt;&gt;""),E12-C12-H12,)</f>
        <v/>
      </c>
      <c r="K12" s="196">
        <f>IF(AND(C12&gt;0.5,C12&lt;22/24),22/24-C12,)</f>
        <v/>
      </c>
      <c r="L12" s="197">
        <f>IF(C12&gt;E12,E12+1-C12-H12,E12-C12-H12)</f>
        <v/>
      </c>
      <c r="M12" s="202">
        <f>+IF(L12&gt;$L$7,$L$7,L12)</f>
        <v/>
      </c>
      <c r="N12" s="197">
        <f>+IF(OR(L12&lt;=$L$7,L12=" ")," ",L12-$L$7)</f>
        <v/>
      </c>
      <c r="O12" s="197">
        <f>IF(AND($C12&lt;&gt;"",$C12&lt;$AA$2,$E12&gt;$Z$2),MIN($E12,$AA$2)-MAX($C12,$Z$2),0)</f>
        <v/>
      </c>
      <c r="P12" s="197">
        <f>IF(AND($F12&lt;&gt;"",$F12&lt;$AA$2,$G12&gt;$Z$2),MIN($G12,$AA$2)-MAX($F12,$Z$2),0)</f>
        <v/>
      </c>
      <c r="Q12" s="197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119" t="n"/>
    </row>
    <row r="13" ht="36.75" customHeight="1" s="35">
      <c r="A13" s="216">
        <f>A12+1</f>
        <v/>
      </c>
      <c r="B13" s="32">
        <f>TEXT(A13,"aaa")</f>
        <v/>
      </c>
      <c r="C13" s="200" t="n"/>
      <c r="D13" s="215">
        <f t="array" ref="D13">_xlfn.IFS(C13&lt;0.5,"朝",AND(C13&lt;22/24),"22前",AND(C13&gt;=22/24),"22後")</f>
        <v/>
      </c>
      <c r="E13" s="146" t="n"/>
      <c r="F13" s="197" t="n"/>
      <c r="G13" s="198" t="n"/>
      <c r="H13" s="201">
        <f>G13-F13</f>
        <v/>
      </c>
      <c r="I13" s="196">
        <f>IF(AND(C13&lt;0.333,C13&lt;&gt;""),8/24-C13,(IF(E13&gt;29/24,E13-29/24,)))</f>
        <v/>
      </c>
      <c r="J13" s="196">
        <f>IF(AND(C13&lt;0.5,C13&lt;&gt;""),E13-C13-H13,)</f>
        <v/>
      </c>
      <c r="K13" s="196">
        <f>IF(AND(C13&gt;0.5,C13&lt;22/24),22/24-C13,)</f>
        <v/>
      </c>
      <c r="L13" s="197">
        <f>IF(C13&gt;E13,E13+1-C13-H13,E13-C13-H13)</f>
        <v/>
      </c>
      <c r="M13" s="202">
        <f>+IF(L13&gt;$L$7,$L$7,L13)</f>
        <v/>
      </c>
      <c r="N13" s="197">
        <f>+IF(OR(L13&lt;=$L$7,L13=" ")," ",L13-$L$7)</f>
        <v/>
      </c>
      <c r="O13" s="197">
        <f>IF(AND($C13&lt;&gt;"",$C13&lt;$AA$2,$E13&gt;$Z$2),MIN($E13,$AA$2)-MAX($C13,$Z$2),0)</f>
        <v/>
      </c>
      <c r="P13" s="197">
        <f>IF(AND($F13&lt;&gt;"",$F13&lt;$AA$2,$G13&gt;$Z$2),MIN($G13,$AA$2)-MAX($F13,$Z$2),0)</f>
        <v/>
      </c>
      <c r="Q13" s="197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119" t="n"/>
    </row>
    <row r="14" ht="36.75" customHeight="1" s="35">
      <c r="A14" s="216">
        <f>A13+1</f>
        <v/>
      </c>
      <c r="B14" s="32">
        <f>TEXT(A14,"aaa")</f>
        <v/>
      </c>
      <c r="C14" s="200" t="n"/>
      <c r="D14" s="215">
        <f t="array" ref="D14">_xlfn.IFS(C14&lt;0.5,"朝",AND(C14&lt;22/24),"22前",AND(C14&gt;=22/24),"22後")</f>
        <v/>
      </c>
      <c r="E14" s="146" t="n"/>
      <c r="F14" s="197" t="n"/>
      <c r="G14" s="198" t="n"/>
      <c r="H14" s="201">
        <f>G14-F14</f>
        <v/>
      </c>
      <c r="I14" s="196">
        <f>IF(AND(C14&lt;0.333,C14&lt;&gt;""),8/24-C14,(IF(E14&gt;29/24,E14-29/24,)))</f>
        <v/>
      </c>
      <c r="J14" s="196">
        <f>IF(AND(C14&lt;0.5,C14&lt;&gt;""),E14-C14-H14,)</f>
        <v/>
      </c>
      <c r="K14" s="196">
        <f>IF(AND(C14&gt;0.5,C14&lt;22/24),22/24-C14,)</f>
        <v/>
      </c>
      <c r="L14" s="197">
        <f>IF(C14&gt;E14,E14+1-C14-H14,E14-C14-H14)</f>
        <v/>
      </c>
      <c r="M14" s="202">
        <f>+IF(L14&gt;$L$7,$L$7,L14)</f>
        <v/>
      </c>
      <c r="N14" s="197">
        <f>+IF(OR(L14&lt;=$L$7,L14=" ")," ",L14-$L$7)</f>
        <v/>
      </c>
      <c r="O14" s="197">
        <f>IF(AND($C14&lt;&gt;"",$C14&lt;$AA$2,$E14&gt;$Z$2),MIN($E14,$AA$2)-MAX($C14,$Z$2),0)</f>
        <v/>
      </c>
      <c r="P14" s="197">
        <f>IF(AND($F14&lt;&gt;"",$F14&lt;$AA$2,$G14&gt;$Z$2),MIN($G14,$AA$2)-MAX($F14,$Z$2),0)</f>
        <v/>
      </c>
      <c r="Q14" s="197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119" t="n"/>
    </row>
    <row r="15" ht="36.75" customHeight="1" s="35">
      <c r="A15" s="216">
        <f>A14+1</f>
        <v/>
      </c>
      <c r="B15" s="32">
        <f>TEXT(A15,"aaa")</f>
        <v/>
      </c>
      <c r="C15" s="200" t="n"/>
      <c r="D15" s="215">
        <f t="array" ref="D15">_xlfn.IFS(C15&lt;0.5,"朝",AND(C15&lt;22/24),"22前",AND(C15&gt;=22/24),"22後")</f>
        <v/>
      </c>
      <c r="E15" s="146" t="n"/>
      <c r="F15" s="197" t="n"/>
      <c r="G15" s="198" t="n"/>
      <c r="H15" s="201">
        <f>G15-F15</f>
        <v/>
      </c>
      <c r="I15" s="196">
        <f>IF(AND(C15&lt;0.333,C15&lt;&gt;""),8/24-C15,(IF(E15&gt;29/24,E15-29/24,)))</f>
        <v/>
      </c>
      <c r="J15" s="196">
        <f>IF(AND(C15&lt;0.5,C15&lt;&gt;""),E15-C15-H15,)</f>
        <v/>
      </c>
      <c r="K15" s="196">
        <f>IF(AND(C15&gt;0.5,C15&lt;22/24),22/24-C15,)</f>
        <v/>
      </c>
      <c r="L15" s="197">
        <f>IF(C15&gt;E15,E15+1-C15-H15,E15-C15-H15)</f>
        <v/>
      </c>
      <c r="M15" s="202">
        <f>+IF(L15&gt;$L$7,$L$7,L15)</f>
        <v/>
      </c>
      <c r="N15" s="197">
        <f>+IF(OR(L15&lt;=$L$7,L15=" ")," ",L15-$L$7)</f>
        <v/>
      </c>
      <c r="O15" s="197">
        <f>IF(AND($C15&lt;&gt;"",$C15&lt;$AA$2,$E15&gt;$Z$2),MIN($E15,$AA$2)-MAX($C15,$Z$2),0)</f>
        <v/>
      </c>
      <c r="P15" s="197">
        <f>IF(AND($F15&lt;&gt;"",$F15&lt;$AA$2,$G15&gt;$Z$2),MIN($G15,$AA$2)-MAX($F15,$Z$2),0)</f>
        <v/>
      </c>
      <c r="Q15" s="197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119" t="n"/>
    </row>
    <row r="16" ht="36.75" customHeight="1" s="35">
      <c r="A16" s="216">
        <f>A15+1</f>
        <v/>
      </c>
      <c r="B16" s="32">
        <f>TEXT(A16,"aaa")</f>
        <v/>
      </c>
      <c r="C16" s="200" t="n">
        <v>0.8652777777777778</v>
      </c>
      <c r="D16" s="215">
        <f t="array" ref="D16">_xlfn.IFS(C16&lt;0.5,"朝",AND(C16&lt;22/24),"22前",AND(C16&gt;=22/24),"22後")</f>
        <v/>
      </c>
      <c r="E16" s="146" t="n">
        <v>1.196527777777778</v>
      </c>
      <c r="F16" s="197" t="n">
        <v>0</v>
      </c>
      <c r="G16" s="198" t="n">
        <v>0.04166666666666666</v>
      </c>
      <c r="H16" s="201">
        <f>G16-F16</f>
        <v/>
      </c>
      <c r="I16" s="196">
        <f>IF(AND(C16&lt;0.333,C16&lt;&gt;""),8/24-C16,(IF(E16&gt;29/24,E16-29/24,)))</f>
        <v/>
      </c>
      <c r="J16" s="196">
        <f>IF(AND(C16&lt;0.5,C16&lt;&gt;""),E16-C16-H16,)</f>
        <v/>
      </c>
      <c r="K16" s="196">
        <f>IF(AND(C16&gt;0.5,C16&lt;22/24),22/24-C16,)</f>
        <v/>
      </c>
      <c r="L16" s="197">
        <f>IF(C16&gt;E16,E16+1-C16-H16,E16-C16-H16)</f>
        <v/>
      </c>
      <c r="M16" s="202">
        <f>+IF(L16&gt;$L$7,$L$7,L16)</f>
        <v/>
      </c>
      <c r="N16" s="197">
        <f>+IF(OR(L16&lt;=$L$7,L16=" ")," ",L16-$L$7)</f>
        <v/>
      </c>
      <c r="O16" s="197">
        <f>IF(AND($C16&lt;&gt;"",$C16&lt;$AA$2,$E16&gt;$Z$2),MIN($E16,$AA$2)-MAX($C16,$Z$2),0)</f>
        <v/>
      </c>
      <c r="P16" s="197">
        <f>IF(AND($F16&lt;&gt;"",$F16&lt;$AA$2,$G16&gt;$Z$2),MIN($G16,$AA$2)-MAX($F16,$Z$2),0)</f>
        <v/>
      </c>
      <c r="Q16" s="197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119" t="n"/>
    </row>
    <row r="17" ht="36.75" customHeight="1" s="35">
      <c r="A17" s="216">
        <f>A16+1</f>
        <v/>
      </c>
      <c r="B17" s="32">
        <f>TEXT(A17,"aaa")</f>
        <v/>
      </c>
      <c r="C17" s="200" t="n">
        <v>0.8652777777777778</v>
      </c>
      <c r="D17" s="215">
        <f t="array" ref="D17">_xlfn.IFS(C17&lt;0.5,"朝",AND(C17&lt;22/24),"22前",AND(C17&gt;=22/24),"22後")</f>
        <v/>
      </c>
      <c r="E17" s="146" t="n">
        <v>1.196527777777778</v>
      </c>
      <c r="F17" s="197" t="n">
        <v>0</v>
      </c>
      <c r="G17" s="198" t="n">
        <v>0.04166666666666666</v>
      </c>
      <c r="H17" s="201">
        <f>G17-F17</f>
        <v/>
      </c>
      <c r="I17" s="196">
        <f>IF(AND(C17&lt;0.333,C17&lt;&gt;""),8/24-C17,(IF(E17&gt;29/24,E17-29/24,)))</f>
        <v/>
      </c>
      <c r="J17" s="196">
        <f>IF(AND(C17&lt;0.5,C17&lt;&gt;""),E17-C17-H17,)</f>
        <v/>
      </c>
      <c r="K17" s="196">
        <f>IF(AND(C17&gt;0.5,C17&lt;22/24),22/24-C17,)</f>
        <v/>
      </c>
      <c r="L17" s="197">
        <f>IF(C17&gt;E17,E17+1-C17-H17,E17-C17-H17)</f>
        <v/>
      </c>
      <c r="M17" s="202">
        <f>+IF(L17&gt;$L$7,$L$7,L17)</f>
        <v/>
      </c>
      <c r="N17" s="197">
        <f>+IF(OR(L17&lt;=$L$7,L17=" ")," ",L17-$L$7)</f>
        <v/>
      </c>
      <c r="O17" s="197">
        <f>IF(AND($C17&lt;&gt;"",$C17&lt;$AA$2,$E17&gt;$Z$2),MIN($E17,$AA$2)-MAX($C17,$Z$2),0)</f>
        <v/>
      </c>
      <c r="P17" s="197">
        <f>IF(AND($F17&lt;&gt;"",$F17&lt;$AA$2,$G17&gt;$Z$2),MIN($G17,$AA$2)-MAX($F17,$Z$2),0)</f>
        <v/>
      </c>
      <c r="Q17" s="197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119" t="n"/>
    </row>
    <row r="18" ht="36.75" customHeight="1" s="35">
      <c r="A18" s="216">
        <f>A17+1</f>
        <v/>
      </c>
      <c r="B18" s="32">
        <f>TEXT(A18,"aaa")</f>
        <v/>
      </c>
      <c r="C18" s="200" t="n">
        <v>0.8652777777777778</v>
      </c>
      <c r="D18" s="215">
        <f t="array" ref="D18">_xlfn.IFS(C18&lt;0.5,"朝",AND(C18&lt;22/24),"22前",AND(C18&gt;=22/24),"22後")</f>
        <v/>
      </c>
      <c r="E18" s="146" t="n">
        <v>1.196527777777778</v>
      </c>
      <c r="F18" s="197" t="n">
        <v>0</v>
      </c>
      <c r="G18" s="198" t="n">
        <v>0.04166666666666666</v>
      </c>
      <c r="H18" s="201">
        <f>G18-F18</f>
        <v/>
      </c>
      <c r="I18" s="196">
        <f>IF(AND(C18&lt;0.333,C18&lt;&gt;""),8/24-C18,(IF(E18&gt;29/24,E18-29/24,)))</f>
        <v/>
      </c>
      <c r="J18" s="196">
        <f>IF(AND(C18&lt;0.5,C18&lt;&gt;""),E18-C18-H18,)</f>
        <v/>
      </c>
      <c r="K18" s="196">
        <f>IF(AND(C18&gt;0.5,C18&lt;22/24),22/24-C18,)</f>
        <v/>
      </c>
      <c r="L18" s="197">
        <f>IF(C18&gt;E18,E18+1-C18-H18,E18-C18-H18)</f>
        <v/>
      </c>
      <c r="M18" s="202">
        <f>+IF(L18&gt;$L$7,$L$7,L18)</f>
        <v/>
      </c>
      <c r="N18" s="197">
        <f>+IF(OR(L18&lt;=$L$7,L18=" ")," ",L18-$L$7)</f>
        <v/>
      </c>
      <c r="O18" s="197">
        <f>IF(AND($C18&lt;&gt;"",$C18&lt;$AA$2,$E18&gt;$Z$2),MIN($E18,$AA$2)-MAX($C18,$Z$2),0)</f>
        <v/>
      </c>
      <c r="P18" s="197">
        <f>IF(AND($F18&lt;&gt;"",$F18&lt;$AA$2,$G18&gt;$Z$2),MIN($G18,$AA$2)-MAX($F18,$Z$2),0)</f>
        <v/>
      </c>
      <c r="Q18" s="197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119" t="n"/>
    </row>
    <row r="19" ht="36.75" customHeight="1" s="35">
      <c r="A19" s="216">
        <f>A18+1</f>
        <v/>
      </c>
      <c r="B19" s="32">
        <f>TEXT(A19,"aaa")</f>
        <v/>
      </c>
      <c r="C19" s="200" t="n">
        <v>0.8652777777777778</v>
      </c>
      <c r="D19" s="215">
        <f t="array" ref="D19">_xlfn.IFS(C19&lt;0.5,"朝",AND(C19&lt;22/24),"22前",AND(C19&gt;=22/24),"22後")</f>
        <v/>
      </c>
      <c r="E19" s="146" t="n">
        <v>1.195833333333333</v>
      </c>
      <c r="F19" s="197" t="n">
        <v>0</v>
      </c>
      <c r="G19" s="198" t="n">
        <v>0.04166666666666666</v>
      </c>
      <c r="H19" s="201">
        <f>G19-F19</f>
        <v/>
      </c>
      <c r="I19" s="196">
        <f>IF(AND(C19&lt;0.333,C19&lt;&gt;""),8/24-C19,(IF(E19&gt;29/24,E19-29/24,)))</f>
        <v/>
      </c>
      <c r="J19" s="196">
        <f>IF(AND(C19&lt;0.5,C19&lt;&gt;""),E19-C19-H19,)</f>
        <v/>
      </c>
      <c r="K19" s="196">
        <f>IF(AND(C19&gt;0.5,C19&lt;22/24),22/24-C19,)</f>
        <v/>
      </c>
      <c r="L19" s="197">
        <f>IF(C19&gt;E19,E19+1-C19-H19,E19-C19-H19)</f>
        <v/>
      </c>
      <c r="M19" s="202">
        <f>+IF(L19&gt;$L$7,$L$7,L19)</f>
        <v/>
      </c>
      <c r="N19" s="197">
        <f>+IF(OR(L19&lt;=$L$7,L19=" ")," ",L19-$L$7)</f>
        <v/>
      </c>
      <c r="O19" s="197">
        <f>IF(AND($C19&lt;&gt;"",$C19&lt;$AA$2,$E19&gt;$Z$2),MIN($E19,$AA$2)-MAX($C19,$Z$2),0)</f>
        <v/>
      </c>
      <c r="P19" s="197">
        <f>IF(AND($F19&lt;&gt;"",$F19&lt;$AA$2,$G19&gt;$Z$2),MIN($G19,$AA$2)-MAX($F19,$Z$2),0)</f>
        <v/>
      </c>
      <c r="Q19" s="197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119" t="n"/>
    </row>
    <row r="20" ht="36.75" customHeight="1" s="35">
      <c r="A20" s="216">
        <f>A19+1</f>
        <v/>
      </c>
      <c r="B20" s="32">
        <f>TEXT(A20,"aaa")</f>
        <v/>
      </c>
      <c r="C20" s="200" t="n"/>
      <c r="D20" s="215">
        <f t="array" ref="D20">_xlfn.IFS(C20&lt;0.5,"朝",AND(C20&lt;22/24),"22前",AND(C20&gt;=22/24),"22後")</f>
        <v/>
      </c>
      <c r="E20" s="146" t="n"/>
      <c r="F20" s="197" t="n"/>
      <c r="G20" s="198" t="n"/>
      <c r="H20" s="201">
        <f>G20-F20</f>
        <v/>
      </c>
      <c r="I20" s="196">
        <f>IF(AND(C20&lt;0.333,C20&lt;&gt;""),8/24-C20,(IF(E20&gt;29/24,E20-29/24,)))</f>
        <v/>
      </c>
      <c r="J20" s="196">
        <f>IF(AND(C20&lt;0.5,C20&lt;&gt;""),E20-C20-H20,)</f>
        <v/>
      </c>
      <c r="K20" s="196">
        <f>IF(AND(C20&gt;0.5,C20&lt;22/24),22/24-C20,)</f>
        <v/>
      </c>
      <c r="L20" s="197">
        <f>IF(C20&gt;E20,E20+1-C20-H20,E20-C20-H20)</f>
        <v/>
      </c>
      <c r="M20" s="202">
        <f>+IF(L20&gt;$L$7,$L$7,L20)</f>
        <v/>
      </c>
      <c r="N20" s="197">
        <f>+IF(OR(L20&lt;=$L$7,L20=" ")," ",L20-$L$7)</f>
        <v/>
      </c>
      <c r="O20" s="197">
        <f>IF(AND($C20&lt;&gt;"",$C20&lt;$AA$2,$E20&gt;$Z$2),MIN($E20,$AA$2)-MAX($C20,$Z$2),0)</f>
        <v/>
      </c>
      <c r="P20" s="197">
        <f>IF(AND($F20&lt;&gt;"",$F20&lt;$AA$2,$G20&gt;$Z$2),MIN($G20,$AA$2)-MAX($F20,$Z$2),0)</f>
        <v/>
      </c>
      <c r="Q20" s="197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119" t="n"/>
    </row>
    <row r="21" ht="36.75" customHeight="1" s="35">
      <c r="A21" s="216">
        <f>A20+1</f>
        <v/>
      </c>
      <c r="B21" s="32">
        <f>TEXT(A21,"aaa")</f>
        <v/>
      </c>
      <c r="C21" s="200" t="n"/>
      <c r="D21" s="215">
        <f t="array" ref="D21">_xlfn.IFS(C21&lt;0.5,"朝",AND(C21&lt;22/24),"22前",AND(C21&gt;=22/24),"22後")</f>
        <v/>
      </c>
      <c r="E21" s="146" t="n"/>
      <c r="F21" s="197" t="n"/>
      <c r="G21" s="198" t="n"/>
      <c r="H21" s="201">
        <f>G21-F21</f>
        <v/>
      </c>
      <c r="I21" s="196">
        <f>IF(AND(C21&lt;0.333,C21&lt;&gt;""),8/24-C21,(IF(E21&gt;29/24,E21-29/24,)))</f>
        <v/>
      </c>
      <c r="J21" s="196">
        <f>IF(AND(C21&lt;0.5,C21&lt;&gt;""),E21-C21-H21,)</f>
        <v/>
      </c>
      <c r="K21" s="196">
        <f>IF(AND(C21&gt;0.5,C21&lt;22/24),22/24-C21,)</f>
        <v/>
      </c>
      <c r="L21" s="197">
        <f>IF(C21&gt;E21,E21+1-C21-H21,E21-C21-H21)</f>
        <v/>
      </c>
      <c r="M21" s="202">
        <f>+IF(L21&gt;$L$7,$L$7,L21)</f>
        <v/>
      </c>
      <c r="N21" s="197">
        <f>+IF(OR(L21&lt;=$L$7,L21=" ")," ",L21-$L$7)</f>
        <v/>
      </c>
      <c r="O21" s="197">
        <f>IF(AND($C21&lt;&gt;"",$C21&lt;$AA$2,$E21&gt;$Z$2),MIN($E21,$AA$2)-MAX($C21,$Z$2),0)</f>
        <v/>
      </c>
      <c r="P21" s="197">
        <f>IF(AND($F21&lt;&gt;"",$F21&lt;$AA$2,$G21&gt;$Z$2),MIN($G21,$AA$2)-MAX($F21,$Z$2),0)</f>
        <v/>
      </c>
      <c r="Q21" s="197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119" t="n"/>
    </row>
    <row r="22" ht="36.75" customHeight="1" s="35">
      <c r="A22" s="216">
        <f>A21+1</f>
        <v/>
      </c>
      <c r="B22" s="32">
        <f>TEXT(A22,"aaa")</f>
        <v/>
      </c>
      <c r="C22" s="200" t="n"/>
      <c r="D22" s="215">
        <f t="array" ref="D22">_xlfn.IFS(C22&lt;0.5,"朝",AND(C22&lt;22/24),"22前",AND(C22&gt;=22/24),"22後")</f>
        <v/>
      </c>
      <c r="E22" s="146" t="n"/>
      <c r="F22" s="197" t="n"/>
      <c r="G22" s="198" t="n"/>
      <c r="H22" s="201">
        <f>G22-F22</f>
        <v/>
      </c>
      <c r="I22" s="196">
        <f>IF(AND(C22&lt;0.333,C22&lt;&gt;""),8/24-C22,(IF(E22&gt;29/24,E22-29/24,)))</f>
        <v/>
      </c>
      <c r="J22" s="196">
        <f>IF(AND(C22&lt;0.5,C22&lt;&gt;""),E22-C22-H22,)</f>
        <v/>
      </c>
      <c r="K22" s="196">
        <f>IF(AND(C22&gt;0.5,C22&lt;22/24),22/24-C22,)</f>
        <v/>
      </c>
      <c r="L22" s="197">
        <f>IF(C22&gt;E22,E22+1-C22-H22,E22-C22-H22)</f>
        <v/>
      </c>
      <c r="M22" s="202">
        <f>+IF(L22&gt;$L$7,$L$7,L22)</f>
        <v/>
      </c>
      <c r="N22" s="197">
        <f>+IF(OR(L22&lt;=$L$7,L22=" ")," ",L22-$L$7)</f>
        <v/>
      </c>
      <c r="O22" s="197">
        <f>IF(AND($C22&lt;&gt;"",$C22&lt;$AA$2,$E22&gt;$Z$2),MIN($E22,$AA$2)-MAX($C22,$Z$2),0)</f>
        <v/>
      </c>
      <c r="P22" s="197">
        <f>IF(AND($F22&lt;&gt;"",$F22&lt;$AA$2,$G22&gt;$Z$2),MIN($G22,$AA$2)-MAX($F22,$Z$2),0)</f>
        <v/>
      </c>
      <c r="Q22" s="197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119" t="n"/>
    </row>
    <row r="23" ht="36.75" customHeight="1" s="35">
      <c r="A23" s="216">
        <f>A22+1</f>
        <v/>
      </c>
      <c r="B23" s="32">
        <f>TEXT(A23,"aaa")</f>
        <v/>
      </c>
      <c r="C23" s="200" t="n">
        <v>0.8652777777777778</v>
      </c>
      <c r="D23" s="215">
        <f t="array" ref="D23">_xlfn.IFS(C23&lt;0.5,"朝",AND(C23&lt;22/24),"22前",AND(C23&gt;=22/24),"22後")</f>
        <v/>
      </c>
      <c r="E23" s="146" t="n">
        <v>1.196527777777778</v>
      </c>
      <c r="F23" s="197" t="n">
        <v>0</v>
      </c>
      <c r="G23" s="198" t="n">
        <v>0.04166666666666666</v>
      </c>
      <c r="H23" s="201">
        <f>G23-F23</f>
        <v/>
      </c>
      <c r="I23" s="196">
        <f>IF(AND(C23&lt;0.333,C23&lt;&gt;""),8/24-C23,(IF(E23&gt;29/24,E23-29/24,)))</f>
        <v/>
      </c>
      <c r="J23" s="196">
        <f>IF(AND(C23&lt;0.5,C23&lt;&gt;""),E23-C23-H23,)</f>
        <v/>
      </c>
      <c r="K23" s="196">
        <f>IF(AND(C23&gt;0.5,C23&lt;22/24),22/24-C23,)</f>
        <v/>
      </c>
      <c r="L23" s="197">
        <f>IF(C23&gt;E23,E23+1-C23-H23,E23-C23-H23)</f>
        <v/>
      </c>
      <c r="M23" s="202">
        <f>+IF(L23&gt;$L$7,$L$7,L23)</f>
        <v/>
      </c>
      <c r="N23" s="197">
        <f>+IF(OR(L23&lt;=$L$7,L23=" ")," ",L23-$L$7)</f>
        <v/>
      </c>
      <c r="O23" s="197">
        <f>IF(AND($C23&lt;&gt;"",$C23&lt;$AA$2,$E23&gt;$Z$2),MIN($E23,$AA$2)-MAX($C23,$Z$2),0)</f>
        <v/>
      </c>
      <c r="P23" s="197">
        <f>IF(AND($F23&lt;&gt;"",$F23&lt;$AA$2,$G23&gt;$Z$2),MIN($G23,$AA$2)-MAX($F23,$Z$2),0)</f>
        <v/>
      </c>
      <c r="Q23" s="197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119" t="n"/>
    </row>
    <row r="24" ht="36.75" customHeight="1" s="35">
      <c r="A24" s="216">
        <f>A23+1</f>
        <v/>
      </c>
      <c r="B24" s="32">
        <f>TEXT(A24,"aaa")</f>
        <v/>
      </c>
      <c r="C24" s="200" t="n"/>
      <c r="D24" s="215">
        <f t="array" ref="D24">_xlfn.IFS(C24&lt;0.5,"朝",AND(C24&lt;22/24),"22前",AND(C24&gt;=22/24),"22後")</f>
        <v/>
      </c>
      <c r="E24" s="146" t="n"/>
      <c r="F24" s="197" t="n"/>
      <c r="G24" s="198" t="n"/>
      <c r="H24" s="201">
        <f>G24-F24</f>
        <v/>
      </c>
      <c r="I24" s="196">
        <f>IF(AND(C24&lt;0.333,C24&lt;&gt;""),8/24-C24,(IF(E24&gt;29/24,E24-29/24,)))</f>
        <v/>
      </c>
      <c r="J24" s="196">
        <f>IF(AND(C24&lt;0.5,C24&lt;&gt;""),E24-C24-H24,)</f>
        <v/>
      </c>
      <c r="K24" s="196">
        <f>IF(AND(C24&gt;0.5,C24&lt;22/24),22/24-C24,)</f>
        <v/>
      </c>
      <c r="L24" s="197">
        <f>IF(C24&gt;E24,E24+1-C24-H24,E24-C24-H24)</f>
        <v/>
      </c>
      <c r="M24" s="202">
        <f>+IF(L24&gt;$L$7,$L$7,L24)</f>
        <v/>
      </c>
      <c r="N24" s="197">
        <f>+IF(OR(L24&lt;=$L$7,L24=" ")," ",L24-$L$7)</f>
        <v/>
      </c>
      <c r="O24" s="197">
        <f>IF(AND($C24&lt;&gt;"",$C24&lt;$AA$2,$E24&gt;$Z$2),MIN($E24,$AA$2)-MAX($C24,$Z$2),0)</f>
        <v/>
      </c>
      <c r="P24" s="197">
        <f>IF(AND($F24&lt;&gt;"",$F24&lt;$AA$2,$G24&gt;$Z$2),MIN($G24,$AA$2)-MAX($F24,$Z$2),0)</f>
        <v/>
      </c>
      <c r="Q24" s="197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119" t="n"/>
    </row>
    <row r="25" ht="36.75" customHeight="1" s="35">
      <c r="A25" s="216">
        <f>A24+1</f>
        <v/>
      </c>
      <c r="B25" s="32">
        <f>TEXT(A25,"aaa")</f>
        <v/>
      </c>
      <c r="C25" s="200" t="n"/>
      <c r="D25" s="215">
        <f t="array" ref="D25">_xlfn.IFS(C25&lt;0.5,"朝",AND(C25&lt;22/24),"22前",AND(C25&gt;=22/24),"22後")</f>
        <v/>
      </c>
      <c r="E25" s="146" t="n"/>
      <c r="F25" s="197" t="n"/>
      <c r="G25" s="198" t="n"/>
      <c r="H25" s="201">
        <f>G25-F25</f>
        <v/>
      </c>
      <c r="I25" s="196">
        <f>IF(AND(C25&lt;0.333,C25&lt;&gt;""),8/24-C25,(IF(E25&gt;29/24,E25-29/24,)))</f>
        <v/>
      </c>
      <c r="J25" s="196">
        <f>IF(AND(C25&lt;0.5,C25&lt;&gt;""),E25-C25-H25,)</f>
        <v/>
      </c>
      <c r="K25" s="196">
        <f>IF(AND(C25&gt;0.5,C25&lt;22/24),22/24-C25,)</f>
        <v/>
      </c>
      <c r="L25" s="197">
        <f>IF(C25&gt;E25,E25+1-C25-H25,E25-C25-H25)</f>
        <v/>
      </c>
      <c r="M25" s="202">
        <f>+IF(L25&gt;$L$7,$L$7,L25)</f>
        <v/>
      </c>
      <c r="N25" s="197">
        <f>+IF(OR(L25&lt;=$L$7,L25=" ")," ",L25-$L$7)</f>
        <v/>
      </c>
      <c r="O25" s="197">
        <f>IF(AND($C25&lt;&gt;"",$C25&lt;$AA$2,$E25&gt;$Z$2),MIN($E25,$AA$2)-MAX($C25,$Z$2),0)</f>
        <v/>
      </c>
      <c r="P25" s="197">
        <f>IF(AND($F25&lt;&gt;"",$F25&lt;$AA$2,$G25&gt;$Z$2),MIN($G25,$AA$2)-MAX($F25,$Z$2),0)</f>
        <v/>
      </c>
      <c r="Q25" s="197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119" t="n"/>
    </row>
    <row r="26" ht="36.75" customHeight="1" s="35">
      <c r="A26" s="216">
        <f>A25+1</f>
        <v/>
      </c>
      <c r="B26" s="32">
        <f>TEXT(A26,"aaa")</f>
        <v/>
      </c>
      <c r="C26" s="200" t="n"/>
      <c r="D26" s="215">
        <f t="array" ref="D26">_xlfn.IFS(C26&lt;0.5,"朝",AND(C26&lt;22/24),"22前",AND(C26&gt;=22/24),"22後")</f>
        <v/>
      </c>
      <c r="E26" s="146" t="n"/>
      <c r="F26" s="197" t="n"/>
      <c r="G26" s="198" t="n"/>
      <c r="H26" s="201">
        <f>G26-F26</f>
        <v/>
      </c>
      <c r="I26" s="196">
        <f>IF(AND(C26&lt;0.333,C26&lt;&gt;""),8/24-C26,(IF(E26&gt;29/24,E26-29/24,)))</f>
        <v/>
      </c>
      <c r="J26" s="196">
        <f>IF(AND(C26&lt;0.5,C26&lt;&gt;""),E26-C26-H26,)</f>
        <v/>
      </c>
      <c r="K26" s="196">
        <f>IF(AND(C26&gt;0.5,C26&lt;22/24),22/24-C26,)</f>
        <v/>
      </c>
      <c r="L26" s="197">
        <f>IF(C26&gt;E26,E26+1-C26-H26,E26-C26-H26)</f>
        <v/>
      </c>
      <c r="M26" s="202">
        <f>+IF(L26&gt;$L$7,$L$7,L26)</f>
        <v/>
      </c>
      <c r="N26" s="197">
        <f>+IF(OR(L26&lt;=$L$7,L26=" ")," ",L26-$L$7)</f>
        <v/>
      </c>
      <c r="O26" s="197">
        <f>IF(AND($C26&lt;&gt;"",$C26&lt;$AA$2,$E26&gt;$Z$2),MIN($E26,$AA$2)-MAX($C26,$Z$2),0)</f>
        <v/>
      </c>
      <c r="P26" s="197">
        <f>IF(AND($F26&lt;&gt;"",$F26&lt;$AA$2,$G26&gt;$Z$2),MIN($G26,$AA$2)-MAX($F26,$Z$2),0)</f>
        <v/>
      </c>
      <c r="Q26" s="197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119" t="n"/>
    </row>
    <row r="27" ht="36.75" customHeight="1" s="35">
      <c r="A27" s="216">
        <f>A26+1</f>
        <v/>
      </c>
      <c r="B27" s="32">
        <f>TEXT(A27,"aaa")</f>
        <v/>
      </c>
      <c r="C27" s="200" t="n"/>
      <c r="D27" s="215">
        <f t="array" ref="D27">_xlfn.IFS(C27&lt;0.5,"朝",AND(C27&lt;22/24),"22前",AND(C27&gt;=22/24),"22後")</f>
        <v/>
      </c>
      <c r="E27" s="146" t="n"/>
      <c r="F27" s="197" t="n"/>
      <c r="G27" s="198" t="n"/>
      <c r="H27" s="201">
        <f>G27-F27</f>
        <v/>
      </c>
      <c r="I27" s="196">
        <f>IF(AND(C27&lt;0.333,C27&lt;&gt;""),8/24-C27,(IF(E27&gt;29/24,E27-29/24,)))</f>
        <v/>
      </c>
      <c r="J27" s="196">
        <f>IF(AND(C27&lt;0.5,C27&lt;&gt;""),E27-C27-H27,)</f>
        <v/>
      </c>
      <c r="K27" s="196">
        <f>IF(AND(C27&gt;0.5,C27&lt;22/24),22/24-C27,)</f>
        <v/>
      </c>
      <c r="L27" s="197">
        <f>IF(C27&gt;E27,E27+1-C27-H27,E27-C27-H27)</f>
        <v/>
      </c>
      <c r="M27" s="202">
        <f>+IF(L27&gt;$L$7,$L$7,L27)</f>
        <v/>
      </c>
      <c r="N27" s="197">
        <f>+IF(OR(L27&lt;=$L$7,L27=" ")," ",L27-$L$7)</f>
        <v/>
      </c>
      <c r="O27" s="197">
        <f>IF(AND($C27&lt;&gt;"",$C27&lt;$AA$2,$E27&gt;$Z$2),MIN($E27,$AA$2)-MAX($C27,$Z$2),0)</f>
        <v/>
      </c>
      <c r="P27" s="197">
        <f>IF(AND($F27&lt;&gt;"",$F27&lt;$AA$2,$G27&gt;$Z$2),MIN($G27,$AA$2)-MAX($F27,$Z$2),0)</f>
        <v/>
      </c>
      <c r="Q27" s="197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119" t="n"/>
    </row>
    <row r="28" ht="36.75" customHeight="1" s="35">
      <c r="A28" s="216">
        <f>A27+1</f>
        <v/>
      </c>
      <c r="B28" s="32">
        <f>TEXT(A28,"aaa")</f>
        <v/>
      </c>
      <c r="C28" s="200" t="n"/>
      <c r="D28" s="215">
        <f t="array" ref="D28">_xlfn.IFS(C28&lt;0.5,"朝",AND(C28&lt;22/24),"22前",AND(C28&gt;=22/24),"22後")</f>
        <v/>
      </c>
      <c r="E28" s="146" t="n"/>
      <c r="F28" s="197" t="n"/>
      <c r="G28" s="198" t="n"/>
      <c r="H28" s="201">
        <f>G28-F28</f>
        <v/>
      </c>
      <c r="I28" s="196">
        <f>IF(AND(C28&lt;0.333,C28&lt;&gt;""),8/24-C28,(IF(E28&gt;29/24,E28-29/24,)))</f>
        <v/>
      </c>
      <c r="J28" s="196">
        <f>IF(AND(C28&lt;0.5,C28&lt;&gt;""),E28-C28-H28,)</f>
        <v/>
      </c>
      <c r="K28" s="196">
        <f>IF(AND(C28&gt;0.5,C28&lt;22/24),22/24-C28,)</f>
        <v/>
      </c>
      <c r="L28" s="197">
        <f>IF(C28&gt;E28,E28+1-C28-H28,E28-C28-H28)</f>
        <v/>
      </c>
      <c r="M28" s="202">
        <f>+IF(L28&gt;$L$7,$L$7,L28)</f>
        <v/>
      </c>
      <c r="N28" s="197">
        <f>+IF(OR(L28&lt;=$L$7,L28=" ")," ",L28-$L$7)</f>
        <v/>
      </c>
      <c r="O28" s="197">
        <f>IF(AND($C28&lt;&gt;"",$C28&lt;$AA$2,$E28&gt;$Z$2),MIN($E28,$AA$2)-MAX($C28,$Z$2),0)</f>
        <v/>
      </c>
      <c r="P28" s="197">
        <f>IF(AND($F28&lt;&gt;"",$F28&lt;$AA$2,$G28&gt;$Z$2),MIN($G28,$AA$2)-MAX($F28,$Z$2),0)</f>
        <v/>
      </c>
      <c r="Q28" s="197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119" t="n"/>
    </row>
    <row r="29" ht="36.75" customHeight="1" s="35">
      <c r="A29" s="216">
        <f>A28+1</f>
        <v/>
      </c>
      <c r="B29" s="32">
        <f>TEXT(A29,"aaa")</f>
        <v/>
      </c>
      <c r="C29" s="200" t="n"/>
      <c r="D29" s="215">
        <f t="array" ref="D29">_xlfn.IFS(C29&lt;0.5,"朝",AND(C29&lt;22/24),"22前",AND(C29&gt;=22/24),"22後")</f>
        <v/>
      </c>
      <c r="E29" s="146" t="n"/>
      <c r="F29" s="197" t="n"/>
      <c r="G29" s="198" t="n"/>
      <c r="H29" s="201">
        <f>G29-F29</f>
        <v/>
      </c>
      <c r="I29" s="196">
        <f>IF(AND(C29&lt;0.333,C29&lt;&gt;""),8/24-C29,(IF(E29&gt;29/24,E29-29/24,)))</f>
        <v/>
      </c>
      <c r="J29" s="196">
        <f>IF(AND(C29&lt;0.5,C29&lt;&gt;""),E29-C29-H29,)</f>
        <v/>
      </c>
      <c r="K29" s="196">
        <f>IF(AND(C29&gt;0.5,C29&lt;22/24),22/24-C29,)</f>
        <v/>
      </c>
      <c r="L29" s="197">
        <f>IF(C29&gt;E29,E29+1-C29-H29,E29-C29-H29)</f>
        <v/>
      </c>
      <c r="M29" s="202">
        <f>+IF(L29&gt;$L$7,$L$7,L29)</f>
        <v/>
      </c>
      <c r="N29" s="197">
        <f>+IF(OR(L29&lt;=$L$7,L29=" ")," ",L29-$L$7)</f>
        <v/>
      </c>
      <c r="O29" s="197">
        <f>IF(AND($C29&lt;&gt;"",$C29&lt;$AA$2,$E29&gt;$Z$2),MIN($E29,$AA$2)-MAX($C29,$Z$2),0)</f>
        <v/>
      </c>
      <c r="P29" s="197">
        <f>IF(AND($F29&lt;&gt;"",$F29&lt;$AA$2,$G29&gt;$Z$2),MIN($G29,$AA$2)-MAX($F29,$Z$2),0)</f>
        <v/>
      </c>
      <c r="Q29" s="197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119" t="n"/>
    </row>
    <row r="30" ht="36.75" customHeight="1" s="35">
      <c r="A30" s="216">
        <f>A29+1</f>
        <v/>
      </c>
      <c r="B30" s="32">
        <f>TEXT(A30,"aaa")</f>
        <v/>
      </c>
      <c r="C30" s="200" t="n"/>
      <c r="D30" s="215">
        <f t="array" ref="D30">_xlfn.IFS(C30&lt;0.5,"朝",AND(C30&lt;22/24),"22前",AND(C30&gt;=22/24),"22後")</f>
        <v/>
      </c>
      <c r="E30" s="146" t="n"/>
      <c r="F30" s="197" t="n"/>
      <c r="G30" s="198" t="n"/>
      <c r="H30" s="201">
        <f>G30-F30</f>
        <v/>
      </c>
      <c r="I30" s="196">
        <f>IF(AND(C30&lt;0.333,C30&lt;&gt;""),8/24-C30,(IF(E30&gt;29/24,E30-29/24,)))</f>
        <v/>
      </c>
      <c r="J30" s="196">
        <f>IF(AND(C30&lt;0.5,C30&lt;&gt;""),E30-C30-H30,)</f>
        <v/>
      </c>
      <c r="K30" s="196">
        <f>IF(AND(C30&gt;0.5,C30&lt;22/24),22/24-C30,)</f>
        <v/>
      </c>
      <c r="L30" s="197">
        <f>IF(C30&gt;E30,E30+1-C30-H30,E30-C30-H30)</f>
        <v/>
      </c>
      <c r="M30" s="202">
        <f>+IF(L30&gt;$L$7,$L$7,L30)</f>
        <v/>
      </c>
      <c r="N30" s="197">
        <f>+IF(OR(L30&lt;=$L$7,L30=" ")," ",L30-$L$7)</f>
        <v/>
      </c>
      <c r="O30" s="197">
        <f>IF(AND($C30&lt;&gt;"",$C30&lt;$AA$2,$E30&gt;$Z$2),MIN($E30,$AA$2)-MAX($C30,$Z$2),0)</f>
        <v/>
      </c>
      <c r="P30" s="197">
        <f>IF(AND($F30&lt;&gt;"",$F30&lt;$AA$2,$G30&gt;$Z$2),MIN($G30,$AA$2)-MAX($F30,$Z$2),0)</f>
        <v/>
      </c>
      <c r="Q30" s="197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119" t="n"/>
    </row>
    <row r="31" ht="36.75" customHeight="1" s="35">
      <c r="A31" s="216">
        <f>A30+1</f>
        <v/>
      </c>
      <c r="B31" s="32">
        <f>TEXT(A31,"aaa")</f>
        <v/>
      </c>
      <c r="C31" s="200" t="n"/>
      <c r="D31" s="215">
        <f t="array" ref="D31">_xlfn.IFS(C31&lt;0.5,"朝",AND(C31&lt;22/24),"22前",AND(C31&gt;=22/24),"22後")</f>
        <v/>
      </c>
      <c r="E31" s="146" t="n"/>
      <c r="F31" s="197" t="n"/>
      <c r="G31" s="198" t="n"/>
      <c r="H31" s="201">
        <f>G31-F31</f>
        <v/>
      </c>
      <c r="I31" s="196">
        <f>IF(AND(C31&lt;0.333,C31&lt;&gt;""),8/24-C31,(IF(E31&gt;29/24,E31-29/24,)))</f>
        <v/>
      </c>
      <c r="J31" s="196">
        <f>IF(AND(C31&lt;0.5,C31&lt;&gt;""),E31-C31-H31,)</f>
        <v/>
      </c>
      <c r="K31" s="196">
        <f>IF(AND(C31&gt;0.5,C31&lt;22/24),22/24-C31,)</f>
        <v/>
      </c>
      <c r="L31" s="197">
        <f>IF(C31&gt;E31,E31+1-C31-H31,E31-C31-H31)</f>
        <v/>
      </c>
      <c r="M31" s="202">
        <f>+IF(L31&gt;$L$7,$L$7,L31)</f>
        <v/>
      </c>
      <c r="N31" s="197">
        <f>+IF(OR(L31&lt;=$L$7,L31=" ")," ",L31-$L$7)</f>
        <v/>
      </c>
      <c r="O31" s="197">
        <f>IF(AND($C31&lt;&gt;"",$C31&lt;$AA$2,$E31&gt;$Z$2),MIN($E31,$AA$2)-MAX($C31,$Z$2),0)</f>
        <v/>
      </c>
      <c r="P31" s="197">
        <f>IF(AND($F31&lt;&gt;"",$F31&lt;$AA$2,$G31&gt;$Z$2),MIN($G31,$AA$2)-MAX($F31,$Z$2),0)</f>
        <v/>
      </c>
      <c r="Q31" s="197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119" t="n"/>
    </row>
    <row r="32" ht="36.75" customHeight="1" s="35">
      <c r="A32" s="216">
        <f>A31+1</f>
        <v/>
      </c>
      <c r="B32" s="32">
        <f>TEXT(A32,"aaa")</f>
        <v/>
      </c>
      <c r="C32" s="200" t="n"/>
      <c r="D32" s="215">
        <f t="array" ref="D32">_xlfn.IFS(C32&lt;0.5,"朝",AND(C32&lt;22/24),"22前",AND(C32&gt;=22/24),"22後")</f>
        <v/>
      </c>
      <c r="E32" s="146" t="n"/>
      <c r="F32" s="197" t="n"/>
      <c r="G32" s="198" t="n"/>
      <c r="H32" s="201">
        <f>G32-F32</f>
        <v/>
      </c>
      <c r="I32" s="196">
        <f>IF(AND(C32&lt;0.333,C32&lt;&gt;""),8/24-C32,(IF(E32&gt;29/24,E32-29/24,)))</f>
        <v/>
      </c>
      <c r="J32" s="196">
        <f>IF(AND(C32&lt;0.5,C32&lt;&gt;""),E32-C32-H32,)</f>
        <v/>
      </c>
      <c r="K32" s="196">
        <f>IF(AND(C32&gt;0.5,C32&lt;22/24),22/24-C32,)</f>
        <v/>
      </c>
      <c r="L32" s="197">
        <f>IF(C32&gt;E32,E32+1-C32-H32,E32-C32-H32)</f>
        <v/>
      </c>
      <c r="M32" s="202">
        <f>+IF(L32&gt;$L$7,$L$7,L32)</f>
        <v/>
      </c>
      <c r="N32" s="197">
        <f>+IF(OR(L32&lt;=$L$7,L32=" ")," ",L32-$L$7)</f>
        <v/>
      </c>
      <c r="O32" s="197">
        <f>IF(AND($C32&lt;&gt;"",$C32&lt;$AA$2,$E32&gt;$Z$2),MIN($E32,$AA$2)-MAX($C32,$Z$2),0)</f>
        <v/>
      </c>
      <c r="P32" s="197">
        <f>IF(AND($F32&lt;&gt;"",$F32&lt;$AA$2,$G32&gt;$Z$2),MIN($G32,$AA$2)-MAX($F32,$Z$2),0)</f>
        <v/>
      </c>
      <c r="Q32" s="197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119" t="n"/>
    </row>
    <row r="33" ht="36.75" customHeight="1" s="35">
      <c r="A33" s="216">
        <f>A32+1</f>
        <v/>
      </c>
      <c r="B33" s="32">
        <f>TEXT(A33,"aaa")</f>
        <v/>
      </c>
      <c r="C33" s="200" t="n"/>
      <c r="D33" s="215">
        <f t="array" ref="D33">_xlfn.IFS(C33&lt;0.5,"朝",AND(C33&lt;22/24),"22前",AND(C33&gt;=22/24),"22後")</f>
        <v/>
      </c>
      <c r="E33" s="146" t="n"/>
      <c r="F33" s="197" t="n"/>
      <c r="G33" s="198" t="n"/>
      <c r="H33" s="201">
        <f>G33-F33</f>
        <v/>
      </c>
      <c r="I33" s="196">
        <f>IF(AND(C33&lt;0.333,C33&lt;&gt;""),8/24-C33,(IF(E33&gt;29/24,E33-29/24,)))</f>
        <v/>
      </c>
      <c r="J33" s="196">
        <f>IF(AND(C33&lt;0.5,C33&lt;&gt;""),E33-C33-H33,)</f>
        <v/>
      </c>
      <c r="K33" s="196">
        <f>IF(AND(C33&gt;0.5,C33&lt;22/24),22/24-C33,)</f>
        <v/>
      </c>
      <c r="L33" s="197">
        <f>IF(C33&gt;E33,E33+1-C33-H33,E33-C33-H33)</f>
        <v/>
      </c>
      <c r="M33" s="202">
        <f>+IF(L33&gt;$L$7,$L$7,L33)</f>
        <v/>
      </c>
      <c r="N33" s="197">
        <f>+IF(OR(L33&lt;=$L$7,L33=" ")," ",L33-$L$7)</f>
        <v/>
      </c>
      <c r="O33" s="197">
        <f>IF(AND($C33&lt;&gt;"",$C33&lt;$AA$2,$E33&gt;$Z$2),MIN($E33,$AA$2)-MAX($C33,$Z$2),0)</f>
        <v/>
      </c>
      <c r="P33" s="197">
        <f>IF(AND($F33&lt;&gt;"",$F33&lt;$AA$2,$G33&gt;$Z$2),MIN($G33,$AA$2)-MAX($F33,$Z$2),0)</f>
        <v/>
      </c>
      <c r="Q33" s="197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119" t="n"/>
    </row>
    <row r="34" ht="36.75" customHeight="1" s="35">
      <c r="A34" s="216">
        <f>A33+1</f>
        <v/>
      </c>
      <c r="B34" s="32">
        <f>TEXT(A34,"aaa")</f>
        <v/>
      </c>
      <c r="C34" s="200" t="n"/>
      <c r="D34" s="215">
        <f t="array" ref="D34">_xlfn.IFS(C34&lt;0.5,"朝",AND(C34&lt;22/24),"22前",AND(C34&gt;=22/24),"22後")</f>
        <v/>
      </c>
      <c r="E34" s="146" t="n"/>
      <c r="F34" s="197" t="n"/>
      <c r="G34" s="198" t="n"/>
      <c r="H34" s="201">
        <f>G34-F34</f>
        <v/>
      </c>
      <c r="I34" s="196">
        <f>IF(AND(C34&lt;0.333,C34&lt;&gt;""),8/24-C34,(IF(E34&gt;29/24,E34-29/24,)))</f>
        <v/>
      </c>
      <c r="J34" s="196">
        <f>IF(AND(C34&lt;0.5,C34&lt;&gt;""),E34-C34-H34,)</f>
        <v/>
      </c>
      <c r="K34" s="196">
        <f>IF(AND(C34&gt;0.5,C34&lt;22/24),22/24-C34,)</f>
        <v/>
      </c>
      <c r="L34" s="197">
        <f>IF(C34&gt;E34,E34+1-C34-H34,E34-C34-H34)</f>
        <v/>
      </c>
      <c r="M34" s="202">
        <f>+IF(L34&gt;$L$7,$L$7,L34)</f>
        <v/>
      </c>
      <c r="N34" s="197">
        <f>+IF(OR(L34&lt;=$L$7,L34=" ")," ",L34-$L$7)</f>
        <v/>
      </c>
      <c r="O34" s="197">
        <f>IF(AND($C34&lt;&gt;"",$C34&lt;$AA$2,$E34&gt;$Z$2),MIN($E34,$AA$2)-MAX($C34,$Z$2),0)</f>
        <v/>
      </c>
      <c r="P34" s="197">
        <f>IF(AND($F34&lt;&gt;"",$F34&lt;$AA$2,$G34&gt;$Z$2),MIN($G34,$AA$2)-MAX($F34,$Z$2),0)</f>
        <v/>
      </c>
      <c r="Q34" s="197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119" t="n"/>
    </row>
    <row r="35" ht="36.75" customHeight="1" s="35">
      <c r="A35" s="216">
        <f>A34+1</f>
        <v/>
      </c>
      <c r="B35" s="32">
        <f>TEXT(A35,"aaa")</f>
        <v/>
      </c>
      <c r="C35" s="200" t="n"/>
      <c r="D35" s="215">
        <f t="array" ref="D35">_xlfn.IFS(C35&lt;0.5,"朝",AND(C35&lt;22/24),"22前",AND(C35&gt;=22/24),"22後")</f>
        <v/>
      </c>
      <c r="E35" s="146" t="n"/>
      <c r="F35" s="197" t="n"/>
      <c r="G35" s="198" t="n"/>
      <c r="H35" s="201">
        <f>G35-F35</f>
        <v/>
      </c>
      <c r="I35" s="196">
        <f>IF(AND(C35&lt;0.333,C35&lt;&gt;""),8/24-C35,(IF(E35&gt;29/24,E35-29/24,)))</f>
        <v/>
      </c>
      <c r="J35" s="196">
        <f>IF(AND(C35&lt;0.5,C35&lt;&gt;""),E35-C35-H35,)</f>
        <v/>
      </c>
      <c r="K35" s="196">
        <f>IF(AND(C35&gt;0.5,C35&lt;22/24),22/24-C35,)</f>
        <v/>
      </c>
      <c r="L35" s="197">
        <f>IF(C35&gt;E35,E35+1-C35-H35,E35-C35-H35)</f>
        <v/>
      </c>
      <c r="M35" s="202">
        <f>+IF(L35&gt;$L$7,$L$7,L35)</f>
        <v/>
      </c>
      <c r="N35" s="197">
        <f>+IF(OR(L35&lt;=$L$7,L35=" ")," ",L35-$L$7)</f>
        <v/>
      </c>
      <c r="O35" s="197">
        <f>IF(AND($C35&lt;&gt;"",$C35&lt;$AA$2,$E35&gt;$Z$2),MIN($E35,$AA$2)-MAX($C35,$Z$2),0)</f>
        <v/>
      </c>
      <c r="P35" s="197">
        <f>IF(AND($F35&lt;&gt;"",$F35&lt;$AA$2,$G35&gt;$Z$2),MIN($G35,$AA$2)-MAX($F35,$Z$2),0)</f>
        <v/>
      </c>
      <c r="Q35" s="197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119" t="n"/>
    </row>
    <row r="36" ht="36.75" customHeight="1" s="35">
      <c r="A36" s="216">
        <f>A35+1</f>
        <v/>
      </c>
      <c r="B36" s="32">
        <f>TEXT(A36,"aaa")</f>
        <v/>
      </c>
      <c r="C36" s="200" t="n"/>
      <c r="D36" s="215">
        <f t="array" ref="D36">_xlfn.IFS(C36&lt;0.5,"朝",AND(C36&lt;22/24),"22前",AND(C36&gt;=22/24),"22後")</f>
        <v/>
      </c>
      <c r="E36" s="146" t="n"/>
      <c r="F36" s="197" t="n"/>
      <c r="G36" s="198" t="n"/>
      <c r="H36" s="201">
        <f>G36-F36</f>
        <v/>
      </c>
      <c r="I36" s="196">
        <f>IF(AND(C36&lt;0.333,C36&lt;&gt;""),8/24-C36,(IF(E36&gt;29/24,E36-29/24,)))</f>
        <v/>
      </c>
      <c r="J36" s="196">
        <f>IF(AND(C36&lt;0.5,C36&lt;&gt;""),E36-C36-H36,)</f>
        <v/>
      </c>
      <c r="K36" s="196">
        <f>IF(AND(C36&gt;0.5,C36&lt;22/24),22/24-C36,)</f>
        <v/>
      </c>
      <c r="L36" s="197">
        <f>IF(C36&gt;E36,E36+1-C36-H36,E36-C36-H36)</f>
        <v/>
      </c>
      <c r="M36" s="202">
        <f>+IF(L36&gt;$L$7,$L$7,L36)</f>
        <v/>
      </c>
      <c r="N36" s="197">
        <f>+IF(OR(L36&lt;=$L$7,L36=" ")," ",L36-$L$7)</f>
        <v/>
      </c>
      <c r="O36" s="197">
        <f>IF(AND($C36&lt;&gt;"",$C36&lt;$AA$2,$E36&gt;$Z$2),MIN($E36,$AA$2)-MAX($C36,$Z$2),0)</f>
        <v/>
      </c>
      <c r="P36" s="197">
        <f>IF(AND($F36&lt;&gt;"",$F36&lt;$AA$2,$G36&gt;$Z$2),MIN($G36,$AA$2)-MAX($F36,$Z$2),0)</f>
        <v/>
      </c>
      <c r="Q36" s="197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119" t="n"/>
    </row>
    <row r="37" ht="36.75" customHeight="1" s="35">
      <c r="A37" s="216">
        <f>A36+1</f>
        <v/>
      </c>
      <c r="B37" s="32">
        <f>TEXT(A37,"aaa")</f>
        <v/>
      </c>
      <c r="C37" s="200" t="n"/>
      <c r="D37" s="215">
        <f t="array" ref="D37">_xlfn.IFS(C37&lt;0.5,"朝",AND(C37&lt;22/24),"22前",AND(C37&gt;=22/24),"22後")</f>
        <v/>
      </c>
      <c r="E37" s="146" t="n"/>
      <c r="F37" s="197" t="n"/>
      <c r="G37" s="198" t="n"/>
      <c r="H37" s="201">
        <f>G37-F37</f>
        <v/>
      </c>
      <c r="I37" s="196">
        <f>IF(AND(C37&lt;0.333,C37&lt;&gt;""),8/24-C37,(IF(E37&gt;29/24,E37-29/24,)))</f>
        <v/>
      </c>
      <c r="J37" s="196">
        <f>IF(AND(C37&lt;0.5,C37&lt;&gt;""),E37-C37-H37,)</f>
        <v/>
      </c>
      <c r="K37" s="196">
        <f>IF(AND(C37&gt;0.5,C37&lt;22/24),22/24-C37,)</f>
        <v/>
      </c>
      <c r="L37" s="197">
        <f>IF(C37&gt;E37,E37+1-C37-H37,E37-C37-H37)</f>
        <v/>
      </c>
      <c r="M37" s="202">
        <f>+IF(L37&gt;$L$7,$L$7,L37)</f>
        <v/>
      </c>
      <c r="N37" s="197">
        <f>+IF(OR(L37&lt;=$L$7,L37=" ")," ",L37-$L$7)</f>
        <v/>
      </c>
      <c r="O37" s="197">
        <f>IF(AND($C37&lt;&gt;"",$C37&lt;$AA$2,$E37&gt;$Z$2),MIN($E37,$AA$2)-MAX($C37,$Z$2),0)</f>
        <v/>
      </c>
      <c r="P37" s="197">
        <f>IF(AND($F37&lt;&gt;"",$F37&lt;$AA$2,$G37&gt;$Z$2),MIN($G37,$AA$2)-MAX($F37,$Z$2),0)</f>
        <v/>
      </c>
      <c r="Q37" s="197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119" t="n"/>
    </row>
    <row r="38" ht="36.75" customHeight="1" s="35">
      <c r="A38" s="216">
        <f>A37+1</f>
        <v/>
      </c>
      <c r="B38" s="32">
        <f>TEXT(A38,"aaa")</f>
        <v/>
      </c>
      <c r="C38" s="200" t="n"/>
      <c r="D38" s="217">
        <f t="array" ref="D38">_xlfn.IFS(C38&lt;0.5,"朝",AND(C38&lt;22/24),"22前",AND(C38&gt;=22/24),"22後")</f>
        <v/>
      </c>
      <c r="E38" s="146" t="n"/>
      <c r="F38" s="197" t="n"/>
      <c r="G38" s="198" t="n"/>
      <c r="H38" s="201">
        <f>G38-F38</f>
        <v/>
      </c>
      <c r="I38" s="196">
        <f>IF(AND(C38&lt;0.333,C38&lt;&gt;""),8/24-C38,(IF(E38&gt;29/24,E38-29/24,)))</f>
        <v/>
      </c>
      <c r="J38" s="197">
        <f>IF(AND(C38&lt;0.5,C38&lt;&gt;""),E38-C38-H38,)</f>
        <v/>
      </c>
      <c r="K38" s="197">
        <f>IF(AND(C38&gt;0.5,C38&lt;22/24),22/24-C38,)</f>
        <v/>
      </c>
      <c r="L38" s="197">
        <f>IF(C38&gt;E38,E38+1-C38-H38,E38-C38-H38)</f>
        <v/>
      </c>
      <c r="M38" s="202">
        <f>+IF(L38&gt;$L$7,$L$7,L38)</f>
        <v/>
      </c>
      <c r="N38" s="197">
        <f>+IF(OR(L38&lt;=$L$7,L38=" ")," ",L38-$L$7)</f>
        <v/>
      </c>
      <c r="O38" s="197" t="n"/>
      <c r="P38" s="197" t="n"/>
      <c r="Q38" s="197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119" t="n"/>
    </row>
    <row r="39" ht="36.75" customHeight="1" s="35" thickBot="1">
      <c r="A39" s="218">
        <f>A38+1</f>
        <v/>
      </c>
      <c r="B39" s="26">
        <f>TEXT(A39,"aaa")</f>
        <v/>
      </c>
      <c r="C39" s="219" t="n"/>
      <c r="D39" s="220">
        <f t="array" ref="D39">_xlfn.IFS(C39&lt;0.5,"朝",AND(C39&lt;22/24),"22前",AND(C39&gt;=22/24),"22後")</f>
        <v/>
      </c>
      <c r="E39" s="147" t="n"/>
      <c r="F39" s="221" t="n"/>
      <c r="G39" s="222" t="n"/>
      <c r="H39" s="207" t="n">
        <v>0</v>
      </c>
      <c r="I39" s="208">
        <f>IF(AND(C39&lt;0.333,C39&lt;&gt;""),8/24-C39,(IF(E39&gt;29/24,E39-29/24,)))</f>
        <v/>
      </c>
      <c r="J39" s="208">
        <f>IF(AND(C39&lt;0.5,C39&lt;&gt;""),E39-C39-H39,)</f>
        <v/>
      </c>
      <c r="K39" s="223">
        <f>IF(AND(C39&gt;0.5,C39&lt;22/24),22/24-C39,)</f>
        <v/>
      </c>
      <c r="L39" s="208">
        <f>IF(C39&gt;E39,E39+1-C39-H39,E39-C39-H39)</f>
        <v/>
      </c>
      <c r="M39" s="209" t="n">
        <v>0</v>
      </c>
      <c r="N39" s="208" t="n"/>
      <c r="O39" s="208" t="n"/>
      <c r="P39" s="208" t="n"/>
      <c r="Q39" s="208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121" t="n"/>
    </row>
    <row r="40" ht="36.75" customHeight="1" s="35" thickTop="1">
      <c r="A40" s="117" t="inlineStr">
        <is>
          <t>合計</t>
        </is>
      </c>
      <c r="B40" s="117" t="n"/>
      <c r="C40" s="196" t="n"/>
      <c r="D40" s="215">
        <f t="array" ref="D40">_xlfn.IFS(C40&lt;0.5,"朝",AND(C40&lt;22/24),"22前",AND(C40&gt;=22/24),"22後")</f>
        <v/>
      </c>
      <c r="E40" s="224" t="n"/>
      <c r="F40" s="225" t="n"/>
      <c r="G40" s="226" t="n"/>
      <c r="H40" s="195" t="inlineStr">
        <is>
          <t>休憩計計</t>
        </is>
      </c>
      <c r="I40" s="196" t="inlineStr">
        <is>
          <t>早朝計</t>
        </is>
      </c>
      <c r="J40" s="196" t="inlineStr">
        <is>
          <t>基本計</t>
        </is>
      </c>
      <c r="K40" s="196" t="inlineStr">
        <is>
          <t>夜時間</t>
        </is>
      </c>
      <c r="L40" s="196" t="inlineStr">
        <is>
          <t>実働時間</t>
        </is>
      </c>
      <c r="M40" s="122" t="inlineStr">
        <is>
          <t>契約時間</t>
        </is>
      </c>
      <c r="N40" s="123" t="inlineStr">
        <is>
          <t>残業時間</t>
        </is>
      </c>
      <c r="O40" s="124" t="inlineStr">
        <is>
          <t>深夜時間</t>
        </is>
      </c>
      <c r="P40" s="124" t="inlineStr">
        <is>
          <t>深夜時間</t>
        </is>
      </c>
      <c r="Q40" s="124" t="inlineStr">
        <is>
          <t>深夜時間</t>
        </is>
      </c>
      <c r="R40" s="125" t="inlineStr">
        <is>
          <t>食事合計</t>
        </is>
      </c>
    </row>
    <row r="41" ht="36.75" customHeight="1" s="35" thickBot="1">
      <c r="A41" s="119" t="n"/>
      <c r="B41" s="119" t="n"/>
      <c r="C41" s="119" t="n"/>
      <c r="D41" s="119" t="n"/>
      <c r="E41" s="140" t="n"/>
      <c r="F41" s="4" t="inlineStr">
        <is>
          <t>出勤日数</t>
        </is>
      </c>
      <c r="G41" s="144">
        <f>COUNTA(C9:C39)</f>
        <v/>
      </c>
      <c r="H41" s="227">
        <f>+SUM(H9:H39)</f>
        <v/>
      </c>
      <c r="I41" s="228">
        <f>SUM(I9:I39)</f>
        <v/>
      </c>
      <c r="J41" s="229">
        <f>SUM(J9:J39)</f>
        <v/>
      </c>
      <c r="K41" s="229">
        <f>SUM(K9:K39)</f>
        <v/>
      </c>
      <c r="L41" s="197">
        <f>+SUM(L9:L39)</f>
        <v/>
      </c>
      <c r="M41" s="197">
        <f>+SUM(M9:M39)</f>
        <v/>
      </c>
      <c r="N41" s="197">
        <f>+SUM(N9:N39)</f>
        <v/>
      </c>
      <c r="O41" s="197">
        <f>+SUM(O9:O38)</f>
        <v/>
      </c>
      <c r="P41" s="197">
        <f>+SUM(P9:P38)</f>
        <v/>
      </c>
      <c r="Q41" s="197">
        <f>+SUM(Q9:Q39)</f>
        <v/>
      </c>
      <c r="R41" s="119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32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I36" sqref="I36"/>
    </sheetView>
  </sheetViews>
  <sheetFormatPr baseColWidth="8" defaultRowHeight="13.2"/>
  <cols>
    <col width="7.21875" bestFit="1" customWidth="1" style="35" min="1" max="1"/>
    <col width="5.77734375" bestFit="1" customWidth="1" style="35" min="2" max="2"/>
    <col hidden="1" width="2.88671875" customWidth="1" style="35" min="4" max="4"/>
    <col width="10.109375" customWidth="1" style="35" min="8" max="11"/>
    <col width="10" customWidth="1" style="35" min="12" max="13"/>
    <col width="10.88671875" customWidth="1" style="35" min="14" max="14"/>
    <col hidden="1" width="9" customWidth="1" style="35" min="15" max="15"/>
    <col hidden="1" width="8.21875" customWidth="1" style="35" min="16" max="16"/>
  </cols>
  <sheetData>
    <row r="2" ht="22.5" customHeight="1" s="35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67" t="inlineStr">
        <is>
          <t>ダイエットクック</t>
        </is>
      </c>
      <c r="E2" s="166" t="n"/>
      <c r="F2" s="166" t="n"/>
      <c r="G2" s="166" t="n"/>
      <c r="L2" s="0" t="n"/>
      <c r="M2" s="0" t="n"/>
      <c r="Z2" s="22" t="n">
        <v>0.9166666666666666</v>
      </c>
      <c r="AA2" s="23" t="n">
        <v>1.208333333333333</v>
      </c>
    </row>
    <row r="3" ht="22.5" customHeight="1" s="35">
      <c r="A3" s="190">
        <f>'[1]0SHEET'!D1</f>
        <v/>
      </c>
      <c r="B3" s="2" t="inlineStr">
        <is>
          <t>月</t>
        </is>
      </c>
      <c r="L3" s="0" t="n"/>
      <c r="M3" s="0" t="n"/>
    </row>
    <row r="4" ht="22.5" customHeight="1" s="35">
      <c r="C4" s="1" t="inlineStr">
        <is>
          <t>氏名</t>
        </is>
      </c>
      <c r="D4" s="168" t="inlineStr">
        <is>
          <t>Ｒビスター　キソル</t>
        </is>
      </c>
      <c r="E4" s="166" t="n"/>
      <c r="F4" s="166" t="n"/>
      <c r="G4" s="166" t="n"/>
      <c r="H4" s="0" t="inlineStr">
        <is>
          <t>NP番号：</t>
        </is>
      </c>
      <c r="I4" s="107" t="n">
        <v>5830</v>
      </c>
      <c r="J4" s="0" t="n"/>
      <c r="K4" s="0" t="n"/>
      <c r="M4" s="0" t="n"/>
    </row>
    <row r="6">
      <c r="L6" s="20" t="inlineStr">
        <is>
          <t>法定時間</t>
        </is>
      </c>
      <c r="M6" s="20" t="n"/>
    </row>
    <row r="7" ht="14.25" customHeight="1" s="35" thickBot="1">
      <c r="L7" s="21" t="n">
        <v>0.3333333333333333</v>
      </c>
      <c r="M7" s="21" t="n"/>
      <c r="O7" s="3" t="n"/>
      <c r="P7" s="3" t="n"/>
      <c r="Q7" s="3" t="n"/>
    </row>
    <row r="8" ht="22.5" customHeight="1" s="35" thickBot="1">
      <c r="A8" s="110" t="inlineStr">
        <is>
          <t>日</t>
        </is>
      </c>
      <c r="B8" s="132" t="inlineStr">
        <is>
          <t>曜日</t>
        </is>
      </c>
      <c r="C8" s="7" t="inlineStr">
        <is>
          <t>出勤</t>
        </is>
      </c>
      <c r="D8" s="8" t="n"/>
      <c r="E8" s="8" t="inlineStr">
        <is>
          <t>退勤</t>
        </is>
      </c>
      <c r="F8" s="8" t="inlineStr">
        <is>
          <t>休憩開始</t>
        </is>
      </c>
      <c r="G8" s="9" t="inlineStr">
        <is>
          <t>休憩終了</t>
        </is>
      </c>
      <c r="H8" s="134" t="inlineStr">
        <is>
          <t>休憩計</t>
        </is>
      </c>
      <c r="I8" s="110" t="inlineStr">
        <is>
          <t>早朝</t>
        </is>
      </c>
      <c r="J8" s="110" t="inlineStr">
        <is>
          <t>基本</t>
        </is>
      </c>
      <c r="K8" s="110" t="inlineStr">
        <is>
          <t>夜</t>
        </is>
      </c>
      <c r="L8" s="111" t="inlineStr">
        <is>
          <t>実働</t>
        </is>
      </c>
      <c r="M8" s="111" t="inlineStr">
        <is>
          <t>契約時間</t>
        </is>
      </c>
      <c r="N8" s="112" t="inlineStr">
        <is>
          <t>残業</t>
        </is>
      </c>
      <c r="O8" s="113" t="inlineStr">
        <is>
          <t>深夜時間</t>
        </is>
      </c>
      <c r="P8" s="113" t="inlineStr">
        <is>
          <t>深夜休憩</t>
        </is>
      </c>
      <c r="Q8" s="113" t="inlineStr">
        <is>
          <t>深夜</t>
        </is>
      </c>
      <c r="R8" s="114" t="inlineStr">
        <is>
          <t>食事</t>
        </is>
      </c>
    </row>
    <row r="9" ht="36.75" customHeight="1" s="35" thickTop="1">
      <c r="A9" s="214">
        <f>A3</f>
        <v/>
      </c>
      <c r="B9" s="133">
        <f>TEXT(A9,"aaa")</f>
        <v/>
      </c>
      <c r="C9" s="192" t="n">
        <v>0.8652777777777778</v>
      </c>
      <c r="D9" s="215">
        <f t="array" ref="D9">_xlfn.IFS(C9&lt;0.5,"朝",AND(C9&lt;22/24),"22前",AND(C9&gt;=22/24),"22後")</f>
        <v/>
      </c>
      <c r="E9" s="145" t="n">
        <v>1.196527777777778</v>
      </c>
      <c r="F9" s="196" t="n">
        <v>0</v>
      </c>
      <c r="G9" s="194" t="n">
        <v>0.04166666666666666</v>
      </c>
      <c r="H9" s="195">
        <f>G9-F9</f>
        <v/>
      </c>
      <c r="I9" s="196">
        <f>IF(AND(C9&lt;0.333,C9&lt;&gt;""),8/24-C9,(IF(E9&gt;29/24,E9-29/24,)))</f>
        <v/>
      </c>
      <c r="J9" s="196">
        <f>IF(AND(C9&lt;0.5,C9&lt;&gt;""),E9-C9-H9,)</f>
        <v/>
      </c>
      <c r="K9" s="196">
        <f>IF(AND(C9&gt;0.5,C9&lt;22/24),22/24-C9,)</f>
        <v/>
      </c>
      <c r="L9" s="197">
        <f>IF(C9&gt;E9,E9+1-C9-H9,E9-C9-H9)</f>
        <v/>
      </c>
      <c r="M9" s="196">
        <f>+IF(L9&gt;$L$7,$L$7,L9)</f>
        <v/>
      </c>
      <c r="N9" s="196">
        <f>+IF(OR(L9&lt;=$L$7,L9=" ")," ",L9-$L$7)</f>
        <v/>
      </c>
      <c r="O9" s="196">
        <f>IF(AND($C9&lt;&gt;"",$C9&lt;$AA$2,$E9&gt;$Z$2),MIN($E9,$AA$2)-MAX($C9,$Z$2),0)</f>
        <v/>
      </c>
      <c r="P9" s="196">
        <f>IF(AND($F9&lt;&gt;"",$F9&lt;$AA$2,$G9&gt;$Z$2),MIN($G9,$AA$2)-MAX($F9,$Z$2),0)</f>
        <v/>
      </c>
      <c r="Q9" s="197">
        <f t="array" ref="Q9">_xlfn.IFS(D9="朝",,AND(D9="22前",E9&gt;5/24),5/24+1-H9-22/24,AND(D9="22前",E9&lt;5/24),E9+1-H9-22/24,AND(D9="22後",E9&gt;5/24),5/24+1-H9-C9,AND(D9="22後",E9&lt;5/24),E9+1-H9-C9)</f>
        <v/>
      </c>
      <c r="R9" s="117" t="n"/>
    </row>
    <row r="10" ht="36.75" customHeight="1" s="35">
      <c r="A10" s="216">
        <f>A9+1</f>
        <v/>
      </c>
      <c r="B10" s="32">
        <f>TEXT(A10,"aaa")</f>
        <v/>
      </c>
      <c r="C10" s="200" t="n"/>
      <c r="D10" s="215">
        <f t="array" ref="D10">_xlfn.IFS(C10&lt;0.5,"朝",AND(C10&lt;22/24),"22前",AND(C10&gt;=22/24),"22後")</f>
        <v/>
      </c>
      <c r="E10" s="146" t="n"/>
      <c r="F10" s="197" t="n"/>
      <c r="G10" s="198" t="n"/>
      <c r="H10" s="201">
        <f>G10-F10</f>
        <v/>
      </c>
      <c r="I10" s="196">
        <f>IF(AND(C10&lt;0.333,C10&lt;&gt;""),8/24-C10,(IF(E10&gt;29/24,E10-29/24,)))</f>
        <v/>
      </c>
      <c r="J10" s="196">
        <f>IF(AND(C10&lt;0.5,C10&lt;&gt;""),E10-C10-H10,)</f>
        <v/>
      </c>
      <c r="K10" s="196">
        <f>IF(AND(C10&gt;0.5,C10&lt;22/24),22/24-C10,)</f>
        <v/>
      </c>
      <c r="L10" s="197">
        <f>IF(C10&gt;E10,E10+1-C10-H10,E10-C10-H10)</f>
        <v/>
      </c>
      <c r="M10" s="202">
        <f>+IF(L10&gt;$L$7,$L$7,L10)</f>
        <v/>
      </c>
      <c r="N10" s="197">
        <f>+IF(OR(L10&lt;=$L$7,L10=" ")," ",L10-$L$7)</f>
        <v/>
      </c>
      <c r="O10" s="197">
        <f>IF(AND($C10&lt;&gt;"",$C10&lt;$AA$2,$E10&gt;$Z$2),MIN($E10,$AA$2)-MAX($C10,$Z$2),0)</f>
        <v/>
      </c>
      <c r="P10" s="197">
        <f>IF(AND($F10&lt;&gt;"",$F10&lt;$AA$2,$G10&gt;$Z$2),MIN($G10,$AA$2)-MAX($F10,$Z$2),0)</f>
        <v/>
      </c>
      <c r="Q10" s="197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119" t="n"/>
    </row>
    <row r="11" ht="36.75" customHeight="1" s="35">
      <c r="A11" s="216">
        <f>A10+1</f>
        <v/>
      </c>
      <c r="B11" s="32">
        <f>TEXT(A11,"aaa")</f>
        <v/>
      </c>
      <c r="C11" s="200" t="n"/>
      <c r="D11" s="215">
        <f t="array" ref="D11">_xlfn.IFS(C11&lt;0.5,"朝",AND(C11&lt;22/24),"22前",AND(C11&gt;=22/24),"22後")</f>
        <v/>
      </c>
      <c r="E11" s="146" t="n"/>
      <c r="F11" s="197" t="n"/>
      <c r="G11" s="198" t="n"/>
      <c r="H11" s="201">
        <f>G11-F11</f>
        <v/>
      </c>
      <c r="I11" s="196">
        <f>IF(AND(C11&lt;0.333,C11&lt;&gt;""),8/24-C11,(IF(E11&gt;29/24,E11-29/24,)))</f>
        <v/>
      </c>
      <c r="J11" s="196">
        <f>IF(AND(C11&lt;0.5,C11&lt;&gt;""),E11-C11-H11,)</f>
        <v/>
      </c>
      <c r="K11" s="196">
        <f>IF(AND(C11&gt;0.5,C11&lt;22/24),22/24-C11,)</f>
        <v/>
      </c>
      <c r="L11" s="197">
        <f>IF(C11&gt;E11,E11+1-C11-H11,E11-C11-H11)</f>
        <v/>
      </c>
      <c r="M11" s="202">
        <f>+IF(L11&gt;$L$7,$L$7,L11)</f>
        <v/>
      </c>
      <c r="N11" s="197">
        <f>+IF(OR(L11&lt;=$L$7,L11=" ")," ",L11-$L$7)</f>
        <v/>
      </c>
      <c r="O11" s="197">
        <f>IF(AND($C11&lt;&gt;"",$C11&lt;$AA$2,$E11&gt;$Z$2),MIN($E11,$AA$2)-MAX($C11,$Z$2),0)</f>
        <v/>
      </c>
      <c r="P11" s="197">
        <f>IF(AND($F11&lt;&gt;"",$F11&lt;$AA$2,$G11&gt;$Z$2),MIN($G11,$AA$2)-MAX($F11,$Z$2),0)</f>
        <v/>
      </c>
      <c r="Q11" s="197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119" t="n"/>
    </row>
    <row r="12" ht="36.75" customHeight="1" s="35">
      <c r="A12" s="216">
        <f>A11+1</f>
        <v/>
      </c>
      <c r="B12" s="32">
        <f>TEXT(A12,"aaa")</f>
        <v/>
      </c>
      <c r="C12" s="200" t="n">
        <v>0.8652777777777778</v>
      </c>
      <c r="D12" s="215">
        <f t="array" ref="D12">_xlfn.IFS(C12&lt;0.5,"朝",AND(C12&lt;22/24),"22前",AND(C12&gt;=22/24),"22後")</f>
        <v/>
      </c>
      <c r="E12" s="146" t="n">
        <v>1.196527777777778</v>
      </c>
      <c r="F12" s="197" t="n">
        <v>0</v>
      </c>
      <c r="G12" s="198" t="n">
        <v>0.04166666666666666</v>
      </c>
      <c r="H12" s="201">
        <f>G12-F12</f>
        <v/>
      </c>
      <c r="I12" s="196">
        <f>IF(AND(C12&lt;0.333,C12&lt;&gt;""),8/24-C12,(IF(E12&gt;29/24,E12-29/24,)))</f>
        <v/>
      </c>
      <c r="J12" s="196">
        <f>IF(AND(C12&lt;0.5,C12&lt;&gt;""),E12-C12-H12,)</f>
        <v/>
      </c>
      <c r="K12" s="196">
        <f>IF(AND(C12&gt;0.5,C12&lt;22/24),22/24-C12,)</f>
        <v/>
      </c>
      <c r="L12" s="197">
        <f>IF(C12&gt;E12,E12+1-C12-H12,E12-C12-H12)</f>
        <v/>
      </c>
      <c r="M12" s="202">
        <f>+IF(L12&gt;$L$7,$L$7,L12)</f>
        <v/>
      </c>
      <c r="N12" s="197">
        <f>+IF(OR(L12&lt;=$L$7,L12=" ")," ",L12-$L$7)</f>
        <v/>
      </c>
      <c r="O12" s="197">
        <f>IF(AND($C12&lt;&gt;"",$C12&lt;$AA$2,$E12&gt;$Z$2),MIN($E12,$AA$2)-MAX($C12,$Z$2),0)</f>
        <v/>
      </c>
      <c r="P12" s="197">
        <f>IF(AND($F12&lt;&gt;"",$F12&lt;$AA$2,$G12&gt;$Z$2),MIN($G12,$AA$2)-MAX($F12,$Z$2),0)</f>
        <v/>
      </c>
      <c r="Q12" s="197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119" t="n"/>
    </row>
    <row r="13" ht="36.75" customHeight="1" s="35">
      <c r="A13" s="216">
        <f>A12+1</f>
        <v/>
      </c>
      <c r="B13" s="32">
        <f>TEXT(A13,"aaa")</f>
        <v/>
      </c>
      <c r="C13" s="200" t="n"/>
      <c r="D13" s="215">
        <f t="array" ref="D13">_xlfn.IFS(C13&lt;0.5,"朝",AND(C13&lt;22/24),"22前",AND(C13&gt;=22/24),"22後")</f>
        <v/>
      </c>
      <c r="E13" s="146" t="n"/>
      <c r="F13" s="197" t="n"/>
      <c r="G13" s="198" t="n"/>
      <c r="H13" s="201">
        <f>G13-F13</f>
        <v/>
      </c>
      <c r="I13" s="196">
        <f>IF(AND(C13&lt;0.333,C13&lt;&gt;""),8/24-C13,(IF(E13&gt;29/24,E13-29/24,)))</f>
        <v/>
      </c>
      <c r="J13" s="196">
        <f>IF(AND(C13&lt;0.5,C13&lt;&gt;""),E13-C13-H13,)</f>
        <v/>
      </c>
      <c r="K13" s="196">
        <f>IF(AND(C13&gt;0.5,C13&lt;22/24),22/24-C13,)</f>
        <v/>
      </c>
      <c r="L13" s="197">
        <f>IF(C13&gt;E13,E13+1-C13-H13,E13-C13-H13)</f>
        <v/>
      </c>
      <c r="M13" s="202">
        <f>+IF(L13&gt;$L$7,$L$7,L13)</f>
        <v/>
      </c>
      <c r="N13" s="197">
        <f>+IF(OR(L13&lt;=$L$7,L13=" ")," ",L13-$L$7)</f>
        <v/>
      </c>
      <c r="O13" s="197">
        <f>IF(AND($C13&lt;&gt;"",$C13&lt;$AA$2,$E13&gt;$Z$2),MIN($E13,$AA$2)-MAX($C13,$Z$2),0)</f>
        <v/>
      </c>
      <c r="P13" s="197">
        <f>IF(AND($F13&lt;&gt;"",$F13&lt;$AA$2,$G13&gt;$Z$2),MIN($G13,$AA$2)-MAX($F13,$Z$2),0)</f>
        <v/>
      </c>
      <c r="Q13" s="197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119" t="n"/>
    </row>
    <row r="14" ht="36.75" customHeight="1" s="35">
      <c r="A14" s="216">
        <f>A13+1</f>
        <v/>
      </c>
      <c r="B14" s="32">
        <f>TEXT(A14,"aaa")</f>
        <v/>
      </c>
      <c r="C14" s="200" t="n">
        <v>0.8645833333333334</v>
      </c>
      <c r="D14" s="215">
        <f t="array" ref="D14">_xlfn.IFS(C14&lt;0.5,"朝",AND(C14&lt;22/24),"22前",AND(C14&gt;=22/24),"22後")</f>
        <v/>
      </c>
      <c r="E14" s="146" t="n">
        <v>1.196527777777778</v>
      </c>
      <c r="F14" s="197" t="n">
        <v>0</v>
      </c>
      <c r="G14" s="198" t="n">
        <v>0.04166666666666666</v>
      </c>
      <c r="H14" s="201">
        <f>G14-F14</f>
        <v/>
      </c>
      <c r="I14" s="196">
        <f>IF(AND(C14&lt;0.333,C14&lt;&gt;""),8/24-C14,(IF(E14&gt;29/24,E14-29/24,)))</f>
        <v/>
      </c>
      <c r="J14" s="196">
        <f>IF(AND(C14&lt;0.5,C14&lt;&gt;""),E14-C14-H14,)</f>
        <v/>
      </c>
      <c r="K14" s="196">
        <f>IF(AND(C14&gt;0.5,C14&lt;22/24),22/24-C14,)</f>
        <v/>
      </c>
      <c r="L14" s="197">
        <f>IF(C14&gt;E14,E14+1-C14-H14,E14-C14-H14)</f>
        <v/>
      </c>
      <c r="M14" s="202">
        <f>+IF(L14&gt;$L$7,$L$7,L14)</f>
        <v/>
      </c>
      <c r="N14" s="197">
        <f>+IF(OR(L14&lt;=$L$7,L14=" ")," ",L14-$L$7)</f>
        <v/>
      </c>
      <c r="O14" s="197">
        <f>IF(AND($C14&lt;&gt;"",$C14&lt;$AA$2,$E14&gt;$Z$2),MIN($E14,$AA$2)-MAX($C14,$Z$2),0)</f>
        <v/>
      </c>
      <c r="P14" s="197">
        <f>IF(AND($F14&lt;&gt;"",$F14&lt;$AA$2,$G14&gt;$Z$2),MIN($G14,$AA$2)-MAX($F14,$Z$2),0)</f>
        <v/>
      </c>
      <c r="Q14" s="197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119" t="n"/>
    </row>
    <row r="15" ht="36.75" customHeight="1" s="35">
      <c r="A15" s="216">
        <f>A14+1</f>
        <v/>
      </c>
      <c r="B15" s="32">
        <f>TEXT(A15,"aaa")</f>
        <v/>
      </c>
      <c r="C15" s="200" t="n"/>
      <c r="D15" s="215">
        <f t="array" ref="D15">_xlfn.IFS(C15&lt;0.5,"朝",AND(C15&lt;22/24),"22前",AND(C15&gt;=22/24),"22後")</f>
        <v/>
      </c>
      <c r="E15" s="146" t="n"/>
      <c r="F15" s="197" t="n"/>
      <c r="G15" s="198" t="n"/>
      <c r="H15" s="201">
        <f>G15-F15</f>
        <v/>
      </c>
      <c r="I15" s="196">
        <f>IF(AND(C15&lt;0.333,C15&lt;&gt;""),8/24-C15,(IF(E15&gt;29/24,E15-29/24,)))</f>
        <v/>
      </c>
      <c r="J15" s="196">
        <f>IF(AND(C15&lt;0.5,C15&lt;&gt;""),E15-C15-H15,)</f>
        <v/>
      </c>
      <c r="K15" s="196">
        <f>IF(AND(C15&gt;0.5,C15&lt;22/24),22/24-C15,)</f>
        <v/>
      </c>
      <c r="L15" s="197">
        <f>IF(C15&gt;E15,E15+1-C15-H15,E15-C15-H15)</f>
        <v/>
      </c>
      <c r="M15" s="202">
        <f>+IF(L15&gt;$L$7,$L$7,L15)</f>
        <v/>
      </c>
      <c r="N15" s="197">
        <f>+IF(OR(L15&lt;=$L$7,L15=" ")," ",L15-$L$7)</f>
        <v/>
      </c>
      <c r="O15" s="197">
        <f>IF(AND($C15&lt;&gt;"",$C15&lt;$AA$2,$E15&gt;$Z$2),MIN($E15,$AA$2)-MAX($C15,$Z$2),0)</f>
        <v/>
      </c>
      <c r="P15" s="197">
        <f>IF(AND($F15&lt;&gt;"",$F15&lt;$AA$2,$G15&gt;$Z$2),MIN($G15,$AA$2)-MAX($F15,$Z$2),0)</f>
        <v/>
      </c>
      <c r="Q15" s="197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119" t="n"/>
    </row>
    <row r="16" ht="36.75" customHeight="1" s="35">
      <c r="A16" s="216">
        <f>A15+1</f>
        <v/>
      </c>
      <c r="B16" s="32">
        <f>TEXT(A16,"aaa")</f>
        <v/>
      </c>
      <c r="C16" s="200" t="n">
        <v>0.8652777777777778</v>
      </c>
      <c r="D16" s="215">
        <f t="array" ref="D16">_xlfn.IFS(C16&lt;0.5,"朝",AND(C16&lt;22/24),"22前",AND(C16&gt;=22/24),"22後")</f>
        <v/>
      </c>
      <c r="E16" s="146" t="n">
        <v>1.196527777777778</v>
      </c>
      <c r="F16" s="197" t="n">
        <v>0</v>
      </c>
      <c r="G16" s="198" t="n">
        <v>0.04166666666666666</v>
      </c>
      <c r="H16" s="201">
        <f>G16-F16</f>
        <v/>
      </c>
      <c r="I16" s="196">
        <f>IF(AND(C16&lt;0.333,C16&lt;&gt;""),8/24-C16,(IF(E16&gt;29/24,E16-29/24,)))</f>
        <v/>
      </c>
      <c r="J16" s="196">
        <f>IF(AND(C16&lt;0.5,C16&lt;&gt;""),E16-C16-H16,)</f>
        <v/>
      </c>
      <c r="K16" s="196">
        <f>IF(AND(C16&gt;0.5,C16&lt;22/24),22/24-C16,)</f>
        <v/>
      </c>
      <c r="L16" s="197">
        <f>IF(C16&gt;E16,E16+1-C16-H16,E16-C16-H16)</f>
        <v/>
      </c>
      <c r="M16" s="202">
        <f>+IF(L16&gt;$L$7,$L$7,L16)</f>
        <v/>
      </c>
      <c r="N16" s="197">
        <f>+IF(OR(L16&lt;=$L$7,L16=" ")," ",L16-$L$7)</f>
        <v/>
      </c>
      <c r="O16" s="197">
        <f>IF(AND($C16&lt;&gt;"",$C16&lt;$AA$2,$E16&gt;$Z$2),MIN($E16,$AA$2)-MAX($C16,$Z$2),0)</f>
        <v/>
      </c>
      <c r="P16" s="197">
        <f>IF(AND($F16&lt;&gt;"",$F16&lt;$AA$2,$G16&gt;$Z$2),MIN($G16,$AA$2)-MAX($F16,$Z$2),0)</f>
        <v/>
      </c>
      <c r="Q16" s="197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119" t="n"/>
    </row>
    <row r="17" ht="36.75" customHeight="1" s="35">
      <c r="A17" s="216">
        <f>A16+1</f>
        <v/>
      </c>
      <c r="B17" s="32">
        <f>TEXT(A17,"aaa")</f>
        <v/>
      </c>
      <c r="C17" s="200" t="n"/>
      <c r="D17" s="215">
        <f t="array" ref="D17">_xlfn.IFS(C17&lt;0.5,"朝",AND(C17&lt;22/24),"22前",AND(C17&gt;=22/24),"22後")</f>
        <v/>
      </c>
      <c r="E17" s="146" t="n"/>
      <c r="F17" s="197" t="n"/>
      <c r="G17" s="198" t="n"/>
      <c r="H17" s="201">
        <f>G17-F17</f>
        <v/>
      </c>
      <c r="I17" s="196">
        <f>IF(AND(C17&lt;0.333,C17&lt;&gt;""),8/24-C17,(IF(E17&gt;29/24,E17-29/24,)))</f>
        <v/>
      </c>
      <c r="J17" s="196">
        <f>IF(AND(C17&lt;0.5,C17&lt;&gt;""),E17-C17-H17,)</f>
        <v/>
      </c>
      <c r="K17" s="196">
        <f>IF(AND(C17&gt;0.5,C17&lt;22/24),22/24-C17,)</f>
        <v/>
      </c>
      <c r="L17" s="197">
        <f>IF(C17&gt;E17,E17+1-C17-H17,E17-C17-H17)</f>
        <v/>
      </c>
      <c r="M17" s="202">
        <f>+IF(L17&gt;$L$7,$L$7,L17)</f>
        <v/>
      </c>
      <c r="N17" s="197">
        <f>+IF(OR(L17&lt;=$L$7,L17=" ")," ",L17-$L$7)</f>
        <v/>
      </c>
      <c r="O17" s="197">
        <f>IF(AND($C17&lt;&gt;"",$C17&lt;$AA$2,$E17&gt;$Z$2),MIN($E17,$AA$2)-MAX($C17,$Z$2),0)</f>
        <v/>
      </c>
      <c r="P17" s="197">
        <f>IF(AND($F17&lt;&gt;"",$F17&lt;$AA$2,$G17&gt;$Z$2),MIN($G17,$AA$2)-MAX($F17,$Z$2),0)</f>
        <v/>
      </c>
      <c r="Q17" s="197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119" t="n"/>
    </row>
    <row r="18" ht="36.75" customHeight="1" s="35">
      <c r="A18" s="216">
        <f>A17+1</f>
        <v/>
      </c>
      <c r="B18" s="32">
        <f>TEXT(A18,"aaa")</f>
        <v/>
      </c>
      <c r="C18" s="200" t="n"/>
      <c r="D18" s="215">
        <f t="array" ref="D18">_xlfn.IFS(C18&lt;0.5,"朝",AND(C18&lt;22/24),"22前",AND(C18&gt;=22/24),"22後")</f>
        <v/>
      </c>
      <c r="E18" s="146" t="n"/>
      <c r="F18" s="197" t="n"/>
      <c r="G18" s="198" t="n"/>
      <c r="H18" s="201">
        <f>G18-F18</f>
        <v/>
      </c>
      <c r="I18" s="196">
        <f>IF(AND(C18&lt;0.333,C18&lt;&gt;""),8/24-C18,(IF(E18&gt;29/24,E18-29/24,)))</f>
        <v/>
      </c>
      <c r="J18" s="196">
        <f>IF(AND(C18&lt;0.5,C18&lt;&gt;""),E18-C18-H18,)</f>
        <v/>
      </c>
      <c r="K18" s="196">
        <f>IF(AND(C18&gt;0.5,C18&lt;22/24),22/24-C18,)</f>
        <v/>
      </c>
      <c r="L18" s="197">
        <f>IF(C18&gt;E18,E18+1-C18-H18,E18-C18-H18)</f>
        <v/>
      </c>
      <c r="M18" s="202">
        <f>+IF(L18&gt;$L$7,$L$7,L18)</f>
        <v/>
      </c>
      <c r="N18" s="197">
        <f>+IF(OR(L18&lt;=$L$7,L18=" ")," ",L18-$L$7)</f>
        <v/>
      </c>
      <c r="O18" s="197">
        <f>IF(AND($C18&lt;&gt;"",$C18&lt;$AA$2,$E18&gt;$Z$2),MIN($E18,$AA$2)-MAX($C18,$Z$2),0)</f>
        <v/>
      </c>
      <c r="P18" s="197">
        <f>IF(AND($F18&lt;&gt;"",$F18&lt;$AA$2,$G18&gt;$Z$2),MIN($G18,$AA$2)-MAX($F18,$Z$2),0)</f>
        <v/>
      </c>
      <c r="Q18" s="197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119" t="n"/>
    </row>
    <row r="19" ht="36.75" customHeight="1" s="35">
      <c r="A19" s="216">
        <f>A18+1</f>
        <v/>
      </c>
      <c r="B19" s="32">
        <f>TEXT(A19,"aaa")</f>
        <v/>
      </c>
      <c r="C19" s="200" t="n">
        <v>0.8652777777777778</v>
      </c>
      <c r="D19" s="215">
        <f t="array" ref="D19">_xlfn.IFS(C19&lt;0.5,"朝",AND(C19&lt;22/24),"22前",AND(C19&gt;=22/24),"22後")</f>
        <v/>
      </c>
      <c r="E19" s="146" t="n">
        <v>1.196527777777778</v>
      </c>
      <c r="F19" s="197" t="n">
        <v>0</v>
      </c>
      <c r="G19" s="198" t="n">
        <v>0.04166666666666666</v>
      </c>
      <c r="H19" s="201">
        <f>G19-F19</f>
        <v/>
      </c>
      <c r="I19" s="196">
        <f>IF(AND(C19&lt;0.333,C19&lt;&gt;""),8/24-C19,(IF(E19&gt;29/24,E19-29/24,)))</f>
        <v/>
      </c>
      <c r="J19" s="196">
        <f>IF(AND(C19&lt;0.5,C19&lt;&gt;""),E19-C19-H19,)</f>
        <v/>
      </c>
      <c r="K19" s="196">
        <f>IF(AND(C19&gt;0.5,C19&lt;22/24),22/24-C19,)</f>
        <v/>
      </c>
      <c r="L19" s="197">
        <f>IF(C19&gt;E19,E19+1-C19-H19,E19-C19-H19)</f>
        <v/>
      </c>
      <c r="M19" s="202">
        <f>+IF(L19&gt;$L$7,$L$7,L19)</f>
        <v/>
      </c>
      <c r="N19" s="197">
        <f>+IF(OR(L19&lt;=$L$7,L19=" ")," ",L19-$L$7)</f>
        <v/>
      </c>
      <c r="O19" s="197">
        <f>IF(AND($C19&lt;&gt;"",$C19&lt;$AA$2,$E19&gt;$Z$2),MIN($E19,$AA$2)-MAX($C19,$Z$2),0)</f>
        <v/>
      </c>
      <c r="P19" s="197">
        <f>IF(AND($F19&lt;&gt;"",$F19&lt;$AA$2,$G19&gt;$Z$2),MIN($G19,$AA$2)-MAX($F19,$Z$2),0)</f>
        <v/>
      </c>
      <c r="Q19" s="197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119" t="n"/>
    </row>
    <row r="20" ht="36.75" customHeight="1" s="35">
      <c r="A20" s="216">
        <f>A19+1</f>
        <v/>
      </c>
      <c r="B20" s="32">
        <f>TEXT(A20,"aaa")</f>
        <v/>
      </c>
      <c r="C20" s="200" t="n"/>
      <c r="D20" s="215">
        <f t="array" ref="D20">_xlfn.IFS(C20&lt;0.5,"朝",AND(C20&lt;22/24),"22前",AND(C20&gt;=22/24),"22後")</f>
        <v/>
      </c>
      <c r="E20" s="146" t="n"/>
      <c r="F20" s="197" t="n"/>
      <c r="G20" s="198" t="n"/>
      <c r="H20" s="201">
        <f>G20-F20</f>
        <v/>
      </c>
      <c r="I20" s="196">
        <f>IF(AND(C20&lt;0.333,C20&lt;&gt;""),8/24-C20,(IF(E20&gt;29/24,E20-29/24,)))</f>
        <v/>
      </c>
      <c r="J20" s="196">
        <f>IF(AND(C20&lt;0.5,C20&lt;&gt;""),E20-C20-H20,)</f>
        <v/>
      </c>
      <c r="K20" s="196">
        <f>IF(AND(C20&gt;0.5,C20&lt;22/24),22/24-C20,)</f>
        <v/>
      </c>
      <c r="L20" s="197">
        <f>IF(C20&gt;E20,E20+1-C20-H20,E20-C20-H20)</f>
        <v/>
      </c>
      <c r="M20" s="202">
        <f>+IF(L20&gt;$L$7,$L$7,L20)</f>
        <v/>
      </c>
      <c r="N20" s="197">
        <f>+IF(OR(L20&lt;=$L$7,L20=" ")," ",L20-$L$7)</f>
        <v/>
      </c>
      <c r="O20" s="197">
        <f>IF(AND($C20&lt;&gt;"",$C20&lt;$AA$2,$E20&gt;$Z$2),MIN($E20,$AA$2)-MAX($C20,$Z$2),0)</f>
        <v/>
      </c>
      <c r="P20" s="197">
        <f>IF(AND($F20&lt;&gt;"",$F20&lt;$AA$2,$G20&gt;$Z$2),MIN($G20,$AA$2)-MAX($F20,$Z$2),0)</f>
        <v/>
      </c>
      <c r="Q20" s="197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119" t="n"/>
    </row>
    <row r="21" ht="36.75" customHeight="1" s="35">
      <c r="A21" s="216">
        <f>A20+1</f>
        <v/>
      </c>
      <c r="B21" s="32">
        <f>TEXT(A21,"aaa")</f>
        <v/>
      </c>
      <c r="C21" s="200" t="n">
        <v>0.8652777777777778</v>
      </c>
      <c r="D21" s="215">
        <f t="array" ref="D21">_xlfn.IFS(C21&lt;0.5,"朝",AND(C21&lt;22/24),"22前",AND(C21&gt;=22/24),"22後")</f>
        <v/>
      </c>
      <c r="E21" s="146" t="n">
        <v>1.196527777777778</v>
      </c>
      <c r="F21" s="197" t="n">
        <v>0</v>
      </c>
      <c r="G21" s="198" t="n">
        <v>0.04166666666666666</v>
      </c>
      <c r="H21" s="201">
        <f>G21-F21</f>
        <v/>
      </c>
      <c r="I21" s="196">
        <f>IF(AND(C21&lt;0.333,C21&lt;&gt;""),8/24-C21,(IF(E21&gt;29/24,E21-29/24,)))</f>
        <v/>
      </c>
      <c r="J21" s="196">
        <f>IF(AND(C21&lt;0.5,C21&lt;&gt;""),E21-C21-H21,)</f>
        <v/>
      </c>
      <c r="K21" s="196">
        <f>IF(AND(C21&gt;0.5,C21&lt;22/24),22/24-C21,)</f>
        <v/>
      </c>
      <c r="L21" s="197">
        <f>IF(C21&gt;E21,E21+1-C21-H21,E21-C21-H21)</f>
        <v/>
      </c>
      <c r="M21" s="202">
        <f>+IF(L21&gt;$L$7,$L$7,L21)</f>
        <v/>
      </c>
      <c r="N21" s="197">
        <f>+IF(OR(L21&lt;=$L$7,L21=" ")," ",L21-$L$7)</f>
        <v/>
      </c>
      <c r="O21" s="197">
        <f>IF(AND($C21&lt;&gt;"",$C21&lt;$AA$2,$E21&gt;$Z$2),MIN($E21,$AA$2)-MAX($C21,$Z$2),0)</f>
        <v/>
      </c>
      <c r="P21" s="197">
        <f>IF(AND($F21&lt;&gt;"",$F21&lt;$AA$2,$G21&gt;$Z$2),MIN($G21,$AA$2)-MAX($F21,$Z$2),0)</f>
        <v/>
      </c>
      <c r="Q21" s="197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119" t="n"/>
    </row>
    <row r="22" ht="36.75" customHeight="1" s="35">
      <c r="A22" s="216">
        <f>A21+1</f>
        <v/>
      </c>
      <c r="B22" s="32">
        <f>TEXT(A22,"aaa")</f>
        <v/>
      </c>
      <c r="C22" s="200" t="n">
        <v>0.8652777777777778</v>
      </c>
      <c r="D22" s="215">
        <f t="array" ref="D22">_xlfn.IFS(C22&lt;0.5,"朝",AND(C22&lt;22/24),"22前",AND(C22&gt;=22/24),"22後")</f>
        <v/>
      </c>
      <c r="E22" s="146" t="n">
        <v>1.196527777777778</v>
      </c>
      <c r="F22" s="197" t="n">
        <v>0</v>
      </c>
      <c r="G22" s="198" t="n">
        <v>0.04166666666666666</v>
      </c>
      <c r="H22" s="201">
        <f>G22-F22</f>
        <v/>
      </c>
      <c r="I22" s="196">
        <f>IF(AND(C22&lt;0.333,C22&lt;&gt;""),8/24-C22,(IF(E22&gt;29/24,E22-29/24,)))</f>
        <v/>
      </c>
      <c r="J22" s="196">
        <f>IF(AND(C22&lt;0.5,C22&lt;&gt;""),E22-C22-H22,)</f>
        <v/>
      </c>
      <c r="K22" s="196">
        <f>IF(AND(C22&gt;0.5,C22&lt;22/24),22/24-C22,)</f>
        <v/>
      </c>
      <c r="L22" s="197">
        <f>IF(C22&gt;E22,E22+1-C22-H22,E22-C22-H22)</f>
        <v/>
      </c>
      <c r="M22" s="202">
        <f>+IF(L22&gt;$L$7,$L$7,L22)</f>
        <v/>
      </c>
      <c r="N22" s="197">
        <f>+IF(OR(L22&lt;=$L$7,L22=" ")," ",L22-$L$7)</f>
        <v/>
      </c>
      <c r="O22" s="197">
        <f>IF(AND($C22&lt;&gt;"",$C22&lt;$AA$2,$E22&gt;$Z$2),MIN($E22,$AA$2)-MAX($C22,$Z$2),0)</f>
        <v/>
      </c>
      <c r="P22" s="197">
        <f>IF(AND($F22&lt;&gt;"",$F22&lt;$AA$2,$G22&gt;$Z$2),MIN($G22,$AA$2)-MAX($F22,$Z$2),0)</f>
        <v/>
      </c>
      <c r="Q22" s="197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119" t="n"/>
    </row>
    <row r="23" ht="36.75" customHeight="1" s="35">
      <c r="A23" s="216">
        <f>A22+1</f>
        <v/>
      </c>
      <c r="B23" s="32">
        <f>TEXT(A23,"aaa")</f>
        <v/>
      </c>
      <c r="C23" s="200" t="n">
        <v>0.8652777777777778</v>
      </c>
      <c r="D23" s="215">
        <f t="array" ref="D23">_xlfn.IFS(C23&lt;0.5,"朝",AND(C23&lt;22/24),"22前",AND(C23&gt;=22/24),"22後")</f>
        <v/>
      </c>
      <c r="E23" s="146" t="n">
        <v>1.196527777777778</v>
      </c>
      <c r="F23" s="197" t="n">
        <v>0</v>
      </c>
      <c r="G23" s="198" t="n">
        <v>0.04166666666666666</v>
      </c>
      <c r="H23" s="201">
        <f>G23-F23</f>
        <v/>
      </c>
      <c r="I23" s="196">
        <f>IF(AND(C23&lt;0.333,C23&lt;&gt;""),8/24-C23,(IF(E23&gt;29/24,E23-29/24,)))</f>
        <v/>
      </c>
      <c r="J23" s="196">
        <f>IF(AND(C23&lt;0.5,C23&lt;&gt;""),E23-C23-H23,)</f>
        <v/>
      </c>
      <c r="K23" s="196">
        <f>IF(AND(C23&gt;0.5,C23&lt;22/24),22/24-C23,)</f>
        <v/>
      </c>
      <c r="L23" s="197">
        <f>IF(C23&gt;E23,E23+1-C23-H23,E23-C23-H23)</f>
        <v/>
      </c>
      <c r="M23" s="202">
        <f>+IF(L23&gt;$L$7,$L$7,L23)</f>
        <v/>
      </c>
      <c r="N23" s="197">
        <f>+IF(OR(L23&lt;=$L$7,L23=" ")," ",L23-$L$7)</f>
        <v/>
      </c>
      <c r="O23" s="197">
        <f>IF(AND($C23&lt;&gt;"",$C23&lt;$AA$2,$E23&gt;$Z$2),MIN($E23,$AA$2)-MAX($C23,$Z$2),0)</f>
        <v/>
      </c>
      <c r="P23" s="197">
        <f>IF(AND($F23&lt;&gt;"",$F23&lt;$AA$2,$G23&gt;$Z$2),MIN($G23,$AA$2)-MAX($F23,$Z$2),0)</f>
        <v/>
      </c>
      <c r="Q23" s="197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119" t="n"/>
    </row>
    <row r="24" ht="36.75" customHeight="1" s="35">
      <c r="A24" s="216">
        <f>A23+1</f>
        <v/>
      </c>
      <c r="B24" s="32">
        <f>TEXT(A24,"aaa")</f>
        <v/>
      </c>
      <c r="C24" s="200" t="n"/>
      <c r="D24" s="215">
        <f t="array" ref="D24">_xlfn.IFS(C24&lt;0.5,"朝",AND(C24&lt;22/24),"22前",AND(C24&gt;=22/24),"22後")</f>
        <v/>
      </c>
      <c r="E24" s="146" t="n"/>
      <c r="F24" s="197" t="n"/>
      <c r="G24" s="198" t="n"/>
      <c r="H24" s="201">
        <f>G24-F24</f>
        <v/>
      </c>
      <c r="I24" s="196">
        <f>IF(AND(C24&lt;0.333,C24&lt;&gt;""),8/24-C24,(IF(E24&gt;29/24,E24-29/24,)))</f>
        <v/>
      </c>
      <c r="J24" s="196">
        <f>IF(AND(C24&lt;0.5,C24&lt;&gt;""),E24-C24-H24,)</f>
        <v/>
      </c>
      <c r="K24" s="196">
        <f>IF(AND(C24&gt;0.5,C24&lt;22/24),22/24-C24,)</f>
        <v/>
      </c>
      <c r="L24" s="197">
        <f>IF(C24&gt;E24,E24+1-C24-H24,E24-C24-H24)</f>
        <v/>
      </c>
      <c r="M24" s="202">
        <f>+IF(L24&gt;$L$7,$L$7,L24)</f>
        <v/>
      </c>
      <c r="N24" s="197">
        <f>+IF(OR(L24&lt;=$L$7,L24=" ")," ",L24-$L$7)</f>
        <v/>
      </c>
      <c r="O24" s="197">
        <f>IF(AND($C24&lt;&gt;"",$C24&lt;$AA$2,$E24&gt;$Z$2),MIN($E24,$AA$2)-MAX($C24,$Z$2),0)</f>
        <v/>
      </c>
      <c r="P24" s="197">
        <f>IF(AND($F24&lt;&gt;"",$F24&lt;$AA$2,$G24&gt;$Z$2),MIN($G24,$AA$2)-MAX($F24,$Z$2),0)</f>
        <v/>
      </c>
      <c r="Q24" s="197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119" t="n"/>
    </row>
    <row r="25" ht="36.75" customHeight="1" s="35">
      <c r="A25" s="216">
        <f>A24+1</f>
        <v/>
      </c>
      <c r="B25" s="32">
        <f>TEXT(A25,"aaa")</f>
        <v/>
      </c>
      <c r="C25" s="200" t="n"/>
      <c r="D25" s="215">
        <f t="array" ref="D25">_xlfn.IFS(C25&lt;0.5,"朝",AND(C25&lt;22/24),"22前",AND(C25&gt;=22/24),"22後")</f>
        <v/>
      </c>
      <c r="E25" s="146" t="n"/>
      <c r="F25" s="197" t="n"/>
      <c r="G25" s="198" t="n"/>
      <c r="H25" s="201">
        <f>G25-F25</f>
        <v/>
      </c>
      <c r="I25" s="196">
        <f>IF(AND(C25&lt;0.333,C25&lt;&gt;""),8/24-C25,(IF(E25&gt;29/24,E25-29/24,)))</f>
        <v/>
      </c>
      <c r="J25" s="196">
        <f>IF(AND(C25&lt;0.5,C25&lt;&gt;""),E25-C25-H25,)</f>
        <v/>
      </c>
      <c r="K25" s="196">
        <f>IF(AND(C25&gt;0.5,C25&lt;22/24),22/24-C25,)</f>
        <v/>
      </c>
      <c r="L25" s="197">
        <f>IF(C25&gt;E25,E25+1-C25-H25,E25-C25-H25)</f>
        <v/>
      </c>
      <c r="M25" s="202">
        <f>+IF(L25&gt;$L$7,$L$7,L25)</f>
        <v/>
      </c>
      <c r="N25" s="197">
        <f>+IF(OR(L25&lt;=$L$7,L25=" ")," ",L25-$L$7)</f>
        <v/>
      </c>
      <c r="O25" s="197">
        <f>IF(AND($C25&lt;&gt;"",$C25&lt;$AA$2,$E25&gt;$Z$2),MIN($E25,$AA$2)-MAX($C25,$Z$2),0)</f>
        <v/>
      </c>
      <c r="P25" s="197">
        <f>IF(AND($F25&lt;&gt;"",$F25&lt;$AA$2,$G25&gt;$Z$2),MIN($G25,$AA$2)-MAX($F25,$Z$2),0)</f>
        <v/>
      </c>
      <c r="Q25" s="197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119" t="n"/>
    </row>
    <row r="26" ht="36.75" customHeight="1" s="35">
      <c r="A26" s="216">
        <f>A25+1</f>
        <v/>
      </c>
      <c r="B26" s="32">
        <f>TEXT(A26,"aaa")</f>
        <v/>
      </c>
      <c r="C26" s="200" t="n"/>
      <c r="D26" s="215">
        <f t="array" ref="D26">_xlfn.IFS(C26&lt;0.5,"朝",AND(C26&lt;22/24),"22前",AND(C26&gt;=22/24),"22後")</f>
        <v/>
      </c>
      <c r="E26" s="146" t="n"/>
      <c r="F26" s="197" t="n"/>
      <c r="G26" s="198" t="n"/>
      <c r="H26" s="201">
        <f>G26-F26</f>
        <v/>
      </c>
      <c r="I26" s="196">
        <f>IF(AND(C26&lt;0.333,C26&lt;&gt;""),8/24-C26,(IF(E26&gt;29/24,E26-29/24,)))</f>
        <v/>
      </c>
      <c r="J26" s="196">
        <f>IF(AND(C26&lt;0.5,C26&lt;&gt;""),E26-C26-H26,)</f>
        <v/>
      </c>
      <c r="K26" s="196">
        <f>IF(AND(C26&gt;0.5,C26&lt;22/24),22/24-C26,)</f>
        <v/>
      </c>
      <c r="L26" s="197">
        <f>IF(C26&gt;E26,E26+1-C26-H26,E26-C26-H26)</f>
        <v/>
      </c>
      <c r="M26" s="202">
        <f>+IF(L26&gt;$L$7,$L$7,L26)</f>
        <v/>
      </c>
      <c r="N26" s="197">
        <f>+IF(OR(L26&lt;=$L$7,L26=" ")," ",L26-$L$7)</f>
        <v/>
      </c>
      <c r="O26" s="197">
        <f>IF(AND($C26&lt;&gt;"",$C26&lt;$AA$2,$E26&gt;$Z$2),MIN($E26,$AA$2)-MAX($C26,$Z$2),0)</f>
        <v/>
      </c>
      <c r="P26" s="197">
        <f>IF(AND($F26&lt;&gt;"",$F26&lt;$AA$2,$G26&gt;$Z$2),MIN($G26,$AA$2)-MAX($F26,$Z$2),0)</f>
        <v/>
      </c>
      <c r="Q26" s="197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119" t="n"/>
    </row>
    <row r="27" ht="36.75" customHeight="1" s="35">
      <c r="A27" s="216">
        <f>A26+1</f>
        <v/>
      </c>
      <c r="B27" s="32">
        <f>TEXT(A27,"aaa")</f>
        <v/>
      </c>
      <c r="C27" s="200" t="n"/>
      <c r="D27" s="215">
        <f t="array" ref="D27">_xlfn.IFS(C27&lt;0.5,"朝",AND(C27&lt;22/24),"22前",AND(C27&gt;=22/24),"22後")</f>
        <v/>
      </c>
      <c r="E27" s="146" t="n"/>
      <c r="F27" s="197" t="n"/>
      <c r="G27" s="198" t="n"/>
      <c r="H27" s="201">
        <f>G27-F27</f>
        <v/>
      </c>
      <c r="I27" s="196">
        <f>IF(AND(C27&lt;0.333,C27&lt;&gt;""),8/24-C27,(IF(E27&gt;29/24,E27-29/24,)))</f>
        <v/>
      </c>
      <c r="J27" s="196">
        <f>IF(AND(C27&lt;0.5,C27&lt;&gt;""),E27-C27-H27,)</f>
        <v/>
      </c>
      <c r="K27" s="196">
        <f>IF(AND(C27&gt;0.5,C27&lt;22/24),22/24-C27,)</f>
        <v/>
      </c>
      <c r="L27" s="197">
        <f>IF(C27&gt;E27,E27+1-C27-H27,E27-C27-H27)</f>
        <v/>
      </c>
      <c r="M27" s="202">
        <f>+IF(L27&gt;$L$7,$L$7,L27)</f>
        <v/>
      </c>
      <c r="N27" s="197">
        <f>+IF(OR(L27&lt;=$L$7,L27=" ")," ",L27-$L$7)</f>
        <v/>
      </c>
      <c r="O27" s="197">
        <f>IF(AND($C27&lt;&gt;"",$C27&lt;$AA$2,$E27&gt;$Z$2),MIN($E27,$AA$2)-MAX($C27,$Z$2),0)</f>
        <v/>
      </c>
      <c r="P27" s="197">
        <f>IF(AND($F27&lt;&gt;"",$F27&lt;$AA$2,$G27&gt;$Z$2),MIN($G27,$AA$2)-MAX($F27,$Z$2),0)</f>
        <v/>
      </c>
      <c r="Q27" s="197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119" t="n"/>
    </row>
    <row r="28" ht="36.75" customHeight="1" s="35">
      <c r="A28" s="216">
        <f>A27+1</f>
        <v/>
      </c>
      <c r="B28" s="32">
        <f>TEXT(A28,"aaa")</f>
        <v/>
      </c>
      <c r="C28" s="200" t="n"/>
      <c r="D28" s="215">
        <f t="array" ref="D28">_xlfn.IFS(C28&lt;0.5,"朝",AND(C28&lt;22/24),"22前",AND(C28&gt;=22/24),"22後")</f>
        <v/>
      </c>
      <c r="E28" s="146" t="n"/>
      <c r="F28" s="197" t="n"/>
      <c r="G28" s="198" t="n"/>
      <c r="H28" s="201">
        <f>G28-F28</f>
        <v/>
      </c>
      <c r="I28" s="196">
        <f>IF(AND(C28&lt;0.333,C28&lt;&gt;""),8/24-C28,(IF(E28&gt;29/24,E28-29/24,)))</f>
        <v/>
      </c>
      <c r="J28" s="196">
        <f>IF(AND(C28&lt;0.5,C28&lt;&gt;""),E28-C28-H28,)</f>
        <v/>
      </c>
      <c r="K28" s="196">
        <f>IF(AND(C28&gt;0.5,C28&lt;22/24),22/24-C28,)</f>
        <v/>
      </c>
      <c r="L28" s="197">
        <f>IF(C28&gt;E28,E28+1-C28-H28,E28-C28-H28)</f>
        <v/>
      </c>
      <c r="M28" s="202">
        <f>+IF(L28&gt;$L$7,$L$7,L28)</f>
        <v/>
      </c>
      <c r="N28" s="197">
        <f>+IF(OR(L28&lt;=$L$7,L28=" ")," ",L28-$L$7)</f>
        <v/>
      </c>
      <c r="O28" s="197">
        <f>IF(AND($C28&lt;&gt;"",$C28&lt;$AA$2,$E28&gt;$Z$2),MIN($E28,$AA$2)-MAX($C28,$Z$2),0)</f>
        <v/>
      </c>
      <c r="P28" s="197">
        <f>IF(AND($F28&lt;&gt;"",$F28&lt;$AA$2,$G28&gt;$Z$2),MIN($G28,$AA$2)-MAX($F28,$Z$2),0)</f>
        <v/>
      </c>
      <c r="Q28" s="197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119" t="n"/>
    </row>
    <row r="29" ht="36.75" customHeight="1" s="35">
      <c r="A29" s="216">
        <f>A28+1</f>
        <v/>
      </c>
      <c r="B29" s="32">
        <f>TEXT(A29,"aaa")</f>
        <v/>
      </c>
      <c r="C29" s="200" t="n"/>
      <c r="D29" s="215">
        <f t="array" ref="D29">_xlfn.IFS(C29&lt;0.5,"朝",AND(C29&lt;22/24),"22前",AND(C29&gt;=22/24),"22後")</f>
        <v/>
      </c>
      <c r="E29" s="146" t="n"/>
      <c r="F29" s="197" t="n"/>
      <c r="G29" s="198" t="n"/>
      <c r="H29" s="201">
        <f>G29-F29</f>
        <v/>
      </c>
      <c r="I29" s="196">
        <f>IF(AND(C29&lt;0.333,C29&lt;&gt;""),8/24-C29,(IF(E29&gt;29/24,E29-29/24,)))</f>
        <v/>
      </c>
      <c r="J29" s="196">
        <f>IF(AND(C29&lt;0.5,C29&lt;&gt;""),E29-C29-H29,)</f>
        <v/>
      </c>
      <c r="K29" s="196">
        <f>IF(AND(C29&gt;0.5,C29&lt;22/24),22/24-C29,)</f>
        <v/>
      </c>
      <c r="L29" s="197">
        <f>IF(C29&gt;E29,E29+1-C29-H29,E29-C29-H29)</f>
        <v/>
      </c>
      <c r="M29" s="202">
        <f>+IF(L29&gt;$L$7,$L$7,L29)</f>
        <v/>
      </c>
      <c r="N29" s="197">
        <f>+IF(OR(L29&lt;=$L$7,L29=" ")," ",L29-$L$7)</f>
        <v/>
      </c>
      <c r="O29" s="197">
        <f>IF(AND($C29&lt;&gt;"",$C29&lt;$AA$2,$E29&gt;$Z$2),MIN($E29,$AA$2)-MAX($C29,$Z$2),0)</f>
        <v/>
      </c>
      <c r="P29" s="197">
        <f>IF(AND($F29&lt;&gt;"",$F29&lt;$AA$2,$G29&gt;$Z$2),MIN($G29,$AA$2)-MAX($F29,$Z$2),0)</f>
        <v/>
      </c>
      <c r="Q29" s="197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119" t="n"/>
    </row>
    <row r="30" ht="36.75" customHeight="1" s="35">
      <c r="A30" s="216">
        <f>A29+1</f>
        <v/>
      </c>
      <c r="B30" s="32">
        <f>TEXT(A30,"aaa")</f>
        <v/>
      </c>
      <c r="C30" s="200" t="n"/>
      <c r="D30" s="215">
        <f t="array" ref="D30">_xlfn.IFS(C30&lt;0.5,"朝",AND(C30&lt;22/24),"22前",AND(C30&gt;=22/24),"22後")</f>
        <v/>
      </c>
      <c r="E30" s="146" t="n"/>
      <c r="F30" s="197" t="n"/>
      <c r="G30" s="198" t="n"/>
      <c r="H30" s="201">
        <f>G30-F30</f>
        <v/>
      </c>
      <c r="I30" s="196">
        <f>IF(AND(C30&lt;0.333,C30&lt;&gt;""),8/24-C30,(IF(E30&gt;29/24,E30-29/24,)))</f>
        <v/>
      </c>
      <c r="J30" s="196">
        <f>IF(AND(C30&lt;0.5,C30&lt;&gt;""),E30-C30-H30,)</f>
        <v/>
      </c>
      <c r="K30" s="196">
        <f>IF(AND(C30&gt;0.5,C30&lt;22/24),22/24-C30,)</f>
        <v/>
      </c>
      <c r="L30" s="197">
        <f>IF(C30&gt;E30,E30+1-C30-H30,E30-C30-H30)</f>
        <v/>
      </c>
      <c r="M30" s="202">
        <f>+IF(L30&gt;$L$7,$L$7,L30)</f>
        <v/>
      </c>
      <c r="N30" s="197">
        <f>+IF(OR(L30&lt;=$L$7,L30=" ")," ",L30-$L$7)</f>
        <v/>
      </c>
      <c r="O30" s="197">
        <f>IF(AND($C30&lt;&gt;"",$C30&lt;$AA$2,$E30&gt;$Z$2),MIN($E30,$AA$2)-MAX($C30,$Z$2),0)</f>
        <v/>
      </c>
      <c r="P30" s="197">
        <f>IF(AND($F30&lt;&gt;"",$F30&lt;$AA$2,$G30&gt;$Z$2),MIN($G30,$AA$2)-MAX($F30,$Z$2),0)</f>
        <v/>
      </c>
      <c r="Q30" s="197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119" t="n"/>
    </row>
    <row r="31" ht="36.75" customHeight="1" s="35">
      <c r="A31" s="216">
        <f>A30+1</f>
        <v/>
      </c>
      <c r="B31" s="32">
        <f>TEXT(A31,"aaa")</f>
        <v/>
      </c>
      <c r="C31" s="200" t="n"/>
      <c r="D31" s="215">
        <f t="array" ref="D31">_xlfn.IFS(C31&lt;0.5,"朝",AND(C31&lt;22/24),"22前",AND(C31&gt;=22/24),"22後")</f>
        <v/>
      </c>
      <c r="E31" s="146" t="n"/>
      <c r="F31" s="197" t="n"/>
      <c r="G31" s="198" t="n"/>
      <c r="H31" s="201">
        <f>G31-F31</f>
        <v/>
      </c>
      <c r="I31" s="196">
        <f>IF(AND(C31&lt;0.333,C31&lt;&gt;""),8/24-C31,(IF(E31&gt;29/24,E31-29/24,)))</f>
        <v/>
      </c>
      <c r="J31" s="196">
        <f>IF(AND(C31&lt;0.5,C31&lt;&gt;""),E31-C31-H31,)</f>
        <v/>
      </c>
      <c r="K31" s="196">
        <f>IF(AND(C31&gt;0.5,C31&lt;22/24),22/24-C31,)</f>
        <v/>
      </c>
      <c r="L31" s="197">
        <f>IF(C31&gt;E31,E31+1-C31-H31,E31-C31-H31)</f>
        <v/>
      </c>
      <c r="M31" s="202">
        <f>+IF(L31&gt;$L$7,$L$7,L31)</f>
        <v/>
      </c>
      <c r="N31" s="197">
        <f>+IF(OR(L31&lt;=$L$7,L31=" ")," ",L31-$L$7)</f>
        <v/>
      </c>
      <c r="O31" s="197">
        <f>IF(AND($C31&lt;&gt;"",$C31&lt;$AA$2,$E31&gt;$Z$2),MIN($E31,$AA$2)-MAX($C31,$Z$2),0)</f>
        <v/>
      </c>
      <c r="P31" s="197">
        <f>IF(AND($F31&lt;&gt;"",$F31&lt;$AA$2,$G31&gt;$Z$2),MIN($G31,$AA$2)-MAX($F31,$Z$2),0)</f>
        <v/>
      </c>
      <c r="Q31" s="197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119" t="n"/>
    </row>
    <row r="32" ht="36.75" customHeight="1" s="35">
      <c r="A32" s="216">
        <f>A31+1</f>
        <v/>
      </c>
      <c r="B32" s="32">
        <f>TEXT(A32,"aaa")</f>
        <v/>
      </c>
      <c r="C32" s="200" t="n"/>
      <c r="D32" s="215">
        <f t="array" ref="D32">_xlfn.IFS(C32&lt;0.5,"朝",AND(C32&lt;22/24),"22前",AND(C32&gt;=22/24),"22後")</f>
        <v/>
      </c>
      <c r="E32" s="146" t="n"/>
      <c r="F32" s="197" t="n"/>
      <c r="G32" s="198" t="n"/>
      <c r="H32" s="201">
        <f>G32-F32</f>
        <v/>
      </c>
      <c r="I32" s="196">
        <f>IF(AND(C32&lt;0.333,C32&lt;&gt;""),8/24-C32,(IF(E32&gt;29/24,E32-29/24,)))</f>
        <v/>
      </c>
      <c r="J32" s="196">
        <f>IF(AND(C32&lt;0.5,C32&lt;&gt;""),E32-C32-H32,)</f>
        <v/>
      </c>
      <c r="K32" s="196">
        <f>IF(AND(C32&gt;0.5,C32&lt;22/24),22/24-C32,)</f>
        <v/>
      </c>
      <c r="L32" s="197">
        <f>IF(C32&gt;E32,E32+1-C32-H32,E32-C32-H32)</f>
        <v/>
      </c>
      <c r="M32" s="202">
        <f>+IF(L32&gt;$L$7,$L$7,L32)</f>
        <v/>
      </c>
      <c r="N32" s="197">
        <f>+IF(OR(L32&lt;=$L$7,L32=" ")," ",L32-$L$7)</f>
        <v/>
      </c>
      <c r="O32" s="197">
        <f>IF(AND($C32&lt;&gt;"",$C32&lt;$AA$2,$E32&gt;$Z$2),MIN($E32,$AA$2)-MAX($C32,$Z$2),0)</f>
        <v/>
      </c>
      <c r="P32" s="197">
        <f>IF(AND($F32&lt;&gt;"",$F32&lt;$AA$2,$G32&gt;$Z$2),MIN($G32,$AA$2)-MAX($F32,$Z$2),0)</f>
        <v/>
      </c>
      <c r="Q32" s="197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119" t="n"/>
    </row>
    <row r="33" ht="36.75" customHeight="1" s="35">
      <c r="A33" s="216">
        <f>A32+1</f>
        <v/>
      </c>
      <c r="B33" s="32">
        <f>TEXT(A33,"aaa")</f>
        <v/>
      </c>
      <c r="C33" s="200" t="n"/>
      <c r="D33" s="215">
        <f t="array" ref="D33">_xlfn.IFS(C33&lt;0.5,"朝",AND(C33&lt;22/24),"22前",AND(C33&gt;=22/24),"22後")</f>
        <v/>
      </c>
      <c r="E33" s="146" t="n"/>
      <c r="F33" s="197" t="n"/>
      <c r="G33" s="198" t="n"/>
      <c r="H33" s="201">
        <f>G33-F33</f>
        <v/>
      </c>
      <c r="I33" s="196">
        <f>IF(AND(C33&lt;0.333,C33&lt;&gt;""),8/24-C33,(IF(E33&gt;29/24,E33-29/24,)))</f>
        <v/>
      </c>
      <c r="J33" s="196">
        <f>IF(AND(C33&lt;0.5,C33&lt;&gt;""),E33-C33-H33,)</f>
        <v/>
      </c>
      <c r="K33" s="196">
        <f>IF(AND(C33&gt;0.5,C33&lt;22/24),22/24-C33,)</f>
        <v/>
      </c>
      <c r="L33" s="197">
        <f>IF(C33&gt;E33,E33+1-C33-H33,E33-C33-H33)</f>
        <v/>
      </c>
      <c r="M33" s="202">
        <f>+IF(L33&gt;$L$7,$L$7,L33)</f>
        <v/>
      </c>
      <c r="N33" s="197">
        <f>+IF(OR(L33&lt;=$L$7,L33=" ")," ",L33-$L$7)</f>
        <v/>
      </c>
      <c r="O33" s="197">
        <f>IF(AND($C33&lt;&gt;"",$C33&lt;$AA$2,$E33&gt;$Z$2),MIN($E33,$AA$2)-MAX($C33,$Z$2),0)</f>
        <v/>
      </c>
      <c r="P33" s="197">
        <f>IF(AND($F33&lt;&gt;"",$F33&lt;$AA$2,$G33&gt;$Z$2),MIN($G33,$AA$2)-MAX($F33,$Z$2),0)</f>
        <v/>
      </c>
      <c r="Q33" s="197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119" t="n"/>
    </row>
    <row r="34" ht="36.75" customHeight="1" s="35">
      <c r="A34" s="216">
        <f>A33+1</f>
        <v/>
      </c>
      <c r="B34" s="32">
        <f>TEXT(A34,"aaa")</f>
        <v/>
      </c>
      <c r="C34" s="200" t="n"/>
      <c r="D34" s="215">
        <f t="array" ref="D34">_xlfn.IFS(C34&lt;0.5,"朝",AND(C34&lt;22/24),"22前",AND(C34&gt;=22/24),"22後")</f>
        <v/>
      </c>
      <c r="E34" s="146" t="n"/>
      <c r="F34" s="197" t="n"/>
      <c r="G34" s="198" t="n"/>
      <c r="H34" s="201">
        <f>G34-F34</f>
        <v/>
      </c>
      <c r="I34" s="196">
        <f>IF(AND(C34&lt;0.333,C34&lt;&gt;""),8/24-C34,(IF(E34&gt;29/24,E34-29/24,)))</f>
        <v/>
      </c>
      <c r="J34" s="196">
        <f>IF(AND(C34&lt;0.5,C34&lt;&gt;""),E34-C34-H34,)</f>
        <v/>
      </c>
      <c r="K34" s="196">
        <f>IF(AND(C34&gt;0.5,C34&lt;22/24),22/24-C34,)</f>
        <v/>
      </c>
      <c r="L34" s="197">
        <f>IF(C34&gt;E34,E34+1-C34-H34,E34-C34-H34)</f>
        <v/>
      </c>
      <c r="M34" s="202">
        <f>+IF(L34&gt;$L$7,$L$7,L34)</f>
        <v/>
      </c>
      <c r="N34" s="197">
        <f>+IF(OR(L34&lt;=$L$7,L34=" ")," ",L34-$L$7)</f>
        <v/>
      </c>
      <c r="O34" s="197">
        <f>IF(AND($C34&lt;&gt;"",$C34&lt;$AA$2,$E34&gt;$Z$2),MIN($E34,$AA$2)-MAX($C34,$Z$2),0)</f>
        <v/>
      </c>
      <c r="P34" s="197">
        <f>IF(AND($F34&lt;&gt;"",$F34&lt;$AA$2,$G34&gt;$Z$2),MIN($G34,$AA$2)-MAX($F34,$Z$2),0)</f>
        <v/>
      </c>
      <c r="Q34" s="197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119" t="n"/>
    </row>
    <row r="35" ht="36.75" customHeight="1" s="35">
      <c r="A35" s="216">
        <f>A34+1</f>
        <v/>
      </c>
      <c r="B35" s="32">
        <f>TEXT(A35,"aaa")</f>
        <v/>
      </c>
      <c r="C35" s="200" t="n"/>
      <c r="D35" s="215">
        <f t="array" ref="D35">_xlfn.IFS(C35&lt;0.5,"朝",AND(C35&lt;22/24),"22前",AND(C35&gt;=22/24),"22後")</f>
        <v/>
      </c>
      <c r="E35" s="146" t="n"/>
      <c r="F35" s="197" t="n"/>
      <c r="G35" s="198" t="n"/>
      <c r="H35" s="201">
        <f>G35-F35</f>
        <v/>
      </c>
      <c r="I35" s="196">
        <f>IF(AND(C35&lt;0.333,C35&lt;&gt;""),8/24-C35,(IF(E35&gt;29/24,E35-29/24,)))</f>
        <v/>
      </c>
      <c r="J35" s="196">
        <f>IF(AND(C35&lt;0.5,C35&lt;&gt;""),E35-C35-H35,)</f>
        <v/>
      </c>
      <c r="K35" s="196">
        <f>IF(AND(C35&gt;0.5,C35&lt;22/24),22/24-C35,)</f>
        <v/>
      </c>
      <c r="L35" s="197">
        <f>IF(C35&gt;E35,E35+1-C35-H35,E35-C35-H35)</f>
        <v/>
      </c>
      <c r="M35" s="202">
        <f>+IF(L35&gt;$L$7,$L$7,L35)</f>
        <v/>
      </c>
      <c r="N35" s="197">
        <f>+IF(OR(L35&lt;=$L$7,L35=" ")," ",L35-$L$7)</f>
        <v/>
      </c>
      <c r="O35" s="197">
        <f>IF(AND($C35&lt;&gt;"",$C35&lt;$AA$2,$E35&gt;$Z$2),MIN($E35,$AA$2)-MAX($C35,$Z$2),0)</f>
        <v/>
      </c>
      <c r="P35" s="197">
        <f>IF(AND($F35&lt;&gt;"",$F35&lt;$AA$2,$G35&gt;$Z$2),MIN($G35,$AA$2)-MAX($F35,$Z$2),0)</f>
        <v/>
      </c>
      <c r="Q35" s="197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119" t="n"/>
    </row>
    <row r="36" ht="36.75" customHeight="1" s="35">
      <c r="A36" s="216">
        <f>A35+1</f>
        <v/>
      </c>
      <c r="B36" s="32">
        <f>TEXT(A36,"aaa")</f>
        <v/>
      </c>
      <c r="C36" s="200" t="n"/>
      <c r="D36" s="215">
        <f t="array" ref="D36">_xlfn.IFS(C36&lt;0.5,"朝",AND(C36&lt;22/24),"22前",AND(C36&gt;=22/24),"22後")</f>
        <v/>
      </c>
      <c r="E36" s="146" t="n"/>
      <c r="F36" s="197" t="n"/>
      <c r="G36" s="198" t="n"/>
      <c r="H36" s="201">
        <f>G36-F36</f>
        <v/>
      </c>
      <c r="I36" s="196">
        <f>IF(AND(C36&lt;0.333,C36&lt;&gt;""),8/24-C36,(IF(E36&gt;29/24,E36-29/24,)))</f>
        <v/>
      </c>
      <c r="J36" s="196">
        <f>IF(AND(C36&lt;0.5,C36&lt;&gt;""),E36-C36-H36,)</f>
        <v/>
      </c>
      <c r="K36" s="196">
        <f>IF(AND(C36&gt;0.5,C36&lt;22/24),22/24-C36,)</f>
        <v/>
      </c>
      <c r="L36" s="197">
        <f>IF(C36&gt;E36,E36+1-C36-H36,E36-C36-H36)</f>
        <v/>
      </c>
      <c r="M36" s="202">
        <f>+IF(L36&gt;$L$7,$L$7,L36)</f>
        <v/>
      </c>
      <c r="N36" s="197">
        <f>+IF(OR(L36&lt;=$L$7,L36=" ")," ",L36-$L$7)</f>
        <v/>
      </c>
      <c r="O36" s="197">
        <f>IF(AND($C36&lt;&gt;"",$C36&lt;$AA$2,$E36&gt;$Z$2),MIN($E36,$AA$2)-MAX($C36,$Z$2),0)</f>
        <v/>
      </c>
      <c r="P36" s="197">
        <f>IF(AND($F36&lt;&gt;"",$F36&lt;$AA$2,$G36&gt;$Z$2),MIN($G36,$AA$2)-MAX($F36,$Z$2),0)</f>
        <v/>
      </c>
      <c r="Q36" s="197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119" t="n"/>
    </row>
    <row r="37" ht="36.75" customHeight="1" s="35">
      <c r="A37" s="216">
        <f>A36+1</f>
        <v/>
      </c>
      <c r="B37" s="32">
        <f>TEXT(A37,"aaa")</f>
        <v/>
      </c>
      <c r="C37" s="200" t="n"/>
      <c r="D37" s="215">
        <f t="array" ref="D37">_xlfn.IFS(C37&lt;0.5,"朝",AND(C37&lt;22/24),"22前",AND(C37&gt;=22/24),"22後")</f>
        <v/>
      </c>
      <c r="E37" s="146" t="n"/>
      <c r="F37" s="197" t="n"/>
      <c r="G37" s="198" t="n"/>
      <c r="H37" s="201">
        <f>G37-F37</f>
        <v/>
      </c>
      <c r="I37" s="196">
        <f>IF(AND(C37&lt;0.333,C37&lt;&gt;""),8/24-C37,(IF(E37&gt;29/24,E37-29/24,)))</f>
        <v/>
      </c>
      <c r="J37" s="196">
        <f>IF(AND(C37&lt;0.5,C37&lt;&gt;""),E37-C37-H37,)</f>
        <v/>
      </c>
      <c r="K37" s="196">
        <f>IF(AND(C37&gt;0.5,C37&lt;22/24),22/24-C37,)</f>
        <v/>
      </c>
      <c r="L37" s="197">
        <f>IF(C37&gt;E37,E37+1-C37-H37,E37-C37-H37)</f>
        <v/>
      </c>
      <c r="M37" s="202">
        <f>+IF(L37&gt;$L$7,$L$7,L37)</f>
        <v/>
      </c>
      <c r="N37" s="197">
        <f>+IF(OR(L37&lt;=$L$7,L37=" ")," ",L37-$L$7)</f>
        <v/>
      </c>
      <c r="O37" s="197">
        <f>IF(AND($C37&lt;&gt;"",$C37&lt;$AA$2,$E37&gt;$Z$2),MIN($E37,$AA$2)-MAX($C37,$Z$2),0)</f>
        <v/>
      </c>
      <c r="P37" s="197">
        <f>IF(AND($F37&lt;&gt;"",$F37&lt;$AA$2,$G37&gt;$Z$2),MIN($G37,$AA$2)-MAX($F37,$Z$2),0)</f>
        <v/>
      </c>
      <c r="Q37" s="197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119" t="n"/>
    </row>
    <row r="38" ht="36.75" customHeight="1" s="35">
      <c r="A38" s="216">
        <f>A37+1</f>
        <v/>
      </c>
      <c r="B38" s="32">
        <f>TEXT(A38,"aaa")</f>
        <v/>
      </c>
      <c r="C38" s="200" t="n"/>
      <c r="D38" s="217">
        <f t="array" ref="D38">_xlfn.IFS(C38&lt;0.5,"朝",AND(C38&lt;22/24),"22前",AND(C38&gt;=22/24),"22後")</f>
        <v/>
      </c>
      <c r="E38" s="146" t="n"/>
      <c r="F38" s="197" t="n"/>
      <c r="G38" s="198" t="n"/>
      <c r="H38" s="201">
        <f>G38-F38</f>
        <v/>
      </c>
      <c r="I38" s="196">
        <f>IF(AND(C38&lt;0.333,C38&lt;&gt;""),8/24-C38,(IF(E38&gt;29/24,E38-29/24,)))</f>
        <v/>
      </c>
      <c r="J38" s="197">
        <f>IF(AND(C38&lt;0.5,C38&lt;&gt;""),E38-C38-H38,)</f>
        <v/>
      </c>
      <c r="K38" s="197">
        <f>IF(AND(C38&gt;0.5,C38&lt;22/24),22/24-C38,)</f>
        <v/>
      </c>
      <c r="L38" s="197">
        <f>IF(C38&gt;E38,E38+1-C38-H38,E38-C38-H38)</f>
        <v/>
      </c>
      <c r="M38" s="202">
        <f>+IF(L38&gt;$L$7,$L$7,L38)</f>
        <v/>
      </c>
      <c r="N38" s="197">
        <f>+IF(OR(L38&lt;=$L$7,L38=" ")," ",L38-$L$7)</f>
        <v/>
      </c>
      <c r="O38" s="197" t="n"/>
      <c r="P38" s="197" t="n"/>
      <c r="Q38" s="197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119" t="n"/>
    </row>
    <row r="39" ht="36.75" customHeight="1" s="35" thickBot="1">
      <c r="A39" s="218">
        <f>A38+1</f>
        <v/>
      </c>
      <c r="B39" s="26">
        <f>TEXT(A39,"aaa")</f>
        <v/>
      </c>
      <c r="C39" s="219" t="n"/>
      <c r="D39" s="220">
        <f t="array" ref="D39">_xlfn.IFS(C39&lt;0.5,"朝",AND(C39&lt;22/24),"22前",AND(C39&gt;=22/24),"22後")</f>
        <v/>
      </c>
      <c r="E39" s="147" t="n"/>
      <c r="F39" s="221" t="n"/>
      <c r="G39" s="222" t="n"/>
      <c r="H39" s="207" t="n">
        <v>0</v>
      </c>
      <c r="I39" s="208">
        <f>IF(AND(C39&lt;0.333,C39&lt;&gt;""),8/24-C39,(IF(E39&gt;29/24,E39-29/24,)))</f>
        <v/>
      </c>
      <c r="J39" s="208">
        <f>IF(AND(C39&lt;0.5,C39&lt;&gt;""),E39-C39-H39,)</f>
        <v/>
      </c>
      <c r="K39" s="223">
        <f>IF(AND(C39&gt;0.5,C39&lt;22/24),22/24-C39,)</f>
        <v/>
      </c>
      <c r="L39" s="208">
        <f>IF(C39&gt;E39,E39+1-C39-H39,E39-C39-H39)</f>
        <v/>
      </c>
      <c r="M39" s="209" t="n">
        <v>0</v>
      </c>
      <c r="N39" s="208" t="n"/>
      <c r="O39" s="208" t="n"/>
      <c r="P39" s="208" t="n"/>
      <c r="Q39" s="208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121" t="n"/>
    </row>
    <row r="40" ht="36.75" customHeight="1" s="35" thickTop="1">
      <c r="A40" s="117" t="inlineStr">
        <is>
          <t>合計</t>
        </is>
      </c>
      <c r="B40" s="117" t="n"/>
      <c r="C40" s="196" t="n"/>
      <c r="D40" s="215">
        <f t="array" ref="D40">_xlfn.IFS(C40&lt;0.5,"朝",AND(C40&lt;22/24),"22前",AND(C40&gt;=22/24),"22後")</f>
        <v/>
      </c>
      <c r="E40" s="224" t="n"/>
      <c r="F40" s="225" t="n"/>
      <c r="G40" s="226" t="n"/>
      <c r="H40" s="195" t="inlineStr">
        <is>
          <t>休憩計計</t>
        </is>
      </c>
      <c r="I40" s="196" t="inlineStr">
        <is>
          <t>早朝計</t>
        </is>
      </c>
      <c r="J40" s="196" t="inlineStr">
        <is>
          <t>基本計</t>
        </is>
      </c>
      <c r="K40" s="196" t="inlineStr">
        <is>
          <t>夜時間</t>
        </is>
      </c>
      <c r="L40" s="196" t="inlineStr">
        <is>
          <t>実働時間</t>
        </is>
      </c>
      <c r="M40" s="122" t="inlineStr">
        <is>
          <t>契約時間</t>
        </is>
      </c>
      <c r="N40" s="123" t="inlineStr">
        <is>
          <t>残業時間</t>
        </is>
      </c>
      <c r="O40" s="124" t="inlineStr">
        <is>
          <t>深夜時間</t>
        </is>
      </c>
      <c r="P40" s="124" t="inlineStr">
        <is>
          <t>深夜時間</t>
        </is>
      </c>
      <c r="Q40" s="124" t="inlineStr">
        <is>
          <t>深夜時間</t>
        </is>
      </c>
      <c r="R40" s="125" t="inlineStr">
        <is>
          <t>食事合計</t>
        </is>
      </c>
    </row>
    <row r="41" ht="36.75" customHeight="1" s="35" thickBot="1">
      <c r="A41" s="119" t="n"/>
      <c r="B41" s="119" t="n"/>
      <c r="C41" s="119" t="n"/>
      <c r="D41" s="119" t="n"/>
      <c r="E41" s="140" t="n"/>
      <c r="F41" s="4" t="inlineStr">
        <is>
          <t>出勤日数</t>
        </is>
      </c>
      <c r="G41" s="144">
        <f>COUNTA(C9:C39)</f>
        <v/>
      </c>
      <c r="H41" s="227">
        <f>+SUM(H9:H39)</f>
        <v/>
      </c>
      <c r="I41" s="228">
        <f>SUM(I9:I39)</f>
        <v/>
      </c>
      <c r="J41" s="229">
        <f>SUM(J9:J39)</f>
        <v/>
      </c>
      <c r="K41" s="229">
        <f>SUM(K9:K39)</f>
        <v/>
      </c>
      <c r="L41" s="197">
        <f>+SUM(L9:L39)</f>
        <v/>
      </c>
      <c r="M41" s="197">
        <f>+SUM(M9:M39)</f>
        <v/>
      </c>
      <c r="N41" s="197">
        <f>+SUM(N9:N39)</f>
        <v/>
      </c>
      <c r="O41" s="197">
        <f>+SUM(O9:O38)</f>
        <v/>
      </c>
      <c r="P41" s="197">
        <f>+SUM(P9:P38)</f>
        <v/>
      </c>
      <c r="Q41" s="197">
        <f>+SUM(Q9:Q39)</f>
        <v/>
      </c>
      <c r="R41" s="119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33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I36" sqref="I36"/>
    </sheetView>
  </sheetViews>
  <sheetFormatPr baseColWidth="8" defaultRowHeight="13.2"/>
  <cols>
    <col width="7.21875" bestFit="1" customWidth="1" style="35" min="1" max="1"/>
    <col width="5.77734375" bestFit="1" customWidth="1" style="35" min="2" max="2"/>
    <col hidden="1" width="2.88671875" customWidth="1" style="35" min="4" max="4"/>
    <col width="10.109375" customWidth="1" style="35" min="8" max="11"/>
    <col width="10" customWidth="1" style="35" min="12" max="13"/>
    <col width="10.88671875" customWidth="1" style="35" min="14" max="14"/>
    <col hidden="1" width="9" customWidth="1" style="35" min="15" max="15"/>
    <col hidden="1" width="8.21875" customWidth="1" style="35" min="16" max="16"/>
  </cols>
  <sheetData>
    <row r="2" ht="22.5" customHeight="1" s="35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67" t="inlineStr">
        <is>
          <t>ダイエットクック</t>
        </is>
      </c>
      <c r="E2" s="166" t="n"/>
      <c r="F2" s="166" t="n"/>
      <c r="G2" s="166" t="n"/>
      <c r="L2" s="0" t="n"/>
      <c r="M2" s="0" t="n"/>
      <c r="Z2" s="22" t="n">
        <v>0.9166666666666666</v>
      </c>
      <c r="AA2" s="23" t="n">
        <v>1.208333333333333</v>
      </c>
    </row>
    <row r="3" ht="22.5" customHeight="1" s="35">
      <c r="A3" s="190">
        <f>'[1]0SHEET'!D1</f>
        <v/>
      </c>
      <c r="B3" s="2" t="inlineStr">
        <is>
          <t>月</t>
        </is>
      </c>
      <c r="L3" s="0" t="n"/>
      <c r="M3" s="0" t="n"/>
    </row>
    <row r="4" ht="22.5" customHeight="1" s="35">
      <c r="C4" s="1" t="inlineStr">
        <is>
          <t>氏名</t>
        </is>
      </c>
      <c r="D4" s="168" t="inlineStr">
        <is>
          <t>Ｒスレスタ　ニサ</t>
        </is>
      </c>
      <c r="E4" s="166" t="n"/>
      <c r="F4" s="166" t="n"/>
      <c r="G4" s="166" t="n"/>
      <c r="H4" s="0" t="inlineStr">
        <is>
          <t>NP番号：</t>
        </is>
      </c>
      <c r="I4" s="107" t="n">
        <v>5972</v>
      </c>
      <c r="J4" s="0" t="n"/>
      <c r="K4" s="0" t="n"/>
      <c r="M4" s="0" t="n"/>
    </row>
    <row r="6">
      <c r="L6" s="20" t="inlineStr">
        <is>
          <t>法定時間</t>
        </is>
      </c>
      <c r="M6" s="20" t="n"/>
    </row>
    <row r="7" ht="14.25" customHeight="1" s="35" thickBot="1">
      <c r="L7" s="21" t="n">
        <v>0.3333333333333333</v>
      </c>
      <c r="M7" s="21" t="n"/>
      <c r="O7" s="3" t="n"/>
      <c r="P7" s="3" t="n"/>
      <c r="Q7" s="3" t="n"/>
    </row>
    <row r="8" ht="22.5" customHeight="1" s="35" thickBot="1">
      <c r="A8" s="110" t="inlineStr">
        <is>
          <t>日</t>
        </is>
      </c>
      <c r="B8" s="132" t="inlineStr">
        <is>
          <t>曜日</t>
        </is>
      </c>
      <c r="C8" s="7" t="inlineStr">
        <is>
          <t>出勤</t>
        </is>
      </c>
      <c r="D8" s="8" t="n"/>
      <c r="E8" s="8" t="inlineStr">
        <is>
          <t>退勤</t>
        </is>
      </c>
      <c r="F8" s="8" t="inlineStr">
        <is>
          <t>休憩開始</t>
        </is>
      </c>
      <c r="G8" s="9" t="inlineStr">
        <is>
          <t>休憩終了</t>
        </is>
      </c>
      <c r="H8" s="134" t="inlineStr">
        <is>
          <t>休憩計</t>
        </is>
      </c>
      <c r="I8" s="110" t="inlineStr">
        <is>
          <t>早朝</t>
        </is>
      </c>
      <c r="J8" s="110" t="inlineStr">
        <is>
          <t>基本</t>
        </is>
      </c>
      <c r="K8" s="110" t="inlineStr">
        <is>
          <t>夜</t>
        </is>
      </c>
      <c r="L8" s="111" t="inlineStr">
        <is>
          <t>実働</t>
        </is>
      </c>
      <c r="M8" s="111" t="inlineStr">
        <is>
          <t>契約時間</t>
        </is>
      </c>
      <c r="N8" s="112" t="inlineStr">
        <is>
          <t>残業</t>
        </is>
      </c>
      <c r="O8" s="113" t="inlineStr">
        <is>
          <t>深夜時間</t>
        </is>
      </c>
      <c r="P8" s="113" t="inlineStr">
        <is>
          <t>深夜休憩</t>
        </is>
      </c>
      <c r="Q8" s="113" t="inlineStr">
        <is>
          <t>深夜</t>
        </is>
      </c>
      <c r="R8" s="114" t="inlineStr">
        <is>
          <t>食事</t>
        </is>
      </c>
    </row>
    <row r="9" ht="36.75" customHeight="1" s="35" thickTop="1">
      <c r="A9" s="214">
        <f>A3</f>
        <v/>
      </c>
      <c r="B9" s="133">
        <f>TEXT(A9,"aaa")</f>
        <v/>
      </c>
      <c r="C9" s="192" t="n"/>
      <c r="D9" s="215">
        <f t="array" ref="D9">_xlfn.IFS(C9&lt;0.5,"朝",AND(C9&lt;22/24),"22前",AND(C9&gt;=22/24),"22後")</f>
        <v/>
      </c>
      <c r="E9" s="145" t="n"/>
      <c r="F9" s="196" t="n"/>
      <c r="G9" s="194" t="n"/>
      <c r="H9" s="195">
        <f>G9-F9</f>
        <v/>
      </c>
      <c r="I9" s="196">
        <f>IF(AND(C9&lt;0.333,C9&lt;&gt;""),8/24-C9,(IF(E9&gt;29/24,E9-29/24,)))</f>
        <v/>
      </c>
      <c r="J9" s="196">
        <f>IF(AND(C9&lt;0.5,C9&lt;&gt;""),E9-C9-H9,)</f>
        <v/>
      </c>
      <c r="K9" s="196">
        <f>IF(AND(C9&gt;0.5,C9&lt;22/24),22/24-C9,)</f>
        <v/>
      </c>
      <c r="L9" s="197">
        <f>IF(C9&gt;E9,E9+1-C9-H9,E9-C9-H9)</f>
        <v/>
      </c>
      <c r="M9" s="196">
        <f>+IF(L9&gt;$L$7,$L$7,L9)</f>
        <v/>
      </c>
      <c r="N9" s="196">
        <f>+IF(OR(L9&lt;=$L$7,L9=" ")," ",L9-$L$7)</f>
        <v/>
      </c>
      <c r="O9" s="196">
        <f>IF(AND($C9&lt;&gt;"",$C9&lt;$AA$2,$E9&gt;$Z$2),MIN($E9,$AA$2)-MAX($C9,$Z$2),0)</f>
        <v/>
      </c>
      <c r="P9" s="196">
        <f>IF(AND($F9&lt;&gt;"",$F9&lt;$AA$2,$G9&gt;$Z$2),MIN($G9,$AA$2)-MAX($F9,$Z$2),0)</f>
        <v/>
      </c>
      <c r="Q9" s="197">
        <f t="array" ref="Q9">_xlfn.IFS(D9="朝",,AND(D9="22前",E9&gt;5/24),5/24+1-H9-22/24,AND(D9="22前",E9&lt;5/24),E9+1-H9-22/24,AND(D9="22後",E9&gt;5/24),5/24+1-H9-C9,AND(D9="22後",E9&lt;5/24),E9+1-H9-C9)</f>
        <v/>
      </c>
      <c r="R9" s="117" t="n"/>
    </row>
    <row r="10" ht="36.75" customHeight="1" s="35">
      <c r="A10" s="216">
        <f>A9+1</f>
        <v/>
      </c>
      <c r="B10" s="32">
        <f>TEXT(A10,"aaa")</f>
        <v/>
      </c>
      <c r="C10" s="200" t="n">
        <v>0.90625</v>
      </c>
      <c r="D10" s="215">
        <f t="array" ref="D10">_xlfn.IFS(C10&lt;0.5,"朝",AND(C10&lt;22/24),"22前",AND(C10&gt;=22/24),"22後")</f>
        <v/>
      </c>
      <c r="E10" s="146" t="n">
        <v>1.2375</v>
      </c>
      <c r="F10" s="197" t="n">
        <v>0</v>
      </c>
      <c r="G10" s="198" t="n">
        <v>0.04166666666666666</v>
      </c>
      <c r="H10" s="201">
        <f>G10-F10</f>
        <v/>
      </c>
      <c r="I10" s="196">
        <f>IF(AND(C10&lt;0.333,C10&lt;&gt;""),8/24-C10,(IF(E10&gt;29/24,E10-29/24,)))</f>
        <v/>
      </c>
      <c r="J10" s="196">
        <f>IF(AND(C10&lt;0.5,C10&lt;&gt;""),E10-C10-H10,)</f>
        <v/>
      </c>
      <c r="K10" s="196">
        <f>IF(AND(C10&gt;0.5,C10&lt;22/24),22/24-C10,)</f>
        <v/>
      </c>
      <c r="L10" s="197">
        <f>IF(C10&gt;E10,E10+1-C10-H10,E10-C10-H10)</f>
        <v/>
      </c>
      <c r="M10" s="202">
        <f>+IF(L10&gt;$L$7,$L$7,L10)</f>
        <v/>
      </c>
      <c r="N10" s="197">
        <f>+IF(OR(L10&lt;=$L$7,L10=" ")," ",L10-$L$7)</f>
        <v/>
      </c>
      <c r="O10" s="197">
        <f>IF(AND($C10&lt;&gt;"",$C10&lt;$AA$2,$E10&gt;$Z$2),MIN($E10,$AA$2)-MAX($C10,$Z$2),0)</f>
        <v/>
      </c>
      <c r="P10" s="197">
        <f>IF(AND($F10&lt;&gt;"",$F10&lt;$AA$2,$G10&gt;$Z$2),MIN($G10,$AA$2)-MAX($F10,$Z$2),0)</f>
        <v/>
      </c>
      <c r="Q10" s="197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119" t="n"/>
    </row>
    <row r="11" ht="36.75" customHeight="1" s="35">
      <c r="A11" s="216">
        <f>A10+1</f>
        <v/>
      </c>
      <c r="B11" s="32">
        <f>TEXT(A11,"aaa")</f>
        <v/>
      </c>
      <c r="C11" s="200" t="n">
        <v>0.90625</v>
      </c>
      <c r="D11" s="215">
        <f t="array" ref="D11">_xlfn.IFS(C11&lt;0.5,"朝",AND(C11&lt;22/24),"22前",AND(C11&gt;=22/24),"22後")</f>
        <v/>
      </c>
      <c r="E11" s="146" t="n">
        <v>1.2375</v>
      </c>
      <c r="F11" s="197" t="n">
        <v>0</v>
      </c>
      <c r="G11" s="198" t="n">
        <v>0.04166666666666666</v>
      </c>
      <c r="H11" s="201">
        <f>G11-F11</f>
        <v/>
      </c>
      <c r="I11" s="196">
        <f>IF(AND(C11&lt;0.333,C11&lt;&gt;""),8/24-C11,(IF(E11&gt;29/24,E11-29/24,)))</f>
        <v/>
      </c>
      <c r="J11" s="196">
        <f>IF(AND(C11&lt;0.5,C11&lt;&gt;""),E11-C11-H11,)</f>
        <v/>
      </c>
      <c r="K11" s="196">
        <f>IF(AND(C11&gt;0.5,C11&lt;22/24),22/24-C11,)</f>
        <v/>
      </c>
      <c r="L11" s="197">
        <f>IF(C11&gt;E11,E11+1-C11-H11,E11-C11-H11)</f>
        <v/>
      </c>
      <c r="M11" s="202">
        <f>+IF(L11&gt;$L$7,$L$7,L11)</f>
        <v/>
      </c>
      <c r="N11" s="197">
        <f>+IF(OR(L11&lt;=$L$7,L11=" ")," ",L11-$L$7)</f>
        <v/>
      </c>
      <c r="O11" s="197">
        <f>IF(AND($C11&lt;&gt;"",$C11&lt;$AA$2,$E11&gt;$Z$2),MIN($E11,$AA$2)-MAX($C11,$Z$2),0)</f>
        <v/>
      </c>
      <c r="P11" s="197">
        <f>IF(AND($F11&lt;&gt;"",$F11&lt;$AA$2,$G11&gt;$Z$2),MIN($G11,$AA$2)-MAX($F11,$Z$2),0)</f>
        <v/>
      </c>
      <c r="Q11" s="197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119" t="n"/>
    </row>
    <row r="12" ht="36.75" customHeight="1" s="35">
      <c r="A12" s="216">
        <f>A11+1</f>
        <v/>
      </c>
      <c r="B12" s="32">
        <f>TEXT(A12,"aaa")</f>
        <v/>
      </c>
      <c r="C12" s="200" t="n">
        <v>0.9069444444444444</v>
      </c>
      <c r="D12" s="215">
        <f t="array" ref="D12">_xlfn.IFS(C12&lt;0.5,"朝",AND(C12&lt;22/24),"22前",AND(C12&gt;=22/24),"22後")</f>
        <v/>
      </c>
      <c r="E12" s="146" t="n">
        <v>1.238194444444444</v>
      </c>
      <c r="F12" s="197" t="n">
        <v>0</v>
      </c>
      <c r="G12" s="198" t="n">
        <v>0.04166666666666666</v>
      </c>
      <c r="H12" s="201">
        <f>G12-F12</f>
        <v/>
      </c>
      <c r="I12" s="196">
        <f>IF(AND(C12&lt;0.333,C12&lt;&gt;""),8/24-C12,(IF(E12&gt;29/24,E12-29/24,)))</f>
        <v/>
      </c>
      <c r="J12" s="196">
        <f>IF(AND(C12&lt;0.5,C12&lt;&gt;""),E12-C12-H12,)</f>
        <v/>
      </c>
      <c r="K12" s="196">
        <f>IF(AND(C12&gt;0.5,C12&lt;22/24),22/24-C12,)</f>
        <v/>
      </c>
      <c r="L12" s="197">
        <f>IF(C12&gt;E12,E12+1-C12-H12,E12-C12-H12)</f>
        <v/>
      </c>
      <c r="M12" s="202">
        <f>+IF(L12&gt;$L$7,$L$7,L12)</f>
        <v/>
      </c>
      <c r="N12" s="197">
        <f>+IF(OR(L12&lt;=$L$7,L12=" ")," ",L12-$L$7)</f>
        <v/>
      </c>
      <c r="O12" s="197">
        <f>IF(AND($C12&lt;&gt;"",$C12&lt;$AA$2,$E12&gt;$Z$2),MIN($E12,$AA$2)-MAX($C12,$Z$2),0)</f>
        <v/>
      </c>
      <c r="P12" s="197">
        <f>IF(AND($F12&lt;&gt;"",$F12&lt;$AA$2,$G12&gt;$Z$2),MIN($G12,$AA$2)-MAX($F12,$Z$2),0)</f>
        <v/>
      </c>
      <c r="Q12" s="197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119" t="n"/>
    </row>
    <row r="13" ht="36.75" customHeight="1" s="35">
      <c r="A13" s="216">
        <f>A12+1</f>
        <v/>
      </c>
      <c r="B13" s="32">
        <f>TEXT(A13,"aaa")</f>
        <v/>
      </c>
      <c r="C13" s="200" t="n">
        <v>0.8652777777777778</v>
      </c>
      <c r="D13" s="215">
        <f t="array" ref="D13">_xlfn.IFS(C13&lt;0.5,"朝",AND(C13&lt;22/24),"22前",AND(C13&gt;=22/24),"22後")</f>
        <v/>
      </c>
      <c r="E13" s="146" t="n">
        <v>1.236805555555555</v>
      </c>
      <c r="F13" s="197" t="n">
        <v>0</v>
      </c>
      <c r="G13" s="198" t="n">
        <v>0.04166666666666666</v>
      </c>
      <c r="H13" s="201">
        <f>G13-F13</f>
        <v/>
      </c>
      <c r="I13" s="196">
        <f>IF(AND(C13&lt;0.333,C13&lt;&gt;""),8/24-C13,(IF(E13&gt;29/24,E13-29/24,)))</f>
        <v/>
      </c>
      <c r="J13" s="196">
        <f>IF(AND(C13&lt;0.5,C13&lt;&gt;""),E13-C13-H13,)</f>
        <v/>
      </c>
      <c r="K13" s="196">
        <f>IF(AND(C13&gt;0.5,C13&lt;22/24),22/24-C13,)</f>
        <v/>
      </c>
      <c r="L13" s="197">
        <f>IF(C13&gt;E13,E13+1-C13-H13,E13-C13-H13)</f>
        <v/>
      </c>
      <c r="M13" s="202">
        <f>+IF(L13&gt;$L$7,$L$7,L13)</f>
        <v/>
      </c>
      <c r="N13" s="197">
        <f>+IF(OR(L13&lt;=$L$7,L13=" ")," ",L13-$L$7)</f>
        <v/>
      </c>
      <c r="O13" s="197">
        <f>IF(AND($C13&lt;&gt;"",$C13&lt;$AA$2,$E13&gt;$Z$2),MIN($E13,$AA$2)-MAX($C13,$Z$2),0)</f>
        <v/>
      </c>
      <c r="P13" s="197">
        <f>IF(AND($F13&lt;&gt;"",$F13&lt;$AA$2,$G13&gt;$Z$2),MIN($G13,$AA$2)-MAX($F13,$Z$2),0)</f>
        <v/>
      </c>
      <c r="Q13" s="197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119" t="n"/>
    </row>
    <row r="14" ht="36.75" customHeight="1" s="35">
      <c r="A14" s="216">
        <f>A13+1</f>
        <v/>
      </c>
      <c r="B14" s="32">
        <f>TEXT(A14,"aaa")</f>
        <v/>
      </c>
      <c r="C14" s="200" t="n"/>
      <c r="D14" s="215">
        <f t="array" ref="D14">_xlfn.IFS(C14&lt;0.5,"朝",AND(C14&lt;22/24),"22前",AND(C14&gt;=22/24),"22後")</f>
        <v/>
      </c>
      <c r="E14" s="146" t="n"/>
      <c r="F14" s="197" t="n"/>
      <c r="G14" s="198" t="n"/>
      <c r="H14" s="201">
        <f>G14-F14</f>
        <v/>
      </c>
      <c r="I14" s="196">
        <f>IF(AND(C14&lt;0.333,C14&lt;&gt;""),8/24-C14,(IF(E14&gt;29/24,E14-29/24,)))</f>
        <v/>
      </c>
      <c r="J14" s="196">
        <f>IF(AND(C14&lt;0.5,C14&lt;&gt;""),E14-C14-H14,)</f>
        <v/>
      </c>
      <c r="K14" s="196">
        <f>IF(AND(C14&gt;0.5,C14&lt;22/24),22/24-C14,)</f>
        <v/>
      </c>
      <c r="L14" s="197">
        <f>IF(C14&gt;E14,E14+1-C14-H14,E14-C14-H14)</f>
        <v/>
      </c>
      <c r="M14" s="202">
        <f>+IF(L14&gt;$L$7,$L$7,L14)</f>
        <v/>
      </c>
      <c r="N14" s="197">
        <f>+IF(OR(L14&lt;=$L$7,L14=" ")," ",L14-$L$7)</f>
        <v/>
      </c>
      <c r="O14" s="197">
        <f>IF(AND($C14&lt;&gt;"",$C14&lt;$AA$2,$E14&gt;$Z$2),MIN($E14,$AA$2)-MAX($C14,$Z$2),0)</f>
        <v/>
      </c>
      <c r="P14" s="197">
        <f>IF(AND($F14&lt;&gt;"",$F14&lt;$AA$2,$G14&gt;$Z$2),MIN($G14,$AA$2)-MAX($F14,$Z$2),0)</f>
        <v/>
      </c>
      <c r="Q14" s="197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119" t="n"/>
    </row>
    <row r="15" ht="36.75" customHeight="1" s="35">
      <c r="A15" s="216">
        <f>A14+1</f>
        <v/>
      </c>
      <c r="B15" s="32">
        <f>TEXT(A15,"aaa")</f>
        <v/>
      </c>
      <c r="C15" s="200" t="n"/>
      <c r="D15" s="215">
        <f t="array" ref="D15">_xlfn.IFS(C15&lt;0.5,"朝",AND(C15&lt;22/24),"22前",AND(C15&gt;=22/24),"22後")</f>
        <v/>
      </c>
      <c r="E15" s="146" t="n"/>
      <c r="F15" s="197" t="n"/>
      <c r="G15" s="198" t="n"/>
      <c r="H15" s="201">
        <f>G15-F15</f>
        <v/>
      </c>
      <c r="I15" s="196">
        <f>IF(AND(C15&lt;0.333,C15&lt;&gt;""),8/24-C15,(IF(E15&gt;29/24,E15-29/24,)))</f>
        <v/>
      </c>
      <c r="J15" s="196">
        <f>IF(AND(C15&lt;0.5,C15&lt;&gt;""),E15-C15-H15,)</f>
        <v/>
      </c>
      <c r="K15" s="196">
        <f>IF(AND(C15&gt;0.5,C15&lt;22/24),22/24-C15,)</f>
        <v/>
      </c>
      <c r="L15" s="197">
        <f>IF(C15&gt;E15,E15+1-C15-H15,E15-C15-H15)</f>
        <v/>
      </c>
      <c r="M15" s="202">
        <f>+IF(L15&gt;$L$7,$L$7,L15)</f>
        <v/>
      </c>
      <c r="N15" s="197">
        <f>+IF(OR(L15&lt;=$L$7,L15=" ")," ",L15-$L$7)</f>
        <v/>
      </c>
      <c r="O15" s="197">
        <f>IF(AND($C15&lt;&gt;"",$C15&lt;$AA$2,$E15&gt;$Z$2),MIN($E15,$AA$2)-MAX($C15,$Z$2),0)</f>
        <v/>
      </c>
      <c r="P15" s="197">
        <f>IF(AND($F15&lt;&gt;"",$F15&lt;$AA$2,$G15&gt;$Z$2),MIN($G15,$AA$2)-MAX($F15,$Z$2),0)</f>
        <v/>
      </c>
      <c r="Q15" s="197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119" t="n"/>
    </row>
    <row r="16" ht="36.75" customHeight="1" s="35">
      <c r="A16" s="216">
        <f>A15+1</f>
        <v/>
      </c>
      <c r="B16" s="32">
        <f>TEXT(A16,"aaa")</f>
        <v/>
      </c>
      <c r="C16" s="200" t="n"/>
      <c r="D16" s="215">
        <f t="array" ref="D16">_xlfn.IFS(C16&lt;0.5,"朝",AND(C16&lt;22/24),"22前",AND(C16&gt;=22/24),"22後")</f>
        <v/>
      </c>
      <c r="E16" s="146" t="n"/>
      <c r="F16" s="197" t="n"/>
      <c r="G16" s="198" t="n"/>
      <c r="H16" s="201">
        <f>G16-F16</f>
        <v/>
      </c>
      <c r="I16" s="196">
        <f>IF(AND(C16&lt;0.333,C16&lt;&gt;""),8/24-C16,(IF(E16&gt;29/24,E16-29/24,)))</f>
        <v/>
      </c>
      <c r="J16" s="196">
        <f>IF(AND(C16&lt;0.5,C16&lt;&gt;""),E16-C16-H16,)</f>
        <v/>
      </c>
      <c r="K16" s="196">
        <f>IF(AND(C16&gt;0.5,C16&lt;22/24),22/24-C16,)</f>
        <v/>
      </c>
      <c r="L16" s="197">
        <f>IF(C16&gt;E16,E16+1-C16-H16,E16-C16-H16)</f>
        <v/>
      </c>
      <c r="M16" s="202">
        <f>+IF(L16&gt;$L$7,$L$7,L16)</f>
        <v/>
      </c>
      <c r="N16" s="197">
        <f>+IF(OR(L16&lt;=$L$7,L16=" ")," ",L16-$L$7)</f>
        <v/>
      </c>
      <c r="O16" s="197">
        <f>IF(AND($C16&lt;&gt;"",$C16&lt;$AA$2,$E16&gt;$Z$2),MIN($E16,$AA$2)-MAX($C16,$Z$2),0)</f>
        <v/>
      </c>
      <c r="P16" s="197">
        <f>IF(AND($F16&lt;&gt;"",$F16&lt;$AA$2,$G16&gt;$Z$2),MIN($G16,$AA$2)-MAX($F16,$Z$2),0)</f>
        <v/>
      </c>
      <c r="Q16" s="197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119" t="n"/>
    </row>
    <row r="17" ht="36.75" customHeight="1" s="35">
      <c r="A17" s="216">
        <f>A16+1</f>
        <v/>
      </c>
      <c r="B17" s="32">
        <f>TEXT(A17,"aaa")</f>
        <v/>
      </c>
      <c r="C17" s="200" t="n">
        <v>0.90625</v>
      </c>
      <c r="D17" s="215">
        <f t="array" ref="D17">_xlfn.IFS(C17&lt;0.5,"朝",AND(C17&lt;22/24),"22前",AND(C17&gt;=22/24),"22後")</f>
        <v/>
      </c>
      <c r="E17" s="146" t="n">
        <v>1.2375</v>
      </c>
      <c r="F17" s="197" t="n">
        <v>0</v>
      </c>
      <c r="G17" s="198" t="n">
        <v>0.04166666666666666</v>
      </c>
      <c r="H17" s="201">
        <f>G17-F17</f>
        <v/>
      </c>
      <c r="I17" s="196">
        <f>IF(AND(C17&lt;0.333,C17&lt;&gt;""),8/24-C17,(IF(E17&gt;29/24,E17-29/24,)))</f>
        <v/>
      </c>
      <c r="J17" s="196">
        <f>IF(AND(C17&lt;0.5,C17&lt;&gt;""),E17-C17-H17,)</f>
        <v/>
      </c>
      <c r="K17" s="196">
        <f>IF(AND(C17&gt;0.5,C17&lt;22/24),22/24-C17,)</f>
        <v/>
      </c>
      <c r="L17" s="197">
        <f>IF(C17&gt;E17,E17+1-C17-H17,E17-C17-H17)</f>
        <v/>
      </c>
      <c r="M17" s="202">
        <f>+IF(L17&gt;$L$7,$L$7,L17)</f>
        <v/>
      </c>
      <c r="N17" s="197">
        <f>+IF(OR(L17&lt;=$L$7,L17=" ")," ",L17-$L$7)</f>
        <v/>
      </c>
      <c r="O17" s="197">
        <f>IF(AND($C17&lt;&gt;"",$C17&lt;$AA$2,$E17&gt;$Z$2),MIN($E17,$AA$2)-MAX($C17,$Z$2),0)</f>
        <v/>
      </c>
      <c r="P17" s="197">
        <f>IF(AND($F17&lt;&gt;"",$F17&lt;$AA$2,$G17&gt;$Z$2),MIN($G17,$AA$2)-MAX($F17,$Z$2),0)</f>
        <v/>
      </c>
      <c r="Q17" s="197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119" t="n"/>
    </row>
    <row r="18" ht="36.75" customHeight="1" s="35">
      <c r="A18" s="216">
        <f>A17+1</f>
        <v/>
      </c>
      <c r="B18" s="32">
        <f>TEXT(A18,"aaa")</f>
        <v/>
      </c>
      <c r="C18" s="200" t="n">
        <v>0.90625</v>
      </c>
      <c r="D18" s="215">
        <f t="array" ref="D18">_xlfn.IFS(C18&lt;0.5,"朝",AND(C18&lt;22/24),"22前",AND(C18&gt;=22/24),"22後")</f>
        <v/>
      </c>
      <c r="E18" s="146" t="n">
        <v>1.2375</v>
      </c>
      <c r="F18" s="197" t="n">
        <v>0</v>
      </c>
      <c r="G18" s="198" t="n">
        <v>0.04166666666666666</v>
      </c>
      <c r="H18" s="201">
        <f>G18-F18</f>
        <v/>
      </c>
      <c r="I18" s="196">
        <f>IF(AND(C18&lt;0.333,C18&lt;&gt;""),8/24-C18,(IF(E18&gt;29/24,E18-29/24,)))</f>
        <v/>
      </c>
      <c r="J18" s="196">
        <f>IF(AND(C18&lt;0.5,C18&lt;&gt;""),E18-C18-H18,)</f>
        <v/>
      </c>
      <c r="K18" s="196">
        <f>IF(AND(C18&gt;0.5,C18&lt;22/24),22/24-C18,)</f>
        <v/>
      </c>
      <c r="L18" s="197">
        <f>IF(C18&gt;E18,E18+1-C18-H18,E18-C18-H18)</f>
        <v/>
      </c>
      <c r="M18" s="202">
        <f>+IF(L18&gt;$L$7,$L$7,L18)</f>
        <v/>
      </c>
      <c r="N18" s="197">
        <f>+IF(OR(L18&lt;=$L$7,L18=" ")," ",L18-$L$7)</f>
        <v/>
      </c>
      <c r="O18" s="197">
        <f>IF(AND($C18&lt;&gt;"",$C18&lt;$AA$2,$E18&gt;$Z$2),MIN($E18,$AA$2)-MAX($C18,$Z$2),0)</f>
        <v/>
      </c>
      <c r="P18" s="197">
        <f>IF(AND($F18&lt;&gt;"",$F18&lt;$AA$2,$G18&gt;$Z$2),MIN($G18,$AA$2)-MAX($F18,$Z$2),0)</f>
        <v/>
      </c>
      <c r="Q18" s="197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119" t="n"/>
    </row>
    <row r="19" ht="36.75" customHeight="1" s="35">
      <c r="A19" s="216">
        <f>A18+1</f>
        <v/>
      </c>
      <c r="B19" s="32">
        <f>TEXT(A19,"aaa")</f>
        <v/>
      </c>
      <c r="C19" s="200" t="n">
        <v>0.9069444444444444</v>
      </c>
      <c r="D19" s="215">
        <f t="array" ref="D19">_xlfn.IFS(C19&lt;0.5,"朝",AND(C19&lt;22/24),"22前",AND(C19&gt;=22/24),"22後")</f>
        <v/>
      </c>
      <c r="E19" s="146" t="n">
        <v>1.238194444444444</v>
      </c>
      <c r="F19" s="197" t="n">
        <v>0</v>
      </c>
      <c r="G19" s="198" t="n">
        <v>0.04166666666666666</v>
      </c>
      <c r="H19" s="201">
        <f>G19-F19</f>
        <v/>
      </c>
      <c r="I19" s="196">
        <f>IF(AND(C19&lt;0.333,C19&lt;&gt;""),8/24-C19,(IF(E19&gt;29/24,E19-29/24,)))</f>
        <v/>
      </c>
      <c r="J19" s="196">
        <f>IF(AND(C19&lt;0.5,C19&lt;&gt;""),E19-C19-H19,)</f>
        <v/>
      </c>
      <c r="K19" s="196">
        <f>IF(AND(C19&gt;0.5,C19&lt;22/24),22/24-C19,)</f>
        <v/>
      </c>
      <c r="L19" s="197">
        <f>IF(C19&gt;E19,E19+1-C19-H19,E19-C19-H19)</f>
        <v/>
      </c>
      <c r="M19" s="202">
        <f>+IF(L19&gt;$L$7,$L$7,L19)</f>
        <v/>
      </c>
      <c r="N19" s="197">
        <f>+IF(OR(L19&lt;=$L$7,L19=" ")," ",L19-$L$7)</f>
        <v/>
      </c>
      <c r="O19" s="197">
        <f>IF(AND($C19&lt;&gt;"",$C19&lt;$AA$2,$E19&gt;$Z$2),MIN($E19,$AA$2)-MAX($C19,$Z$2),0)</f>
        <v/>
      </c>
      <c r="P19" s="197">
        <f>IF(AND($F19&lt;&gt;"",$F19&lt;$AA$2,$G19&gt;$Z$2),MIN($G19,$AA$2)-MAX($F19,$Z$2),0)</f>
        <v/>
      </c>
      <c r="Q19" s="197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119" t="n"/>
    </row>
    <row r="20" ht="36.75" customHeight="1" s="35">
      <c r="A20" s="216">
        <f>A19+1</f>
        <v/>
      </c>
      <c r="B20" s="32">
        <f>TEXT(A20,"aaa")</f>
        <v/>
      </c>
      <c r="C20" s="200" t="n">
        <v>0.8652777777777778</v>
      </c>
      <c r="D20" s="215">
        <f t="array" ref="D20">_xlfn.IFS(C20&lt;0.5,"朝",AND(C20&lt;22/24),"22前",AND(C20&gt;=22/24),"22後")</f>
        <v/>
      </c>
      <c r="E20" s="146" t="n">
        <v>1.236805555555555</v>
      </c>
      <c r="F20" s="197" t="n">
        <v>0</v>
      </c>
      <c r="G20" s="198" t="n">
        <v>0.04166666666666666</v>
      </c>
      <c r="H20" s="201">
        <f>G20-F20</f>
        <v/>
      </c>
      <c r="I20" s="196">
        <f>IF(AND(C20&lt;0.333,C20&lt;&gt;""),8/24-C20,(IF(E20&gt;29/24,E20-29/24,)))</f>
        <v/>
      </c>
      <c r="J20" s="196">
        <f>IF(AND(C20&lt;0.5,C20&lt;&gt;""),E20-C20-H20,)</f>
        <v/>
      </c>
      <c r="K20" s="196">
        <f>IF(AND(C20&gt;0.5,C20&lt;22/24),22/24-C20,)</f>
        <v/>
      </c>
      <c r="L20" s="197">
        <f>IF(C20&gt;E20,E20+1-C20-H20,E20-C20-H20)</f>
        <v/>
      </c>
      <c r="M20" s="202">
        <f>+IF(L20&gt;$L$7,$L$7,L20)</f>
        <v/>
      </c>
      <c r="N20" s="197">
        <f>+IF(OR(L20&lt;=$L$7,L20=" ")," ",L20-$L$7)</f>
        <v/>
      </c>
      <c r="O20" s="197">
        <f>IF(AND($C20&lt;&gt;"",$C20&lt;$AA$2,$E20&gt;$Z$2),MIN($E20,$AA$2)-MAX($C20,$Z$2),0)</f>
        <v/>
      </c>
      <c r="P20" s="197">
        <f>IF(AND($F20&lt;&gt;"",$F20&lt;$AA$2,$G20&gt;$Z$2),MIN($G20,$AA$2)-MAX($F20,$Z$2),0)</f>
        <v/>
      </c>
      <c r="Q20" s="197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119" t="n"/>
    </row>
    <row r="21" ht="36.75" customHeight="1" s="35">
      <c r="A21" s="216">
        <f>A20+1</f>
        <v/>
      </c>
      <c r="B21" s="32">
        <f>TEXT(A21,"aaa")</f>
        <v/>
      </c>
      <c r="C21" s="200" t="n"/>
      <c r="D21" s="215">
        <f t="array" ref="D21">_xlfn.IFS(C21&lt;0.5,"朝",AND(C21&lt;22/24),"22前",AND(C21&gt;=22/24),"22後")</f>
        <v/>
      </c>
      <c r="E21" s="146" t="n"/>
      <c r="F21" s="197" t="n"/>
      <c r="G21" s="198" t="n"/>
      <c r="H21" s="201">
        <f>G21-F21</f>
        <v/>
      </c>
      <c r="I21" s="196">
        <f>IF(AND(C21&lt;0.333,C21&lt;&gt;""),8/24-C21,(IF(E21&gt;29/24,E21-29/24,)))</f>
        <v/>
      </c>
      <c r="J21" s="196">
        <f>IF(AND(C21&lt;0.5,C21&lt;&gt;""),E21-C21-H21,)</f>
        <v/>
      </c>
      <c r="K21" s="196">
        <f>IF(AND(C21&gt;0.5,C21&lt;22/24),22/24-C21,)</f>
        <v/>
      </c>
      <c r="L21" s="197">
        <f>IF(C21&gt;E21,E21+1-C21-H21,E21-C21-H21)</f>
        <v/>
      </c>
      <c r="M21" s="202">
        <f>+IF(L21&gt;$L$7,$L$7,L21)</f>
        <v/>
      </c>
      <c r="N21" s="197">
        <f>+IF(OR(L21&lt;=$L$7,L21=" ")," ",L21-$L$7)</f>
        <v/>
      </c>
      <c r="O21" s="197">
        <f>IF(AND($C21&lt;&gt;"",$C21&lt;$AA$2,$E21&gt;$Z$2),MIN($E21,$AA$2)-MAX($C21,$Z$2),0)</f>
        <v/>
      </c>
      <c r="P21" s="197">
        <f>IF(AND($F21&lt;&gt;"",$F21&lt;$AA$2,$G21&gt;$Z$2),MIN($G21,$AA$2)-MAX($F21,$Z$2),0)</f>
        <v/>
      </c>
      <c r="Q21" s="197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119" t="n"/>
    </row>
    <row r="22" ht="36.75" customHeight="1" s="35">
      <c r="A22" s="216">
        <f>A21+1</f>
        <v/>
      </c>
      <c r="B22" s="32">
        <f>TEXT(A22,"aaa")</f>
        <v/>
      </c>
      <c r="C22" s="200" t="n"/>
      <c r="D22" s="215">
        <f t="array" ref="D22">_xlfn.IFS(C22&lt;0.5,"朝",AND(C22&lt;22/24),"22前",AND(C22&gt;=22/24),"22後")</f>
        <v/>
      </c>
      <c r="E22" s="146" t="n"/>
      <c r="F22" s="197" t="n"/>
      <c r="G22" s="198" t="n"/>
      <c r="H22" s="201">
        <f>G22-F22</f>
        <v/>
      </c>
      <c r="I22" s="196">
        <f>IF(AND(C22&lt;0.333,C22&lt;&gt;""),8/24-C22,(IF(E22&gt;29/24,E22-29/24,)))</f>
        <v/>
      </c>
      <c r="J22" s="196">
        <f>IF(AND(C22&lt;0.5,C22&lt;&gt;""),E22-C22-H22,)</f>
        <v/>
      </c>
      <c r="K22" s="196">
        <f>IF(AND(C22&gt;0.5,C22&lt;22/24),22/24-C22,)</f>
        <v/>
      </c>
      <c r="L22" s="197">
        <f>IF(C22&gt;E22,E22+1-C22-H22,E22-C22-H22)</f>
        <v/>
      </c>
      <c r="M22" s="202">
        <f>+IF(L22&gt;$L$7,$L$7,L22)</f>
        <v/>
      </c>
      <c r="N22" s="197">
        <f>+IF(OR(L22&lt;=$L$7,L22=" ")," ",L22-$L$7)</f>
        <v/>
      </c>
      <c r="O22" s="197">
        <f>IF(AND($C22&lt;&gt;"",$C22&lt;$AA$2,$E22&gt;$Z$2),MIN($E22,$AA$2)-MAX($C22,$Z$2),0)</f>
        <v/>
      </c>
      <c r="P22" s="197">
        <f>IF(AND($F22&lt;&gt;"",$F22&lt;$AA$2,$G22&gt;$Z$2),MIN($G22,$AA$2)-MAX($F22,$Z$2),0)</f>
        <v/>
      </c>
      <c r="Q22" s="197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119" t="n"/>
    </row>
    <row r="23" ht="36.75" customHeight="1" s="35">
      <c r="A23" s="216">
        <f>A22+1</f>
        <v/>
      </c>
      <c r="B23" s="32">
        <f>TEXT(A23,"aaa")</f>
        <v/>
      </c>
      <c r="C23" s="200" t="n"/>
      <c r="D23" s="215">
        <f t="array" ref="D23">_xlfn.IFS(C23&lt;0.5,"朝",AND(C23&lt;22/24),"22前",AND(C23&gt;=22/24),"22後")</f>
        <v/>
      </c>
      <c r="E23" s="146" t="n"/>
      <c r="F23" s="197" t="n"/>
      <c r="G23" s="198" t="n"/>
      <c r="H23" s="201">
        <f>G23-F23</f>
        <v/>
      </c>
      <c r="I23" s="196">
        <f>IF(AND(C23&lt;0.333,C23&lt;&gt;""),8/24-C23,(IF(E23&gt;29/24,E23-29/24,)))</f>
        <v/>
      </c>
      <c r="J23" s="196">
        <f>IF(AND(C23&lt;0.5,C23&lt;&gt;""),E23-C23-H23,)</f>
        <v/>
      </c>
      <c r="K23" s="196">
        <f>IF(AND(C23&gt;0.5,C23&lt;22/24),22/24-C23,)</f>
        <v/>
      </c>
      <c r="L23" s="197">
        <f>IF(C23&gt;E23,E23+1-C23-H23,E23-C23-H23)</f>
        <v/>
      </c>
      <c r="M23" s="202">
        <f>+IF(L23&gt;$L$7,$L$7,L23)</f>
        <v/>
      </c>
      <c r="N23" s="197">
        <f>+IF(OR(L23&lt;=$L$7,L23=" ")," ",L23-$L$7)</f>
        <v/>
      </c>
      <c r="O23" s="197">
        <f>IF(AND($C23&lt;&gt;"",$C23&lt;$AA$2,$E23&gt;$Z$2),MIN($E23,$AA$2)-MAX($C23,$Z$2),0)</f>
        <v/>
      </c>
      <c r="P23" s="197">
        <f>IF(AND($F23&lt;&gt;"",$F23&lt;$AA$2,$G23&gt;$Z$2),MIN($G23,$AA$2)-MAX($F23,$Z$2),0)</f>
        <v/>
      </c>
      <c r="Q23" s="197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119" t="n"/>
    </row>
    <row r="24" ht="36.75" customHeight="1" s="35">
      <c r="A24" s="216">
        <f>A23+1</f>
        <v/>
      </c>
      <c r="B24" s="32">
        <f>TEXT(A24,"aaa")</f>
        <v/>
      </c>
      <c r="C24" s="200" t="n"/>
      <c r="D24" s="215">
        <f t="array" ref="D24">_xlfn.IFS(C24&lt;0.5,"朝",AND(C24&lt;22/24),"22前",AND(C24&gt;=22/24),"22後")</f>
        <v/>
      </c>
      <c r="E24" s="146" t="n"/>
      <c r="F24" s="197" t="n"/>
      <c r="G24" s="198" t="n"/>
      <c r="H24" s="201">
        <f>G24-F24</f>
        <v/>
      </c>
      <c r="I24" s="196">
        <f>IF(AND(C24&lt;0.333,C24&lt;&gt;""),8/24-C24,(IF(E24&gt;29/24,E24-29/24,)))</f>
        <v/>
      </c>
      <c r="J24" s="196">
        <f>IF(AND(C24&lt;0.5,C24&lt;&gt;""),E24-C24-H24,)</f>
        <v/>
      </c>
      <c r="K24" s="196">
        <f>IF(AND(C24&gt;0.5,C24&lt;22/24),22/24-C24,)</f>
        <v/>
      </c>
      <c r="L24" s="197">
        <f>IF(C24&gt;E24,E24+1-C24-H24,E24-C24-H24)</f>
        <v/>
      </c>
      <c r="M24" s="202">
        <f>+IF(L24&gt;$L$7,$L$7,L24)</f>
        <v/>
      </c>
      <c r="N24" s="197">
        <f>+IF(OR(L24&lt;=$L$7,L24=" ")," ",L24-$L$7)</f>
        <v/>
      </c>
      <c r="O24" s="197">
        <f>IF(AND($C24&lt;&gt;"",$C24&lt;$AA$2,$E24&gt;$Z$2),MIN($E24,$AA$2)-MAX($C24,$Z$2),0)</f>
        <v/>
      </c>
      <c r="P24" s="197">
        <f>IF(AND($F24&lt;&gt;"",$F24&lt;$AA$2,$G24&gt;$Z$2),MIN($G24,$AA$2)-MAX($F24,$Z$2),0)</f>
        <v/>
      </c>
      <c r="Q24" s="197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119" t="n"/>
    </row>
    <row r="25" ht="36.75" customHeight="1" s="35">
      <c r="A25" s="216">
        <f>A24+1</f>
        <v/>
      </c>
      <c r="B25" s="32">
        <f>TEXT(A25,"aaa")</f>
        <v/>
      </c>
      <c r="C25" s="200" t="n"/>
      <c r="D25" s="215">
        <f t="array" ref="D25">_xlfn.IFS(C25&lt;0.5,"朝",AND(C25&lt;22/24),"22前",AND(C25&gt;=22/24),"22後")</f>
        <v/>
      </c>
      <c r="E25" s="146" t="n"/>
      <c r="F25" s="197" t="n"/>
      <c r="G25" s="198" t="n"/>
      <c r="H25" s="201">
        <f>G25-F25</f>
        <v/>
      </c>
      <c r="I25" s="196">
        <f>IF(AND(C25&lt;0.333,C25&lt;&gt;""),8/24-C25,(IF(E25&gt;29/24,E25-29/24,)))</f>
        <v/>
      </c>
      <c r="J25" s="196">
        <f>IF(AND(C25&lt;0.5,C25&lt;&gt;""),E25-C25-H25,)</f>
        <v/>
      </c>
      <c r="K25" s="196">
        <f>IF(AND(C25&gt;0.5,C25&lt;22/24),22/24-C25,)</f>
        <v/>
      </c>
      <c r="L25" s="197">
        <f>IF(C25&gt;E25,E25+1-C25-H25,E25-C25-H25)</f>
        <v/>
      </c>
      <c r="M25" s="202">
        <f>+IF(L25&gt;$L$7,$L$7,L25)</f>
        <v/>
      </c>
      <c r="N25" s="197">
        <f>+IF(OR(L25&lt;=$L$7,L25=" ")," ",L25-$L$7)</f>
        <v/>
      </c>
      <c r="O25" s="197">
        <f>IF(AND($C25&lt;&gt;"",$C25&lt;$AA$2,$E25&gt;$Z$2),MIN($E25,$AA$2)-MAX($C25,$Z$2),0)</f>
        <v/>
      </c>
      <c r="P25" s="197">
        <f>IF(AND($F25&lt;&gt;"",$F25&lt;$AA$2,$G25&gt;$Z$2),MIN($G25,$AA$2)-MAX($F25,$Z$2),0)</f>
        <v/>
      </c>
      <c r="Q25" s="197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119" t="n"/>
    </row>
    <row r="26" ht="36.75" customHeight="1" s="35">
      <c r="A26" s="216">
        <f>A25+1</f>
        <v/>
      </c>
      <c r="B26" s="32">
        <f>TEXT(A26,"aaa")</f>
        <v/>
      </c>
      <c r="C26" s="200" t="n"/>
      <c r="D26" s="215">
        <f t="array" ref="D26">_xlfn.IFS(C26&lt;0.5,"朝",AND(C26&lt;22/24),"22前",AND(C26&gt;=22/24),"22後")</f>
        <v/>
      </c>
      <c r="E26" s="146" t="n"/>
      <c r="F26" s="197" t="n"/>
      <c r="G26" s="198" t="n"/>
      <c r="H26" s="201">
        <f>G26-F26</f>
        <v/>
      </c>
      <c r="I26" s="196">
        <f>IF(AND(C26&lt;0.333,C26&lt;&gt;""),8/24-C26,(IF(E26&gt;29/24,E26-29/24,)))</f>
        <v/>
      </c>
      <c r="J26" s="196">
        <f>IF(AND(C26&lt;0.5,C26&lt;&gt;""),E26-C26-H26,)</f>
        <v/>
      </c>
      <c r="K26" s="196">
        <f>IF(AND(C26&gt;0.5,C26&lt;22/24),22/24-C26,)</f>
        <v/>
      </c>
      <c r="L26" s="197">
        <f>IF(C26&gt;E26,E26+1-C26-H26,E26-C26-H26)</f>
        <v/>
      </c>
      <c r="M26" s="202">
        <f>+IF(L26&gt;$L$7,$L$7,L26)</f>
        <v/>
      </c>
      <c r="N26" s="197">
        <f>+IF(OR(L26&lt;=$L$7,L26=" ")," ",L26-$L$7)</f>
        <v/>
      </c>
      <c r="O26" s="197">
        <f>IF(AND($C26&lt;&gt;"",$C26&lt;$AA$2,$E26&gt;$Z$2),MIN($E26,$AA$2)-MAX($C26,$Z$2),0)</f>
        <v/>
      </c>
      <c r="P26" s="197">
        <f>IF(AND($F26&lt;&gt;"",$F26&lt;$AA$2,$G26&gt;$Z$2),MIN($G26,$AA$2)-MAX($F26,$Z$2),0)</f>
        <v/>
      </c>
      <c r="Q26" s="197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119" t="n"/>
    </row>
    <row r="27" ht="36.75" customHeight="1" s="35">
      <c r="A27" s="216">
        <f>A26+1</f>
        <v/>
      </c>
      <c r="B27" s="32">
        <f>TEXT(A27,"aaa")</f>
        <v/>
      </c>
      <c r="C27" s="200" t="n"/>
      <c r="D27" s="215">
        <f t="array" ref="D27">_xlfn.IFS(C27&lt;0.5,"朝",AND(C27&lt;22/24),"22前",AND(C27&gt;=22/24),"22後")</f>
        <v/>
      </c>
      <c r="E27" s="146" t="n"/>
      <c r="F27" s="197" t="n"/>
      <c r="G27" s="198" t="n"/>
      <c r="H27" s="201">
        <f>G27-F27</f>
        <v/>
      </c>
      <c r="I27" s="196">
        <f>IF(AND(C27&lt;0.333,C27&lt;&gt;""),8/24-C27,(IF(E27&gt;29/24,E27-29/24,)))</f>
        <v/>
      </c>
      <c r="J27" s="196">
        <f>IF(AND(C27&lt;0.5,C27&lt;&gt;""),E27-C27-H27,)</f>
        <v/>
      </c>
      <c r="K27" s="196">
        <f>IF(AND(C27&gt;0.5,C27&lt;22/24),22/24-C27,)</f>
        <v/>
      </c>
      <c r="L27" s="197">
        <f>IF(C27&gt;E27,E27+1-C27-H27,E27-C27-H27)</f>
        <v/>
      </c>
      <c r="M27" s="202">
        <f>+IF(L27&gt;$L$7,$L$7,L27)</f>
        <v/>
      </c>
      <c r="N27" s="197">
        <f>+IF(OR(L27&lt;=$L$7,L27=" ")," ",L27-$L$7)</f>
        <v/>
      </c>
      <c r="O27" s="197">
        <f>IF(AND($C27&lt;&gt;"",$C27&lt;$AA$2,$E27&gt;$Z$2),MIN($E27,$AA$2)-MAX($C27,$Z$2),0)</f>
        <v/>
      </c>
      <c r="P27" s="197">
        <f>IF(AND($F27&lt;&gt;"",$F27&lt;$AA$2,$G27&gt;$Z$2),MIN($G27,$AA$2)-MAX($F27,$Z$2),0)</f>
        <v/>
      </c>
      <c r="Q27" s="197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119" t="n"/>
    </row>
    <row r="28" ht="36.75" customHeight="1" s="35">
      <c r="A28" s="216">
        <f>A27+1</f>
        <v/>
      </c>
      <c r="B28" s="32">
        <f>TEXT(A28,"aaa")</f>
        <v/>
      </c>
      <c r="C28" s="200" t="n"/>
      <c r="D28" s="215">
        <f t="array" ref="D28">_xlfn.IFS(C28&lt;0.5,"朝",AND(C28&lt;22/24),"22前",AND(C28&gt;=22/24),"22後")</f>
        <v/>
      </c>
      <c r="E28" s="146" t="n"/>
      <c r="F28" s="197" t="n"/>
      <c r="G28" s="198" t="n"/>
      <c r="H28" s="201">
        <f>G28-F28</f>
        <v/>
      </c>
      <c r="I28" s="196">
        <f>IF(AND(C28&lt;0.333,C28&lt;&gt;""),8/24-C28,(IF(E28&gt;29/24,E28-29/24,)))</f>
        <v/>
      </c>
      <c r="J28" s="196">
        <f>IF(AND(C28&lt;0.5,C28&lt;&gt;""),E28-C28-H28,)</f>
        <v/>
      </c>
      <c r="K28" s="196">
        <f>IF(AND(C28&gt;0.5,C28&lt;22/24),22/24-C28,)</f>
        <v/>
      </c>
      <c r="L28" s="197">
        <f>IF(C28&gt;E28,E28+1-C28-H28,E28-C28-H28)</f>
        <v/>
      </c>
      <c r="M28" s="202">
        <f>+IF(L28&gt;$L$7,$L$7,L28)</f>
        <v/>
      </c>
      <c r="N28" s="197">
        <f>+IF(OR(L28&lt;=$L$7,L28=" ")," ",L28-$L$7)</f>
        <v/>
      </c>
      <c r="O28" s="197">
        <f>IF(AND($C28&lt;&gt;"",$C28&lt;$AA$2,$E28&gt;$Z$2),MIN($E28,$AA$2)-MAX($C28,$Z$2),0)</f>
        <v/>
      </c>
      <c r="P28" s="197">
        <f>IF(AND($F28&lt;&gt;"",$F28&lt;$AA$2,$G28&gt;$Z$2),MIN($G28,$AA$2)-MAX($F28,$Z$2),0)</f>
        <v/>
      </c>
      <c r="Q28" s="197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119" t="n"/>
    </row>
    <row r="29" ht="36.75" customHeight="1" s="35">
      <c r="A29" s="216">
        <f>A28+1</f>
        <v/>
      </c>
      <c r="B29" s="32">
        <f>TEXT(A29,"aaa")</f>
        <v/>
      </c>
      <c r="C29" s="200" t="n"/>
      <c r="D29" s="215">
        <f t="array" ref="D29">_xlfn.IFS(C29&lt;0.5,"朝",AND(C29&lt;22/24),"22前",AND(C29&gt;=22/24),"22後")</f>
        <v/>
      </c>
      <c r="E29" s="146" t="n"/>
      <c r="F29" s="197" t="n"/>
      <c r="G29" s="198" t="n"/>
      <c r="H29" s="201">
        <f>G29-F29</f>
        <v/>
      </c>
      <c r="I29" s="196">
        <f>IF(AND(C29&lt;0.333,C29&lt;&gt;""),8/24-C29,(IF(E29&gt;29/24,E29-29/24,)))</f>
        <v/>
      </c>
      <c r="J29" s="196">
        <f>IF(AND(C29&lt;0.5,C29&lt;&gt;""),E29-C29-H29,)</f>
        <v/>
      </c>
      <c r="K29" s="196">
        <f>IF(AND(C29&gt;0.5,C29&lt;22/24),22/24-C29,)</f>
        <v/>
      </c>
      <c r="L29" s="197">
        <f>IF(C29&gt;E29,E29+1-C29-H29,E29-C29-H29)</f>
        <v/>
      </c>
      <c r="M29" s="202">
        <f>+IF(L29&gt;$L$7,$L$7,L29)</f>
        <v/>
      </c>
      <c r="N29" s="197">
        <f>+IF(OR(L29&lt;=$L$7,L29=" ")," ",L29-$L$7)</f>
        <v/>
      </c>
      <c r="O29" s="197">
        <f>IF(AND($C29&lt;&gt;"",$C29&lt;$AA$2,$E29&gt;$Z$2),MIN($E29,$AA$2)-MAX($C29,$Z$2),0)</f>
        <v/>
      </c>
      <c r="P29" s="197">
        <f>IF(AND($F29&lt;&gt;"",$F29&lt;$AA$2,$G29&gt;$Z$2),MIN($G29,$AA$2)-MAX($F29,$Z$2),0)</f>
        <v/>
      </c>
      <c r="Q29" s="197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119" t="n"/>
    </row>
    <row r="30" ht="36.75" customHeight="1" s="35">
      <c r="A30" s="216">
        <f>A29+1</f>
        <v/>
      </c>
      <c r="B30" s="32">
        <f>TEXT(A30,"aaa")</f>
        <v/>
      </c>
      <c r="C30" s="200" t="n"/>
      <c r="D30" s="215">
        <f t="array" ref="D30">_xlfn.IFS(C30&lt;0.5,"朝",AND(C30&lt;22/24),"22前",AND(C30&gt;=22/24),"22後")</f>
        <v/>
      </c>
      <c r="E30" s="146" t="n"/>
      <c r="F30" s="197" t="n"/>
      <c r="G30" s="198" t="n"/>
      <c r="H30" s="201">
        <f>G30-F30</f>
        <v/>
      </c>
      <c r="I30" s="196">
        <f>IF(AND(C30&lt;0.333,C30&lt;&gt;""),8/24-C30,(IF(E30&gt;29/24,E30-29/24,)))</f>
        <v/>
      </c>
      <c r="J30" s="196">
        <f>IF(AND(C30&lt;0.5,C30&lt;&gt;""),E30-C30-H30,)</f>
        <v/>
      </c>
      <c r="K30" s="196">
        <f>IF(AND(C30&gt;0.5,C30&lt;22/24),22/24-C30,)</f>
        <v/>
      </c>
      <c r="L30" s="197">
        <f>IF(C30&gt;E30,E30+1-C30-H30,E30-C30-H30)</f>
        <v/>
      </c>
      <c r="M30" s="202">
        <f>+IF(L30&gt;$L$7,$L$7,L30)</f>
        <v/>
      </c>
      <c r="N30" s="197">
        <f>+IF(OR(L30&lt;=$L$7,L30=" ")," ",L30-$L$7)</f>
        <v/>
      </c>
      <c r="O30" s="197">
        <f>IF(AND($C30&lt;&gt;"",$C30&lt;$AA$2,$E30&gt;$Z$2),MIN($E30,$AA$2)-MAX($C30,$Z$2),0)</f>
        <v/>
      </c>
      <c r="P30" s="197">
        <f>IF(AND($F30&lt;&gt;"",$F30&lt;$AA$2,$G30&gt;$Z$2),MIN($G30,$AA$2)-MAX($F30,$Z$2),0)</f>
        <v/>
      </c>
      <c r="Q30" s="197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119" t="n"/>
    </row>
    <row r="31" ht="36.75" customHeight="1" s="35">
      <c r="A31" s="216">
        <f>A30+1</f>
        <v/>
      </c>
      <c r="B31" s="32">
        <f>TEXT(A31,"aaa")</f>
        <v/>
      </c>
      <c r="C31" s="200" t="n"/>
      <c r="D31" s="215">
        <f t="array" ref="D31">_xlfn.IFS(C31&lt;0.5,"朝",AND(C31&lt;22/24),"22前",AND(C31&gt;=22/24),"22後")</f>
        <v/>
      </c>
      <c r="E31" s="146" t="n"/>
      <c r="F31" s="197" t="n"/>
      <c r="G31" s="198" t="n"/>
      <c r="H31" s="201">
        <f>G31-F31</f>
        <v/>
      </c>
      <c r="I31" s="196">
        <f>IF(AND(C31&lt;0.333,C31&lt;&gt;""),8/24-C31,(IF(E31&gt;29/24,E31-29/24,)))</f>
        <v/>
      </c>
      <c r="J31" s="196">
        <f>IF(AND(C31&lt;0.5,C31&lt;&gt;""),E31-C31-H31,)</f>
        <v/>
      </c>
      <c r="K31" s="196">
        <f>IF(AND(C31&gt;0.5,C31&lt;22/24),22/24-C31,)</f>
        <v/>
      </c>
      <c r="L31" s="197">
        <f>IF(C31&gt;E31,E31+1-C31-H31,E31-C31-H31)</f>
        <v/>
      </c>
      <c r="M31" s="202">
        <f>+IF(L31&gt;$L$7,$L$7,L31)</f>
        <v/>
      </c>
      <c r="N31" s="197">
        <f>+IF(OR(L31&lt;=$L$7,L31=" ")," ",L31-$L$7)</f>
        <v/>
      </c>
      <c r="O31" s="197">
        <f>IF(AND($C31&lt;&gt;"",$C31&lt;$AA$2,$E31&gt;$Z$2),MIN($E31,$AA$2)-MAX($C31,$Z$2),0)</f>
        <v/>
      </c>
      <c r="P31" s="197">
        <f>IF(AND($F31&lt;&gt;"",$F31&lt;$AA$2,$G31&gt;$Z$2),MIN($G31,$AA$2)-MAX($F31,$Z$2),0)</f>
        <v/>
      </c>
      <c r="Q31" s="197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119" t="n"/>
    </row>
    <row r="32" ht="36.75" customHeight="1" s="35">
      <c r="A32" s="216">
        <f>A31+1</f>
        <v/>
      </c>
      <c r="B32" s="32">
        <f>TEXT(A32,"aaa")</f>
        <v/>
      </c>
      <c r="C32" s="200" t="n"/>
      <c r="D32" s="215">
        <f t="array" ref="D32">_xlfn.IFS(C32&lt;0.5,"朝",AND(C32&lt;22/24),"22前",AND(C32&gt;=22/24),"22後")</f>
        <v/>
      </c>
      <c r="E32" s="146" t="n"/>
      <c r="F32" s="197" t="n"/>
      <c r="G32" s="198" t="n"/>
      <c r="H32" s="201">
        <f>G32-F32</f>
        <v/>
      </c>
      <c r="I32" s="196">
        <f>IF(AND(C32&lt;0.333,C32&lt;&gt;""),8/24-C32,(IF(E32&gt;29/24,E32-29/24,)))</f>
        <v/>
      </c>
      <c r="J32" s="196">
        <f>IF(AND(C32&lt;0.5,C32&lt;&gt;""),E32-C32-H32,)</f>
        <v/>
      </c>
      <c r="K32" s="196">
        <f>IF(AND(C32&gt;0.5,C32&lt;22/24),22/24-C32,)</f>
        <v/>
      </c>
      <c r="L32" s="197">
        <f>IF(C32&gt;E32,E32+1-C32-H32,E32-C32-H32)</f>
        <v/>
      </c>
      <c r="M32" s="202">
        <f>+IF(L32&gt;$L$7,$L$7,L32)</f>
        <v/>
      </c>
      <c r="N32" s="197">
        <f>+IF(OR(L32&lt;=$L$7,L32=" ")," ",L32-$L$7)</f>
        <v/>
      </c>
      <c r="O32" s="197">
        <f>IF(AND($C32&lt;&gt;"",$C32&lt;$AA$2,$E32&gt;$Z$2),MIN($E32,$AA$2)-MAX($C32,$Z$2),0)</f>
        <v/>
      </c>
      <c r="P32" s="197">
        <f>IF(AND($F32&lt;&gt;"",$F32&lt;$AA$2,$G32&gt;$Z$2),MIN($G32,$AA$2)-MAX($F32,$Z$2),0)</f>
        <v/>
      </c>
      <c r="Q32" s="197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119" t="n"/>
    </row>
    <row r="33" ht="36.75" customHeight="1" s="35">
      <c r="A33" s="216">
        <f>A32+1</f>
        <v/>
      </c>
      <c r="B33" s="32">
        <f>TEXT(A33,"aaa")</f>
        <v/>
      </c>
      <c r="C33" s="200" t="n"/>
      <c r="D33" s="215">
        <f t="array" ref="D33">_xlfn.IFS(C33&lt;0.5,"朝",AND(C33&lt;22/24),"22前",AND(C33&gt;=22/24),"22後")</f>
        <v/>
      </c>
      <c r="E33" s="146" t="n"/>
      <c r="F33" s="197" t="n"/>
      <c r="G33" s="198" t="n"/>
      <c r="H33" s="201">
        <f>G33-F33</f>
        <v/>
      </c>
      <c r="I33" s="196">
        <f>IF(AND(C33&lt;0.333,C33&lt;&gt;""),8/24-C33,(IF(E33&gt;29/24,E33-29/24,)))</f>
        <v/>
      </c>
      <c r="J33" s="196">
        <f>IF(AND(C33&lt;0.5,C33&lt;&gt;""),E33-C33-H33,)</f>
        <v/>
      </c>
      <c r="K33" s="196">
        <f>IF(AND(C33&gt;0.5,C33&lt;22/24),22/24-C33,)</f>
        <v/>
      </c>
      <c r="L33" s="197">
        <f>IF(C33&gt;E33,E33+1-C33-H33,E33-C33-H33)</f>
        <v/>
      </c>
      <c r="M33" s="202">
        <f>+IF(L33&gt;$L$7,$L$7,L33)</f>
        <v/>
      </c>
      <c r="N33" s="197">
        <f>+IF(OR(L33&lt;=$L$7,L33=" ")," ",L33-$L$7)</f>
        <v/>
      </c>
      <c r="O33" s="197">
        <f>IF(AND($C33&lt;&gt;"",$C33&lt;$AA$2,$E33&gt;$Z$2),MIN($E33,$AA$2)-MAX($C33,$Z$2),0)</f>
        <v/>
      </c>
      <c r="P33" s="197">
        <f>IF(AND($F33&lt;&gt;"",$F33&lt;$AA$2,$G33&gt;$Z$2),MIN($G33,$AA$2)-MAX($F33,$Z$2),0)</f>
        <v/>
      </c>
      <c r="Q33" s="197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119" t="n"/>
    </row>
    <row r="34" ht="36.75" customHeight="1" s="35">
      <c r="A34" s="216">
        <f>A33+1</f>
        <v/>
      </c>
      <c r="B34" s="32">
        <f>TEXT(A34,"aaa")</f>
        <v/>
      </c>
      <c r="C34" s="200" t="n"/>
      <c r="D34" s="215">
        <f t="array" ref="D34">_xlfn.IFS(C34&lt;0.5,"朝",AND(C34&lt;22/24),"22前",AND(C34&gt;=22/24),"22後")</f>
        <v/>
      </c>
      <c r="E34" s="146" t="n"/>
      <c r="F34" s="197" t="n"/>
      <c r="G34" s="198" t="n"/>
      <c r="H34" s="201">
        <f>G34-F34</f>
        <v/>
      </c>
      <c r="I34" s="196">
        <f>IF(AND(C34&lt;0.333,C34&lt;&gt;""),8/24-C34,(IF(E34&gt;29/24,E34-29/24,)))</f>
        <v/>
      </c>
      <c r="J34" s="196">
        <f>IF(AND(C34&lt;0.5,C34&lt;&gt;""),E34-C34-H34,)</f>
        <v/>
      </c>
      <c r="K34" s="196">
        <f>IF(AND(C34&gt;0.5,C34&lt;22/24),22/24-C34,)</f>
        <v/>
      </c>
      <c r="L34" s="197">
        <f>IF(C34&gt;E34,E34+1-C34-H34,E34-C34-H34)</f>
        <v/>
      </c>
      <c r="M34" s="202">
        <f>+IF(L34&gt;$L$7,$L$7,L34)</f>
        <v/>
      </c>
      <c r="N34" s="197">
        <f>+IF(OR(L34&lt;=$L$7,L34=" ")," ",L34-$L$7)</f>
        <v/>
      </c>
      <c r="O34" s="197">
        <f>IF(AND($C34&lt;&gt;"",$C34&lt;$AA$2,$E34&gt;$Z$2),MIN($E34,$AA$2)-MAX($C34,$Z$2),0)</f>
        <v/>
      </c>
      <c r="P34" s="197">
        <f>IF(AND($F34&lt;&gt;"",$F34&lt;$AA$2,$G34&gt;$Z$2),MIN($G34,$AA$2)-MAX($F34,$Z$2),0)</f>
        <v/>
      </c>
      <c r="Q34" s="197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119" t="n"/>
    </row>
    <row r="35" ht="36.75" customHeight="1" s="35">
      <c r="A35" s="216">
        <f>A34+1</f>
        <v/>
      </c>
      <c r="B35" s="32">
        <f>TEXT(A35,"aaa")</f>
        <v/>
      </c>
      <c r="C35" s="200" t="n"/>
      <c r="D35" s="215">
        <f t="array" ref="D35">_xlfn.IFS(C35&lt;0.5,"朝",AND(C35&lt;22/24),"22前",AND(C35&gt;=22/24),"22後")</f>
        <v/>
      </c>
      <c r="E35" s="146" t="n"/>
      <c r="F35" s="197" t="n"/>
      <c r="G35" s="198" t="n"/>
      <c r="H35" s="201">
        <f>G35-F35</f>
        <v/>
      </c>
      <c r="I35" s="196">
        <f>IF(AND(C35&lt;0.333,C35&lt;&gt;""),8/24-C35,(IF(E35&gt;29/24,E35-29/24,)))</f>
        <v/>
      </c>
      <c r="J35" s="196">
        <f>IF(AND(C35&lt;0.5,C35&lt;&gt;""),E35-C35-H35,)</f>
        <v/>
      </c>
      <c r="K35" s="196">
        <f>IF(AND(C35&gt;0.5,C35&lt;22/24),22/24-C35,)</f>
        <v/>
      </c>
      <c r="L35" s="197">
        <f>IF(C35&gt;E35,E35+1-C35-H35,E35-C35-H35)</f>
        <v/>
      </c>
      <c r="M35" s="202">
        <f>+IF(L35&gt;$L$7,$L$7,L35)</f>
        <v/>
      </c>
      <c r="N35" s="197">
        <f>+IF(OR(L35&lt;=$L$7,L35=" ")," ",L35-$L$7)</f>
        <v/>
      </c>
      <c r="O35" s="197">
        <f>IF(AND($C35&lt;&gt;"",$C35&lt;$AA$2,$E35&gt;$Z$2),MIN($E35,$AA$2)-MAX($C35,$Z$2),0)</f>
        <v/>
      </c>
      <c r="P35" s="197">
        <f>IF(AND($F35&lt;&gt;"",$F35&lt;$AA$2,$G35&gt;$Z$2),MIN($G35,$AA$2)-MAX($F35,$Z$2),0)</f>
        <v/>
      </c>
      <c r="Q35" s="197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119" t="n"/>
    </row>
    <row r="36" ht="36.75" customHeight="1" s="35">
      <c r="A36" s="216">
        <f>A35+1</f>
        <v/>
      </c>
      <c r="B36" s="32">
        <f>TEXT(A36,"aaa")</f>
        <v/>
      </c>
      <c r="C36" s="200" t="n"/>
      <c r="D36" s="215">
        <f t="array" ref="D36">_xlfn.IFS(C36&lt;0.5,"朝",AND(C36&lt;22/24),"22前",AND(C36&gt;=22/24),"22後")</f>
        <v/>
      </c>
      <c r="E36" s="146" t="n"/>
      <c r="F36" s="197" t="n"/>
      <c r="G36" s="198" t="n"/>
      <c r="H36" s="201">
        <f>G36-F36</f>
        <v/>
      </c>
      <c r="I36" s="196">
        <f>IF(AND(C36&lt;0.333,C36&lt;&gt;""),8/24-C36,(IF(E36&gt;29/24,E36-29/24,)))</f>
        <v/>
      </c>
      <c r="J36" s="196">
        <f>IF(AND(C36&lt;0.5,C36&lt;&gt;""),E36-C36-H36,)</f>
        <v/>
      </c>
      <c r="K36" s="196">
        <f>IF(AND(C36&gt;0.5,C36&lt;22/24),22/24-C36,)</f>
        <v/>
      </c>
      <c r="L36" s="197">
        <f>IF(C36&gt;E36,E36+1-C36-H36,E36-C36-H36)</f>
        <v/>
      </c>
      <c r="M36" s="202">
        <f>+IF(L36&gt;$L$7,$L$7,L36)</f>
        <v/>
      </c>
      <c r="N36" s="197">
        <f>+IF(OR(L36&lt;=$L$7,L36=" ")," ",L36-$L$7)</f>
        <v/>
      </c>
      <c r="O36" s="197">
        <f>IF(AND($C36&lt;&gt;"",$C36&lt;$AA$2,$E36&gt;$Z$2),MIN($E36,$AA$2)-MAX($C36,$Z$2),0)</f>
        <v/>
      </c>
      <c r="P36" s="197">
        <f>IF(AND($F36&lt;&gt;"",$F36&lt;$AA$2,$G36&gt;$Z$2),MIN($G36,$AA$2)-MAX($F36,$Z$2),0)</f>
        <v/>
      </c>
      <c r="Q36" s="197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119" t="n"/>
    </row>
    <row r="37" ht="36.75" customHeight="1" s="35">
      <c r="A37" s="216">
        <f>A36+1</f>
        <v/>
      </c>
      <c r="B37" s="32">
        <f>TEXT(A37,"aaa")</f>
        <v/>
      </c>
      <c r="C37" s="200" t="n"/>
      <c r="D37" s="215">
        <f t="array" ref="D37">_xlfn.IFS(C37&lt;0.5,"朝",AND(C37&lt;22/24),"22前",AND(C37&gt;=22/24),"22後")</f>
        <v/>
      </c>
      <c r="E37" s="146" t="n"/>
      <c r="F37" s="197" t="n"/>
      <c r="G37" s="198" t="n"/>
      <c r="H37" s="201">
        <f>G37-F37</f>
        <v/>
      </c>
      <c r="I37" s="196">
        <f>IF(AND(C37&lt;0.333,C37&lt;&gt;""),8/24-C37,(IF(E37&gt;29/24,E37-29/24,)))</f>
        <v/>
      </c>
      <c r="J37" s="196">
        <f>IF(AND(C37&lt;0.5,C37&lt;&gt;""),E37-C37-H37,)</f>
        <v/>
      </c>
      <c r="K37" s="196">
        <f>IF(AND(C37&gt;0.5,C37&lt;22/24),22/24-C37,)</f>
        <v/>
      </c>
      <c r="L37" s="197">
        <f>IF(C37&gt;E37,E37+1-C37-H37,E37-C37-H37)</f>
        <v/>
      </c>
      <c r="M37" s="202">
        <f>+IF(L37&gt;$L$7,$L$7,L37)</f>
        <v/>
      </c>
      <c r="N37" s="197">
        <f>+IF(OR(L37&lt;=$L$7,L37=" ")," ",L37-$L$7)</f>
        <v/>
      </c>
      <c r="O37" s="197">
        <f>IF(AND($C37&lt;&gt;"",$C37&lt;$AA$2,$E37&gt;$Z$2),MIN($E37,$AA$2)-MAX($C37,$Z$2),0)</f>
        <v/>
      </c>
      <c r="P37" s="197">
        <f>IF(AND($F37&lt;&gt;"",$F37&lt;$AA$2,$G37&gt;$Z$2),MIN($G37,$AA$2)-MAX($F37,$Z$2),0)</f>
        <v/>
      </c>
      <c r="Q37" s="197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119" t="n"/>
    </row>
    <row r="38" ht="36.75" customHeight="1" s="35">
      <c r="A38" s="216">
        <f>A37+1</f>
        <v/>
      </c>
      <c r="B38" s="32">
        <f>TEXT(A38,"aaa")</f>
        <v/>
      </c>
      <c r="C38" s="200" t="n"/>
      <c r="D38" s="217">
        <f t="array" ref="D38">_xlfn.IFS(C38&lt;0.5,"朝",AND(C38&lt;22/24),"22前",AND(C38&gt;=22/24),"22後")</f>
        <v/>
      </c>
      <c r="E38" s="146" t="n"/>
      <c r="F38" s="197" t="n"/>
      <c r="G38" s="198" t="n"/>
      <c r="H38" s="201">
        <f>G38-F38</f>
        <v/>
      </c>
      <c r="I38" s="196">
        <f>IF(AND(C38&lt;0.333,C38&lt;&gt;""),8/24-C38,(IF(E38&gt;29/24,E38-29/24,)))</f>
        <v/>
      </c>
      <c r="J38" s="197">
        <f>IF(AND(C38&lt;0.5,C38&lt;&gt;""),E38-C38-H38,)</f>
        <v/>
      </c>
      <c r="K38" s="197">
        <f>IF(AND(C38&gt;0.5,C38&lt;22/24),22/24-C38,)</f>
        <v/>
      </c>
      <c r="L38" s="197">
        <f>IF(C38&gt;E38,E38+1-C38-H38,E38-C38-H38)</f>
        <v/>
      </c>
      <c r="M38" s="202">
        <f>+IF(L38&gt;$L$7,$L$7,L38)</f>
        <v/>
      </c>
      <c r="N38" s="197">
        <f>+IF(OR(L38&lt;=$L$7,L38=" ")," ",L38-$L$7)</f>
        <v/>
      </c>
      <c r="O38" s="197" t="n"/>
      <c r="P38" s="197" t="n"/>
      <c r="Q38" s="197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119" t="n"/>
    </row>
    <row r="39" ht="36.75" customHeight="1" s="35" thickBot="1">
      <c r="A39" s="218">
        <f>A38+1</f>
        <v/>
      </c>
      <c r="B39" s="26">
        <f>TEXT(A39,"aaa")</f>
        <v/>
      </c>
      <c r="C39" s="219" t="n"/>
      <c r="D39" s="220">
        <f t="array" ref="D39">_xlfn.IFS(C39&lt;0.5,"朝",AND(C39&lt;22/24),"22前",AND(C39&gt;=22/24),"22後")</f>
        <v/>
      </c>
      <c r="E39" s="147" t="n"/>
      <c r="F39" s="221" t="n"/>
      <c r="G39" s="222" t="n"/>
      <c r="H39" s="207" t="n">
        <v>0</v>
      </c>
      <c r="I39" s="208">
        <f>IF(AND(C39&lt;0.333,C39&lt;&gt;""),8/24-C39,(IF(E39&gt;29/24,E39-29/24,)))</f>
        <v/>
      </c>
      <c r="J39" s="208">
        <f>IF(AND(C39&lt;0.5,C39&lt;&gt;""),E39-C39-H39,)</f>
        <v/>
      </c>
      <c r="K39" s="223">
        <f>IF(AND(C39&gt;0.5,C39&lt;22/24),22/24-C39,)</f>
        <v/>
      </c>
      <c r="L39" s="208">
        <f>IF(C39&gt;E39,E39+1-C39-H39,E39-C39-H39)</f>
        <v/>
      </c>
      <c r="M39" s="209" t="n">
        <v>0</v>
      </c>
      <c r="N39" s="208" t="n"/>
      <c r="O39" s="208" t="n"/>
      <c r="P39" s="208" t="n"/>
      <c r="Q39" s="208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121" t="n"/>
    </row>
    <row r="40" ht="36.75" customHeight="1" s="35" thickTop="1">
      <c r="A40" s="117" t="inlineStr">
        <is>
          <t>合計</t>
        </is>
      </c>
      <c r="B40" s="117" t="n"/>
      <c r="C40" s="196" t="n"/>
      <c r="D40" s="215">
        <f t="array" ref="D40">_xlfn.IFS(C40&lt;0.5,"朝",AND(C40&lt;22/24),"22前",AND(C40&gt;=22/24),"22後")</f>
        <v/>
      </c>
      <c r="E40" s="224" t="n"/>
      <c r="F40" s="225" t="n"/>
      <c r="G40" s="226" t="n"/>
      <c r="H40" s="195" t="inlineStr">
        <is>
          <t>休憩計計</t>
        </is>
      </c>
      <c r="I40" s="196" t="inlineStr">
        <is>
          <t>早朝計</t>
        </is>
      </c>
      <c r="J40" s="196" t="inlineStr">
        <is>
          <t>基本計</t>
        </is>
      </c>
      <c r="K40" s="196" t="inlineStr">
        <is>
          <t>夜時間</t>
        </is>
      </c>
      <c r="L40" s="196" t="inlineStr">
        <is>
          <t>実働時間</t>
        </is>
      </c>
      <c r="M40" s="122" t="inlineStr">
        <is>
          <t>契約時間</t>
        </is>
      </c>
      <c r="N40" s="123" t="inlineStr">
        <is>
          <t>残業時間</t>
        </is>
      </c>
      <c r="O40" s="124" t="inlineStr">
        <is>
          <t>深夜時間</t>
        </is>
      </c>
      <c r="P40" s="124" t="inlineStr">
        <is>
          <t>深夜時間</t>
        </is>
      </c>
      <c r="Q40" s="124" t="inlineStr">
        <is>
          <t>深夜時間</t>
        </is>
      </c>
      <c r="R40" s="125" t="inlineStr">
        <is>
          <t>食事合計</t>
        </is>
      </c>
    </row>
    <row r="41" ht="36.75" customHeight="1" s="35" thickBot="1">
      <c r="A41" s="119" t="n"/>
      <c r="B41" s="119" t="n"/>
      <c r="C41" s="119" t="n"/>
      <c r="D41" s="119" t="n"/>
      <c r="E41" s="140" t="n"/>
      <c r="F41" s="4" t="inlineStr">
        <is>
          <t>出勤日数</t>
        </is>
      </c>
      <c r="G41" s="144">
        <f>COUNTA(C9:C39)</f>
        <v/>
      </c>
      <c r="H41" s="227">
        <f>+SUM(H9:H39)</f>
        <v/>
      </c>
      <c r="I41" s="228">
        <f>SUM(I9:I39)</f>
        <v/>
      </c>
      <c r="J41" s="229">
        <f>SUM(J9:J39)</f>
        <v/>
      </c>
      <c r="K41" s="229">
        <f>SUM(K9:K39)</f>
        <v/>
      </c>
      <c r="L41" s="197">
        <f>+SUM(L9:L39)</f>
        <v/>
      </c>
      <c r="M41" s="197">
        <f>+SUM(M9:M39)</f>
        <v/>
      </c>
      <c r="N41" s="197">
        <f>+SUM(N9:N39)</f>
        <v/>
      </c>
      <c r="O41" s="197">
        <f>+SUM(O9:O38)</f>
        <v/>
      </c>
      <c r="P41" s="197">
        <f>+SUM(P9:P38)</f>
        <v/>
      </c>
      <c r="Q41" s="197">
        <f>+SUM(Q9:Q39)</f>
        <v/>
      </c>
      <c r="R41" s="119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34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I36" sqref="I36"/>
    </sheetView>
  </sheetViews>
  <sheetFormatPr baseColWidth="8" defaultRowHeight="13.2"/>
  <cols>
    <col width="7.21875" bestFit="1" customWidth="1" style="35" min="1" max="1"/>
    <col width="5.77734375" bestFit="1" customWidth="1" style="35" min="2" max="2"/>
    <col hidden="1" width="2.88671875" customWidth="1" style="35" min="4" max="4"/>
    <col width="10.109375" customWidth="1" style="35" min="8" max="11"/>
    <col width="10" customWidth="1" style="35" min="12" max="13"/>
    <col width="10.88671875" customWidth="1" style="35" min="14" max="14"/>
    <col hidden="1" width="9" customWidth="1" style="35" min="15" max="15"/>
    <col hidden="1" width="8.21875" customWidth="1" style="35" min="16" max="16"/>
  </cols>
  <sheetData>
    <row r="2" ht="22.5" customHeight="1" s="35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67" t="inlineStr">
        <is>
          <t>ダイエットクック</t>
        </is>
      </c>
      <c r="E2" s="166" t="n"/>
      <c r="F2" s="166" t="n"/>
      <c r="G2" s="166" t="n"/>
      <c r="L2" s="0" t="n"/>
      <c r="M2" s="0" t="n"/>
      <c r="Z2" s="22" t="n">
        <v>0.9166666666666666</v>
      </c>
      <c r="AA2" s="23" t="n">
        <v>1.208333333333333</v>
      </c>
    </row>
    <row r="3" ht="22.5" customHeight="1" s="35">
      <c r="A3" s="190">
        <f>'[1]0SHEET'!D1</f>
        <v/>
      </c>
      <c r="B3" s="2" t="inlineStr">
        <is>
          <t>月</t>
        </is>
      </c>
      <c r="L3" s="0" t="n"/>
      <c r="M3" s="0" t="n"/>
    </row>
    <row r="4" ht="22.5" customHeight="1" s="35">
      <c r="C4" s="1" t="inlineStr">
        <is>
          <t>氏名</t>
        </is>
      </c>
      <c r="D4" s="168" t="inlineStr">
        <is>
          <t>Ｒタパ　イスミレテ</t>
        </is>
      </c>
      <c r="E4" s="166" t="n"/>
      <c r="F4" s="166" t="n"/>
      <c r="G4" s="166" t="n"/>
      <c r="H4" s="0" t="inlineStr">
        <is>
          <t>NP番号：</t>
        </is>
      </c>
      <c r="I4" s="107" t="n">
        <v>6081</v>
      </c>
      <c r="J4" s="0" t="n"/>
      <c r="K4" s="0" t="n"/>
      <c r="M4" s="0" t="n"/>
    </row>
    <row r="6">
      <c r="L6" s="20" t="inlineStr">
        <is>
          <t>法定時間</t>
        </is>
      </c>
      <c r="M6" s="20" t="n"/>
    </row>
    <row r="7" ht="14.25" customHeight="1" s="35" thickBot="1">
      <c r="L7" s="21" t="n">
        <v>0.3333333333333333</v>
      </c>
      <c r="M7" s="21" t="n"/>
      <c r="O7" s="3" t="n"/>
      <c r="P7" s="3" t="n"/>
      <c r="Q7" s="3" t="n"/>
    </row>
    <row r="8" ht="22.5" customHeight="1" s="35" thickBot="1">
      <c r="A8" s="110" t="inlineStr">
        <is>
          <t>日</t>
        </is>
      </c>
      <c r="B8" s="132" t="inlineStr">
        <is>
          <t>曜日</t>
        </is>
      </c>
      <c r="C8" s="7" t="inlineStr">
        <is>
          <t>出勤</t>
        </is>
      </c>
      <c r="D8" s="8" t="n"/>
      <c r="E8" s="8" t="inlineStr">
        <is>
          <t>退勤</t>
        </is>
      </c>
      <c r="F8" s="8" t="inlineStr">
        <is>
          <t>休憩開始</t>
        </is>
      </c>
      <c r="G8" s="9" t="inlineStr">
        <is>
          <t>休憩終了</t>
        </is>
      </c>
      <c r="H8" s="134" t="inlineStr">
        <is>
          <t>休憩計</t>
        </is>
      </c>
      <c r="I8" s="110" t="inlineStr">
        <is>
          <t>早朝</t>
        </is>
      </c>
      <c r="J8" s="110" t="inlineStr">
        <is>
          <t>基本</t>
        </is>
      </c>
      <c r="K8" s="110" t="inlineStr">
        <is>
          <t>夜</t>
        </is>
      </c>
      <c r="L8" s="111" t="inlineStr">
        <is>
          <t>実働</t>
        </is>
      </c>
      <c r="M8" s="111" t="inlineStr">
        <is>
          <t>契約時間</t>
        </is>
      </c>
      <c r="N8" s="112" t="inlineStr">
        <is>
          <t>残業</t>
        </is>
      </c>
      <c r="O8" s="113" t="inlineStr">
        <is>
          <t>深夜時間</t>
        </is>
      </c>
      <c r="P8" s="113" t="inlineStr">
        <is>
          <t>深夜休憩</t>
        </is>
      </c>
      <c r="Q8" s="113" t="inlineStr">
        <is>
          <t>深夜</t>
        </is>
      </c>
      <c r="R8" s="114" t="inlineStr">
        <is>
          <t>食事</t>
        </is>
      </c>
    </row>
    <row r="9" ht="36.75" customHeight="1" s="35" thickTop="1">
      <c r="A9" s="214">
        <f>A3</f>
        <v/>
      </c>
      <c r="B9" s="133">
        <f>TEXT(A9,"aaa")</f>
        <v/>
      </c>
      <c r="C9" s="192" t="n">
        <v>0.9069444444444444</v>
      </c>
      <c r="D9" s="215">
        <f t="array" ref="D9">_xlfn.IFS(C9&lt;0.5,"朝",AND(C9&lt;22/24),"22前",AND(C9&gt;=22/24),"22後")</f>
        <v/>
      </c>
      <c r="E9" s="145" t="n">
        <v>1.238194444444444</v>
      </c>
      <c r="F9" s="196" t="n">
        <v>0</v>
      </c>
      <c r="G9" s="194" t="n">
        <v>0.04166666666666666</v>
      </c>
      <c r="H9" s="195">
        <f>G9-F9</f>
        <v/>
      </c>
      <c r="I9" s="196">
        <f>IF(AND(C9&lt;0.333,C9&lt;&gt;""),8/24-C9,(IF(E9&gt;29/24,E9-29/24,)))</f>
        <v/>
      </c>
      <c r="J9" s="196">
        <f>IF(AND(C9&lt;0.5,C9&lt;&gt;""),E9-C9-H9,)</f>
        <v/>
      </c>
      <c r="K9" s="196">
        <f>IF(AND(C9&gt;0.5,C9&lt;22/24),22/24-C9,)</f>
        <v/>
      </c>
      <c r="L9" s="197">
        <f>IF(C9&gt;E9,E9+1-C9-H9,E9-C9-H9)</f>
        <v/>
      </c>
      <c r="M9" s="196">
        <f>+IF(L9&gt;$L$7,$L$7,L9)</f>
        <v/>
      </c>
      <c r="N9" s="196">
        <f>+IF(OR(L9&lt;=$L$7,L9=" ")," ",L9-$L$7)</f>
        <v/>
      </c>
      <c r="O9" s="196">
        <f>IF(AND($C9&lt;&gt;"",$C9&lt;$AA$2,$E9&gt;$Z$2),MIN($E9,$AA$2)-MAX($C9,$Z$2),0)</f>
        <v/>
      </c>
      <c r="P9" s="196">
        <f>IF(AND($F9&lt;&gt;"",$F9&lt;$AA$2,$G9&gt;$Z$2),MIN($G9,$AA$2)-MAX($F9,$Z$2),0)</f>
        <v/>
      </c>
      <c r="Q9" s="197">
        <f t="array" ref="Q9">_xlfn.IFS(D9="朝",,AND(D9="22前",E9&gt;5/24),5/24+1-H9-22/24,AND(D9="22前",E9&lt;5/24),E9+1-H9-22/24,AND(D9="22後",E9&gt;5/24),5/24+1-H9-C9,AND(D9="22後",E9&lt;5/24),E9+1-H9-C9)</f>
        <v/>
      </c>
      <c r="R9" s="117" t="n"/>
    </row>
    <row r="10" ht="36.75" customHeight="1" s="35">
      <c r="A10" s="216">
        <f>A9+1</f>
        <v/>
      </c>
      <c r="B10" s="32">
        <f>TEXT(A10,"aaa")</f>
        <v/>
      </c>
      <c r="C10" s="200" t="n"/>
      <c r="D10" s="215">
        <f t="array" ref="D10">_xlfn.IFS(C10&lt;0.5,"朝",AND(C10&lt;22/24),"22前",AND(C10&gt;=22/24),"22後")</f>
        <v/>
      </c>
      <c r="E10" s="146" t="n"/>
      <c r="F10" s="197" t="n"/>
      <c r="G10" s="198" t="n"/>
      <c r="H10" s="201">
        <f>G10-F10</f>
        <v/>
      </c>
      <c r="I10" s="196">
        <f>IF(AND(C10&lt;0.333,C10&lt;&gt;""),8/24-C10,(IF(E10&gt;29/24,E10-29/24,)))</f>
        <v/>
      </c>
      <c r="J10" s="196">
        <f>IF(AND(C10&lt;0.5,C10&lt;&gt;""),E10-C10-H10,)</f>
        <v/>
      </c>
      <c r="K10" s="196">
        <f>IF(AND(C10&gt;0.5,C10&lt;22/24),22/24-C10,)</f>
        <v/>
      </c>
      <c r="L10" s="197">
        <f>IF(C10&gt;E10,E10+1-C10-H10,E10-C10-H10)</f>
        <v/>
      </c>
      <c r="M10" s="202">
        <f>+IF(L10&gt;$L$7,$L$7,L10)</f>
        <v/>
      </c>
      <c r="N10" s="197">
        <f>+IF(OR(L10&lt;=$L$7,L10=" ")," ",L10-$L$7)</f>
        <v/>
      </c>
      <c r="O10" s="197">
        <f>IF(AND($C10&lt;&gt;"",$C10&lt;$AA$2,$E10&gt;$Z$2),MIN($E10,$AA$2)-MAX($C10,$Z$2),0)</f>
        <v/>
      </c>
      <c r="P10" s="197">
        <f>IF(AND($F10&lt;&gt;"",$F10&lt;$AA$2,$G10&gt;$Z$2),MIN($G10,$AA$2)-MAX($F10,$Z$2),0)</f>
        <v/>
      </c>
      <c r="Q10" s="197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119" t="n"/>
    </row>
    <row r="11" ht="36.75" customHeight="1" s="35">
      <c r="A11" s="216">
        <f>A10+1</f>
        <v/>
      </c>
      <c r="B11" s="32">
        <f>TEXT(A11,"aaa")</f>
        <v/>
      </c>
      <c r="C11" s="200" t="n">
        <v>0.9069444444444444</v>
      </c>
      <c r="D11" s="215">
        <f t="array" ref="D11">_xlfn.IFS(C11&lt;0.5,"朝",AND(C11&lt;22/24),"22前",AND(C11&gt;=22/24),"22後")</f>
        <v/>
      </c>
      <c r="E11" s="146" t="n">
        <v>1.238194444444444</v>
      </c>
      <c r="F11" s="197" t="n">
        <v>0</v>
      </c>
      <c r="G11" s="198" t="n">
        <v>0.04166666666666666</v>
      </c>
      <c r="H11" s="201">
        <f>G11-F11</f>
        <v/>
      </c>
      <c r="I11" s="196">
        <f>IF(AND(C11&lt;0.333,C11&lt;&gt;""),8/24-C11,(IF(E11&gt;29/24,E11-29/24,)))</f>
        <v/>
      </c>
      <c r="J11" s="196">
        <f>IF(AND(C11&lt;0.5,C11&lt;&gt;""),E11-C11-H11,)</f>
        <v/>
      </c>
      <c r="K11" s="196">
        <f>IF(AND(C11&gt;0.5,C11&lt;22/24),22/24-C11,)</f>
        <v/>
      </c>
      <c r="L11" s="197">
        <f>IF(C11&gt;E11,E11+1-C11-H11,E11-C11-H11)</f>
        <v/>
      </c>
      <c r="M11" s="202">
        <f>+IF(L11&gt;$L$7,$L$7,L11)</f>
        <v/>
      </c>
      <c r="N11" s="197">
        <f>+IF(OR(L11&lt;=$L$7,L11=" ")," ",L11-$L$7)</f>
        <v/>
      </c>
      <c r="O11" s="197">
        <f>IF(AND($C11&lt;&gt;"",$C11&lt;$AA$2,$E11&gt;$Z$2),MIN($E11,$AA$2)-MAX($C11,$Z$2),0)</f>
        <v/>
      </c>
      <c r="P11" s="197">
        <f>IF(AND($F11&lt;&gt;"",$F11&lt;$AA$2,$G11&gt;$Z$2),MIN($G11,$AA$2)-MAX($F11,$Z$2),0)</f>
        <v/>
      </c>
      <c r="Q11" s="197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119" t="n"/>
    </row>
    <row r="12" ht="36.75" customHeight="1" s="35">
      <c r="A12" s="216">
        <f>A11+1</f>
        <v/>
      </c>
      <c r="B12" s="32">
        <f>TEXT(A12,"aaa")</f>
        <v/>
      </c>
      <c r="C12" s="200" t="n"/>
      <c r="D12" s="215">
        <f t="array" ref="D12">_xlfn.IFS(C12&lt;0.5,"朝",AND(C12&lt;22/24),"22前",AND(C12&gt;=22/24),"22後")</f>
        <v/>
      </c>
      <c r="E12" s="146" t="n"/>
      <c r="F12" s="197" t="n"/>
      <c r="G12" s="198" t="n"/>
      <c r="H12" s="201">
        <f>G12-F12</f>
        <v/>
      </c>
      <c r="I12" s="196">
        <f>IF(AND(C12&lt;0.333,C12&lt;&gt;""),8/24-C12,(IF(E12&gt;29/24,E12-29/24,)))</f>
        <v/>
      </c>
      <c r="J12" s="196">
        <f>IF(AND(C12&lt;0.5,C12&lt;&gt;""),E12-C12-H12,)</f>
        <v/>
      </c>
      <c r="K12" s="196">
        <f>IF(AND(C12&gt;0.5,C12&lt;22/24),22/24-C12,)</f>
        <v/>
      </c>
      <c r="L12" s="197">
        <f>IF(C12&gt;E12,E12+1-C12-H12,E12-C12-H12)</f>
        <v/>
      </c>
      <c r="M12" s="202">
        <f>+IF(L12&gt;$L$7,$L$7,L12)</f>
        <v/>
      </c>
      <c r="N12" s="197">
        <f>+IF(OR(L12&lt;=$L$7,L12=" ")," ",L12-$L$7)</f>
        <v/>
      </c>
      <c r="O12" s="197">
        <f>IF(AND($C12&lt;&gt;"",$C12&lt;$AA$2,$E12&gt;$Z$2),MIN($E12,$AA$2)-MAX($C12,$Z$2),0)</f>
        <v/>
      </c>
      <c r="P12" s="197">
        <f>IF(AND($F12&lt;&gt;"",$F12&lt;$AA$2,$G12&gt;$Z$2),MIN($G12,$AA$2)-MAX($F12,$Z$2),0)</f>
        <v/>
      </c>
      <c r="Q12" s="197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119" t="n"/>
    </row>
    <row r="13" ht="36.75" customHeight="1" s="35">
      <c r="A13" s="216">
        <f>A12+1</f>
        <v/>
      </c>
      <c r="B13" s="32">
        <f>TEXT(A13,"aaa")</f>
        <v/>
      </c>
      <c r="C13" s="200" t="n"/>
      <c r="D13" s="215">
        <f t="array" ref="D13">_xlfn.IFS(C13&lt;0.5,"朝",AND(C13&lt;22/24),"22前",AND(C13&gt;=22/24),"22後")</f>
        <v/>
      </c>
      <c r="E13" s="146" t="n"/>
      <c r="F13" s="197" t="n"/>
      <c r="G13" s="198" t="n"/>
      <c r="H13" s="201">
        <f>G13-F13</f>
        <v/>
      </c>
      <c r="I13" s="196">
        <f>IF(AND(C13&lt;0.333,C13&lt;&gt;""),8/24-C13,(IF(E13&gt;29/24,E13-29/24,)))</f>
        <v/>
      </c>
      <c r="J13" s="196">
        <f>IF(AND(C13&lt;0.5,C13&lt;&gt;""),E13-C13-H13,)</f>
        <v/>
      </c>
      <c r="K13" s="196">
        <f>IF(AND(C13&gt;0.5,C13&lt;22/24),22/24-C13,)</f>
        <v/>
      </c>
      <c r="L13" s="197">
        <f>IF(C13&gt;E13,E13+1-C13-H13,E13-C13-H13)</f>
        <v/>
      </c>
      <c r="M13" s="202">
        <f>+IF(L13&gt;$L$7,$L$7,L13)</f>
        <v/>
      </c>
      <c r="N13" s="197">
        <f>+IF(OR(L13&lt;=$L$7,L13=" ")," ",L13-$L$7)</f>
        <v/>
      </c>
      <c r="O13" s="197">
        <f>IF(AND($C13&lt;&gt;"",$C13&lt;$AA$2,$E13&gt;$Z$2),MIN($E13,$AA$2)-MAX($C13,$Z$2),0)</f>
        <v/>
      </c>
      <c r="P13" s="197">
        <f>IF(AND($F13&lt;&gt;"",$F13&lt;$AA$2,$G13&gt;$Z$2),MIN($G13,$AA$2)-MAX($F13,$Z$2),0)</f>
        <v/>
      </c>
      <c r="Q13" s="197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119" t="n"/>
    </row>
    <row r="14" ht="36.75" customHeight="1" s="35">
      <c r="A14" s="216">
        <f>A13+1</f>
        <v/>
      </c>
      <c r="B14" s="32">
        <f>TEXT(A14,"aaa")</f>
        <v/>
      </c>
      <c r="C14" s="200" t="n">
        <v>0.9069444444444444</v>
      </c>
      <c r="D14" s="215">
        <f t="array" ref="D14">_xlfn.IFS(C14&lt;0.5,"朝",AND(C14&lt;22/24),"22前",AND(C14&gt;=22/24),"22後")</f>
        <v/>
      </c>
      <c r="E14" s="146" t="n">
        <v>1.213888888888889</v>
      </c>
      <c r="F14" s="197" t="n">
        <v>0</v>
      </c>
      <c r="G14" s="198" t="n">
        <v>0.04166666666666666</v>
      </c>
      <c r="H14" s="201">
        <f>G14-F14</f>
        <v/>
      </c>
      <c r="I14" s="196">
        <f>IF(AND(C14&lt;0.333,C14&lt;&gt;""),8/24-C14,(IF(E14&gt;29/24,E14-29/24,)))</f>
        <v/>
      </c>
      <c r="J14" s="196">
        <f>IF(AND(C14&lt;0.5,C14&lt;&gt;""),E14-C14-H14,)</f>
        <v/>
      </c>
      <c r="K14" s="196">
        <f>IF(AND(C14&gt;0.5,C14&lt;22/24),22/24-C14,)</f>
        <v/>
      </c>
      <c r="L14" s="197">
        <f>IF(C14&gt;E14,E14+1-C14-H14,E14-C14-H14)</f>
        <v/>
      </c>
      <c r="M14" s="202">
        <f>+IF(L14&gt;$L$7,$L$7,L14)</f>
        <v/>
      </c>
      <c r="N14" s="197">
        <f>+IF(OR(L14&lt;=$L$7,L14=" ")," ",L14-$L$7)</f>
        <v/>
      </c>
      <c r="O14" s="197">
        <f>IF(AND($C14&lt;&gt;"",$C14&lt;$AA$2,$E14&gt;$Z$2),MIN($E14,$AA$2)-MAX($C14,$Z$2),0)</f>
        <v/>
      </c>
      <c r="P14" s="197">
        <f>IF(AND($F14&lt;&gt;"",$F14&lt;$AA$2,$G14&gt;$Z$2),MIN($G14,$AA$2)-MAX($F14,$Z$2),0)</f>
        <v/>
      </c>
      <c r="Q14" s="197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119" t="n"/>
    </row>
    <row r="15" ht="36.75" customHeight="1" s="35">
      <c r="A15" s="216">
        <f>A14+1</f>
        <v/>
      </c>
      <c r="B15" s="32">
        <f>TEXT(A15,"aaa")</f>
        <v/>
      </c>
      <c r="C15" s="200" t="n">
        <v>0.9069444444444444</v>
      </c>
      <c r="D15" s="215">
        <f t="array" ref="D15">_xlfn.IFS(C15&lt;0.5,"朝",AND(C15&lt;22/24),"22前",AND(C15&gt;=22/24),"22後")</f>
        <v/>
      </c>
      <c r="E15" s="146" t="n">
        <v>1.254166666666667</v>
      </c>
      <c r="F15" s="197" t="n">
        <v>0</v>
      </c>
      <c r="G15" s="198" t="n">
        <v>0.04166666666666666</v>
      </c>
      <c r="H15" s="201">
        <f>G15-F15</f>
        <v/>
      </c>
      <c r="I15" s="196">
        <f>IF(AND(C15&lt;0.333,C15&lt;&gt;""),8/24-C15,(IF(E15&gt;29/24,E15-29/24,)))</f>
        <v/>
      </c>
      <c r="J15" s="196">
        <f>IF(AND(C15&lt;0.5,C15&lt;&gt;""),E15-C15-H15,)</f>
        <v/>
      </c>
      <c r="K15" s="196">
        <f>IF(AND(C15&gt;0.5,C15&lt;22/24),22/24-C15,)</f>
        <v/>
      </c>
      <c r="L15" s="197">
        <f>IF(C15&gt;E15,E15+1-C15-H15,E15-C15-H15)</f>
        <v/>
      </c>
      <c r="M15" s="202">
        <f>+IF(L15&gt;$L$7,$L$7,L15)</f>
        <v/>
      </c>
      <c r="N15" s="197">
        <f>+IF(OR(L15&lt;=$L$7,L15=" ")," ",L15-$L$7)</f>
        <v/>
      </c>
      <c r="O15" s="197">
        <f>IF(AND($C15&lt;&gt;"",$C15&lt;$AA$2,$E15&gt;$Z$2),MIN($E15,$AA$2)-MAX($C15,$Z$2),0)</f>
        <v/>
      </c>
      <c r="P15" s="197">
        <f>IF(AND($F15&lt;&gt;"",$F15&lt;$AA$2,$G15&gt;$Z$2),MIN($G15,$AA$2)-MAX($F15,$Z$2),0)</f>
        <v/>
      </c>
      <c r="Q15" s="197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119" t="n"/>
    </row>
    <row r="16" ht="36.75" customHeight="1" s="35">
      <c r="A16" s="216">
        <f>A15+1</f>
        <v/>
      </c>
      <c r="B16" s="32">
        <f>TEXT(A16,"aaa")</f>
        <v/>
      </c>
      <c r="C16" s="200" t="n">
        <v>0.9069444444444444</v>
      </c>
      <c r="D16" s="215">
        <f t="array" ref="D16">_xlfn.IFS(C16&lt;0.5,"朝",AND(C16&lt;22/24),"22前",AND(C16&gt;=22/24),"22後")</f>
        <v/>
      </c>
      <c r="E16" s="146" t="n">
        <v>1.238888888888889</v>
      </c>
      <c r="F16" s="197" t="n">
        <v>0</v>
      </c>
      <c r="G16" s="198" t="n">
        <v>0.04166666666666666</v>
      </c>
      <c r="H16" s="201">
        <f>G16-F16</f>
        <v/>
      </c>
      <c r="I16" s="196">
        <f>IF(AND(C16&lt;0.333,C16&lt;&gt;""),8/24-C16,(IF(E16&gt;29/24,E16-29/24,)))</f>
        <v/>
      </c>
      <c r="J16" s="196">
        <f>IF(AND(C16&lt;0.5,C16&lt;&gt;""),E16-C16-H16,)</f>
        <v/>
      </c>
      <c r="K16" s="196">
        <f>IF(AND(C16&gt;0.5,C16&lt;22/24),22/24-C16,)</f>
        <v/>
      </c>
      <c r="L16" s="197">
        <f>IF(C16&gt;E16,E16+1-C16-H16,E16-C16-H16)</f>
        <v/>
      </c>
      <c r="M16" s="202">
        <f>+IF(L16&gt;$L$7,$L$7,L16)</f>
        <v/>
      </c>
      <c r="N16" s="197">
        <f>+IF(OR(L16&lt;=$L$7,L16=" ")," ",L16-$L$7)</f>
        <v/>
      </c>
      <c r="O16" s="197">
        <f>IF(AND($C16&lt;&gt;"",$C16&lt;$AA$2,$E16&gt;$Z$2),MIN($E16,$AA$2)-MAX($C16,$Z$2),0)</f>
        <v/>
      </c>
      <c r="P16" s="197">
        <f>IF(AND($F16&lt;&gt;"",$F16&lt;$AA$2,$G16&gt;$Z$2),MIN($G16,$AA$2)-MAX($F16,$Z$2),0)</f>
        <v/>
      </c>
      <c r="Q16" s="197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119" t="n"/>
    </row>
    <row r="17" ht="36.75" customHeight="1" s="35">
      <c r="A17" s="216">
        <f>A16+1</f>
        <v/>
      </c>
      <c r="B17" s="32">
        <f>TEXT(A17,"aaa")</f>
        <v/>
      </c>
      <c r="C17" s="200" t="n"/>
      <c r="D17" s="215">
        <f t="array" ref="D17">_xlfn.IFS(C17&lt;0.5,"朝",AND(C17&lt;22/24),"22前",AND(C17&gt;=22/24),"22後")</f>
        <v/>
      </c>
      <c r="E17" s="146" t="n"/>
      <c r="F17" s="197" t="n"/>
      <c r="G17" s="198" t="n"/>
      <c r="H17" s="201">
        <f>G17-F17</f>
        <v/>
      </c>
      <c r="I17" s="196">
        <f>IF(AND(C17&lt;0.333,C17&lt;&gt;""),8/24-C17,(IF(E17&gt;29/24,E17-29/24,)))</f>
        <v/>
      </c>
      <c r="J17" s="196">
        <f>IF(AND(C17&lt;0.5,C17&lt;&gt;""),E17-C17-H17,)</f>
        <v/>
      </c>
      <c r="K17" s="196">
        <f>IF(AND(C17&gt;0.5,C17&lt;22/24),22/24-C17,)</f>
        <v/>
      </c>
      <c r="L17" s="197">
        <f>IF(C17&gt;E17,E17+1-C17-H17,E17-C17-H17)</f>
        <v/>
      </c>
      <c r="M17" s="202">
        <f>+IF(L17&gt;$L$7,$L$7,L17)</f>
        <v/>
      </c>
      <c r="N17" s="197">
        <f>+IF(OR(L17&lt;=$L$7,L17=" ")," ",L17-$L$7)</f>
        <v/>
      </c>
      <c r="O17" s="197">
        <f>IF(AND($C17&lt;&gt;"",$C17&lt;$AA$2,$E17&gt;$Z$2),MIN($E17,$AA$2)-MAX($C17,$Z$2),0)</f>
        <v/>
      </c>
      <c r="P17" s="197">
        <f>IF(AND($F17&lt;&gt;"",$F17&lt;$AA$2,$G17&gt;$Z$2),MIN($G17,$AA$2)-MAX($F17,$Z$2),0)</f>
        <v/>
      </c>
      <c r="Q17" s="197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119" t="n"/>
    </row>
    <row r="18" ht="36.75" customHeight="1" s="35">
      <c r="A18" s="216">
        <f>A17+1</f>
        <v/>
      </c>
      <c r="B18" s="32">
        <f>TEXT(A18,"aaa")</f>
        <v/>
      </c>
      <c r="C18" s="200" t="n">
        <v>0.9069444444444444</v>
      </c>
      <c r="D18" s="215">
        <f t="array" ref="D18">_xlfn.IFS(C18&lt;0.5,"朝",AND(C18&lt;22/24),"22前",AND(C18&gt;=22/24),"22後")</f>
        <v/>
      </c>
      <c r="E18" s="146" t="n">
        <v>1.238194444444444</v>
      </c>
      <c r="F18" s="197" t="n">
        <v>0</v>
      </c>
      <c r="G18" s="198" t="n">
        <v>0.04166666666666666</v>
      </c>
      <c r="H18" s="201">
        <f>G18-F18</f>
        <v/>
      </c>
      <c r="I18" s="196">
        <f>IF(AND(C18&lt;0.333,C18&lt;&gt;""),8/24-C18,(IF(E18&gt;29/24,E18-29/24,)))</f>
        <v/>
      </c>
      <c r="J18" s="196">
        <f>IF(AND(C18&lt;0.5,C18&lt;&gt;""),E18-C18-H18,)</f>
        <v/>
      </c>
      <c r="K18" s="196">
        <f>IF(AND(C18&gt;0.5,C18&lt;22/24),22/24-C18,)</f>
        <v/>
      </c>
      <c r="L18" s="197">
        <f>IF(C18&gt;E18,E18+1-C18-H18,E18-C18-H18)</f>
        <v/>
      </c>
      <c r="M18" s="202">
        <f>+IF(L18&gt;$L$7,$L$7,L18)</f>
        <v/>
      </c>
      <c r="N18" s="197">
        <f>+IF(OR(L18&lt;=$L$7,L18=" ")," ",L18-$L$7)</f>
        <v/>
      </c>
      <c r="O18" s="197">
        <f>IF(AND($C18&lt;&gt;"",$C18&lt;$AA$2,$E18&gt;$Z$2),MIN($E18,$AA$2)-MAX($C18,$Z$2),0)</f>
        <v/>
      </c>
      <c r="P18" s="197">
        <f>IF(AND($F18&lt;&gt;"",$F18&lt;$AA$2,$G18&gt;$Z$2),MIN($G18,$AA$2)-MAX($F18,$Z$2),0)</f>
        <v/>
      </c>
      <c r="Q18" s="197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119" t="n"/>
    </row>
    <row r="19" ht="36.75" customHeight="1" s="35">
      <c r="A19" s="216">
        <f>A18+1</f>
        <v/>
      </c>
      <c r="B19" s="32">
        <f>TEXT(A19,"aaa")</f>
        <v/>
      </c>
      <c r="C19" s="200" t="n"/>
      <c r="D19" s="215">
        <f t="array" ref="D19">_xlfn.IFS(C19&lt;0.5,"朝",AND(C19&lt;22/24),"22前",AND(C19&gt;=22/24),"22後")</f>
        <v/>
      </c>
      <c r="E19" s="146" t="n"/>
      <c r="F19" s="197" t="n"/>
      <c r="G19" s="198" t="n"/>
      <c r="H19" s="201">
        <f>G19-F19</f>
        <v/>
      </c>
      <c r="I19" s="196">
        <f>IF(AND(C19&lt;0.333,C19&lt;&gt;""),8/24-C19,(IF(E19&gt;29/24,E19-29/24,)))</f>
        <v/>
      </c>
      <c r="J19" s="196">
        <f>IF(AND(C19&lt;0.5,C19&lt;&gt;""),E19-C19-H19,)</f>
        <v/>
      </c>
      <c r="K19" s="196">
        <f>IF(AND(C19&gt;0.5,C19&lt;22/24),22/24-C19,)</f>
        <v/>
      </c>
      <c r="L19" s="197">
        <f>IF(C19&gt;E19,E19+1-C19-H19,E19-C19-H19)</f>
        <v/>
      </c>
      <c r="M19" s="202">
        <f>+IF(L19&gt;$L$7,$L$7,L19)</f>
        <v/>
      </c>
      <c r="N19" s="197">
        <f>+IF(OR(L19&lt;=$L$7,L19=" ")," ",L19-$L$7)</f>
        <v/>
      </c>
      <c r="O19" s="197">
        <f>IF(AND($C19&lt;&gt;"",$C19&lt;$AA$2,$E19&gt;$Z$2),MIN($E19,$AA$2)-MAX($C19,$Z$2),0)</f>
        <v/>
      </c>
      <c r="P19" s="197">
        <f>IF(AND($F19&lt;&gt;"",$F19&lt;$AA$2,$G19&gt;$Z$2),MIN($G19,$AA$2)-MAX($F19,$Z$2),0)</f>
        <v/>
      </c>
      <c r="Q19" s="197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119" t="n"/>
    </row>
    <row r="20" ht="36.75" customHeight="1" s="35">
      <c r="A20" s="216">
        <f>A19+1</f>
        <v/>
      </c>
      <c r="B20" s="32">
        <f>TEXT(A20,"aaa")</f>
        <v/>
      </c>
      <c r="C20" s="200" t="n"/>
      <c r="D20" s="215">
        <f t="array" ref="D20">_xlfn.IFS(C20&lt;0.5,"朝",AND(C20&lt;22/24),"22前",AND(C20&gt;=22/24),"22後")</f>
        <v/>
      </c>
      <c r="E20" s="146" t="n"/>
      <c r="F20" s="197" t="n"/>
      <c r="G20" s="198" t="n"/>
      <c r="H20" s="201">
        <f>G20-F20</f>
        <v/>
      </c>
      <c r="I20" s="196">
        <f>IF(AND(C20&lt;0.333,C20&lt;&gt;""),8/24-C20,(IF(E20&gt;29/24,E20-29/24,)))</f>
        <v/>
      </c>
      <c r="J20" s="196">
        <f>IF(AND(C20&lt;0.5,C20&lt;&gt;""),E20-C20-H20,)</f>
        <v/>
      </c>
      <c r="K20" s="196">
        <f>IF(AND(C20&gt;0.5,C20&lt;22/24),22/24-C20,)</f>
        <v/>
      </c>
      <c r="L20" s="197">
        <f>IF(C20&gt;E20,E20+1-C20-H20,E20-C20-H20)</f>
        <v/>
      </c>
      <c r="M20" s="202">
        <f>+IF(L20&gt;$L$7,$L$7,L20)</f>
        <v/>
      </c>
      <c r="N20" s="197">
        <f>+IF(OR(L20&lt;=$L$7,L20=" ")," ",L20-$L$7)</f>
        <v/>
      </c>
      <c r="O20" s="197">
        <f>IF(AND($C20&lt;&gt;"",$C20&lt;$AA$2,$E20&gt;$Z$2),MIN($E20,$AA$2)-MAX($C20,$Z$2),0)</f>
        <v/>
      </c>
      <c r="P20" s="197">
        <f>IF(AND($F20&lt;&gt;"",$F20&lt;$AA$2,$G20&gt;$Z$2),MIN($G20,$AA$2)-MAX($F20,$Z$2),0)</f>
        <v/>
      </c>
      <c r="Q20" s="197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119" t="n"/>
    </row>
    <row r="21" ht="36.75" customHeight="1" s="35">
      <c r="A21" s="216">
        <f>A20+1</f>
        <v/>
      </c>
      <c r="B21" s="32">
        <f>TEXT(A21,"aaa")</f>
        <v/>
      </c>
      <c r="C21" s="200" t="n">
        <v>0.90625</v>
      </c>
      <c r="D21" s="215">
        <f t="array" ref="D21">_xlfn.IFS(C21&lt;0.5,"朝",AND(C21&lt;22/24),"22前",AND(C21&gt;=22/24),"22後")</f>
        <v/>
      </c>
      <c r="E21" s="146" t="n">
        <v>1.2375</v>
      </c>
      <c r="F21" s="197" t="n">
        <v>0</v>
      </c>
      <c r="G21" s="198" t="n">
        <v>0.04166666666666666</v>
      </c>
      <c r="H21" s="201">
        <f>G21-F21</f>
        <v/>
      </c>
      <c r="I21" s="196">
        <f>IF(AND(C21&lt;0.333,C21&lt;&gt;""),8/24-C21,(IF(E21&gt;29/24,E21-29/24,)))</f>
        <v/>
      </c>
      <c r="J21" s="196">
        <f>IF(AND(C21&lt;0.5,C21&lt;&gt;""),E21-C21-H21,)</f>
        <v/>
      </c>
      <c r="K21" s="196">
        <f>IF(AND(C21&gt;0.5,C21&lt;22/24),22/24-C21,)</f>
        <v/>
      </c>
      <c r="L21" s="197">
        <f>IF(C21&gt;E21,E21+1-C21-H21,E21-C21-H21)</f>
        <v/>
      </c>
      <c r="M21" s="202">
        <f>+IF(L21&gt;$L$7,$L$7,L21)</f>
        <v/>
      </c>
      <c r="N21" s="197">
        <f>+IF(OR(L21&lt;=$L$7,L21=" ")," ",L21-$L$7)</f>
        <v/>
      </c>
      <c r="O21" s="197">
        <f>IF(AND($C21&lt;&gt;"",$C21&lt;$AA$2,$E21&gt;$Z$2),MIN($E21,$AA$2)-MAX($C21,$Z$2),0)</f>
        <v/>
      </c>
      <c r="P21" s="197">
        <f>IF(AND($F21&lt;&gt;"",$F21&lt;$AA$2,$G21&gt;$Z$2),MIN($G21,$AA$2)-MAX($F21,$Z$2),0)</f>
        <v/>
      </c>
      <c r="Q21" s="197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119" t="n"/>
    </row>
    <row r="22" ht="36.75" customHeight="1" s="35">
      <c r="A22" s="216">
        <f>A21+1</f>
        <v/>
      </c>
      <c r="B22" s="32">
        <f>TEXT(A22,"aaa")</f>
        <v/>
      </c>
      <c r="C22" s="200" t="n">
        <v>0.9069444444444444</v>
      </c>
      <c r="D22" s="215">
        <f t="array" ref="D22">_xlfn.IFS(C22&lt;0.5,"朝",AND(C22&lt;22/24),"22前",AND(C22&gt;=22/24),"22後")</f>
        <v/>
      </c>
      <c r="E22" s="146" t="n">
        <v>1.239583333333333</v>
      </c>
      <c r="F22" s="197" t="n">
        <v>0</v>
      </c>
      <c r="G22" s="198" t="n">
        <v>0.04166666666666666</v>
      </c>
      <c r="H22" s="201">
        <f>G22-F22</f>
        <v/>
      </c>
      <c r="I22" s="196">
        <f>IF(AND(C22&lt;0.333,C22&lt;&gt;""),8/24-C22,(IF(E22&gt;29/24,E22-29/24,)))</f>
        <v/>
      </c>
      <c r="J22" s="196">
        <f>IF(AND(C22&lt;0.5,C22&lt;&gt;""),E22-C22-H22,)</f>
        <v/>
      </c>
      <c r="K22" s="196">
        <f>IF(AND(C22&gt;0.5,C22&lt;22/24),22/24-C22,)</f>
        <v/>
      </c>
      <c r="L22" s="197">
        <f>IF(C22&gt;E22,E22+1-C22-H22,E22-C22-H22)</f>
        <v/>
      </c>
      <c r="M22" s="202">
        <f>+IF(L22&gt;$L$7,$L$7,L22)</f>
        <v/>
      </c>
      <c r="N22" s="197">
        <f>+IF(OR(L22&lt;=$L$7,L22=" ")," ",L22-$L$7)</f>
        <v/>
      </c>
      <c r="O22" s="197">
        <f>IF(AND($C22&lt;&gt;"",$C22&lt;$AA$2,$E22&gt;$Z$2),MIN($E22,$AA$2)-MAX($C22,$Z$2),0)</f>
        <v/>
      </c>
      <c r="P22" s="197">
        <f>IF(AND($F22&lt;&gt;"",$F22&lt;$AA$2,$G22&gt;$Z$2),MIN($G22,$AA$2)-MAX($F22,$Z$2),0)</f>
        <v/>
      </c>
      <c r="Q22" s="197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119" t="n"/>
    </row>
    <row r="23" ht="36.75" customHeight="1" s="35">
      <c r="A23" s="216">
        <f>A22+1</f>
        <v/>
      </c>
      <c r="B23" s="32">
        <f>TEXT(A23,"aaa")</f>
        <v/>
      </c>
      <c r="C23" s="200" t="n">
        <v>0.9069444444444444</v>
      </c>
      <c r="D23" s="215">
        <f t="array" ref="D23">_xlfn.IFS(C23&lt;0.5,"朝",AND(C23&lt;22/24),"22前",AND(C23&gt;=22/24),"22後")</f>
        <v/>
      </c>
      <c r="E23" s="146" t="n">
        <v>1.238888888888889</v>
      </c>
      <c r="F23" s="197" t="n">
        <v>0</v>
      </c>
      <c r="G23" s="198" t="n">
        <v>0.04166666666666666</v>
      </c>
      <c r="H23" s="201">
        <f>G23-F23</f>
        <v/>
      </c>
      <c r="I23" s="196">
        <f>IF(AND(C23&lt;0.333,C23&lt;&gt;""),8/24-C23,(IF(E23&gt;29/24,E23-29/24,)))</f>
        <v/>
      </c>
      <c r="J23" s="196">
        <f>IF(AND(C23&lt;0.5,C23&lt;&gt;""),E23-C23-H23,)</f>
        <v/>
      </c>
      <c r="K23" s="196">
        <f>IF(AND(C23&gt;0.5,C23&lt;22/24),22/24-C23,)</f>
        <v/>
      </c>
      <c r="L23" s="197">
        <f>IF(C23&gt;E23,E23+1-C23-H23,E23-C23-H23)</f>
        <v/>
      </c>
      <c r="M23" s="202">
        <f>+IF(L23&gt;$L$7,$L$7,L23)</f>
        <v/>
      </c>
      <c r="N23" s="197">
        <f>+IF(OR(L23&lt;=$L$7,L23=" ")," ",L23-$L$7)</f>
        <v/>
      </c>
      <c r="O23" s="197">
        <f>IF(AND($C23&lt;&gt;"",$C23&lt;$AA$2,$E23&gt;$Z$2),MIN($E23,$AA$2)-MAX($C23,$Z$2),0)</f>
        <v/>
      </c>
      <c r="P23" s="197">
        <f>IF(AND($F23&lt;&gt;"",$F23&lt;$AA$2,$G23&gt;$Z$2),MIN($G23,$AA$2)-MAX($F23,$Z$2),0)</f>
        <v/>
      </c>
      <c r="Q23" s="197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119" t="n"/>
    </row>
    <row r="24" ht="36.75" customHeight="1" s="35">
      <c r="A24" s="216">
        <f>A23+1</f>
        <v/>
      </c>
      <c r="B24" s="32">
        <f>TEXT(A24,"aaa")</f>
        <v/>
      </c>
      <c r="C24" s="200" t="n"/>
      <c r="D24" s="215">
        <f t="array" ref="D24">_xlfn.IFS(C24&lt;0.5,"朝",AND(C24&lt;22/24),"22前",AND(C24&gt;=22/24),"22後")</f>
        <v/>
      </c>
      <c r="E24" s="146" t="n"/>
      <c r="F24" s="197" t="n"/>
      <c r="G24" s="198" t="n"/>
      <c r="H24" s="201">
        <f>G24-F24</f>
        <v/>
      </c>
      <c r="I24" s="196">
        <f>IF(AND(C24&lt;0.333,C24&lt;&gt;""),8/24-C24,(IF(E24&gt;29/24,E24-29/24,)))</f>
        <v/>
      </c>
      <c r="J24" s="196">
        <f>IF(AND(C24&lt;0.5,C24&lt;&gt;""),E24-C24-H24,)</f>
        <v/>
      </c>
      <c r="K24" s="196">
        <f>IF(AND(C24&gt;0.5,C24&lt;22/24),22/24-C24,)</f>
        <v/>
      </c>
      <c r="L24" s="197">
        <f>IF(C24&gt;E24,E24+1-C24-H24,E24-C24-H24)</f>
        <v/>
      </c>
      <c r="M24" s="202">
        <f>+IF(L24&gt;$L$7,$L$7,L24)</f>
        <v/>
      </c>
      <c r="N24" s="197">
        <f>+IF(OR(L24&lt;=$L$7,L24=" ")," ",L24-$L$7)</f>
        <v/>
      </c>
      <c r="O24" s="197">
        <f>IF(AND($C24&lt;&gt;"",$C24&lt;$AA$2,$E24&gt;$Z$2),MIN($E24,$AA$2)-MAX($C24,$Z$2),0)</f>
        <v/>
      </c>
      <c r="P24" s="197">
        <f>IF(AND($F24&lt;&gt;"",$F24&lt;$AA$2,$G24&gt;$Z$2),MIN($G24,$AA$2)-MAX($F24,$Z$2),0)</f>
        <v/>
      </c>
      <c r="Q24" s="197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119" t="n"/>
    </row>
    <row r="25" ht="36.75" customHeight="1" s="35">
      <c r="A25" s="216">
        <f>A24+1</f>
        <v/>
      </c>
      <c r="B25" s="32">
        <f>TEXT(A25,"aaa")</f>
        <v/>
      </c>
      <c r="C25" s="200" t="n"/>
      <c r="D25" s="215">
        <f t="array" ref="D25">_xlfn.IFS(C25&lt;0.5,"朝",AND(C25&lt;22/24),"22前",AND(C25&gt;=22/24),"22後")</f>
        <v/>
      </c>
      <c r="E25" s="146" t="n"/>
      <c r="F25" s="197" t="n"/>
      <c r="G25" s="198" t="n"/>
      <c r="H25" s="201">
        <f>G25-F25</f>
        <v/>
      </c>
      <c r="I25" s="196">
        <f>IF(AND(C25&lt;0.333,C25&lt;&gt;""),8/24-C25,(IF(E25&gt;29/24,E25-29/24,)))</f>
        <v/>
      </c>
      <c r="J25" s="196">
        <f>IF(AND(C25&lt;0.5,C25&lt;&gt;""),E25-C25-H25,)</f>
        <v/>
      </c>
      <c r="K25" s="196">
        <f>IF(AND(C25&gt;0.5,C25&lt;22/24),22/24-C25,)</f>
        <v/>
      </c>
      <c r="L25" s="197">
        <f>IF(C25&gt;E25,E25+1-C25-H25,E25-C25-H25)</f>
        <v/>
      </c>
      <c r="M25" s="202">
        <f>+IF(L25&gt;$L$7,$L$7,L25)</f>
        <v/>
      </c>
      <c r="N25" s="197">
        <f>+IF(OR(L25&lt;=$L$7,L25=" ")," ",L25-$L$7)</f>
        <v/>
      </c>
      <c r="O25" s="197">
        <f>IF(AND($C25&lt;&gt;"",$C25&lt;$AA$2,$E25&gt;$Z$2),MIN($E25,$AA$2)-MAX($C25,$Z$2),0)</f>
        <v/>
      </c>
      <c r="P25" s="197">
        <f>IF(AND($F25&lt;&gt;"",$F25&lt;$AA$2,$G25&gt;$Z$2),MIN($G25,$AA$2)-MAX($F25,$Z$2),0)</f>
        <v/>
      </c>
      <c r="Q25" s="197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119" t="n"/>
    </row>
    <row r="26" ht="36.75" customHeight="1" s="35">
      <c r="A26" s="216">
        <f>A25+1</f>
        <v/>
      </c>
      <c r="B26" s="32">
        <f>TEXT(A26,"aaa")</f>
        <v/>
      </c>
      <c r="C26" s="200" t="n"/>
      <c r="D26" s="215">
        <f t="array" ref="D26">_xlfn.IFS(C26&lt;0.5,"朝",AND(C26&lt;22/24),"22前",AND(C26&gt;=22/24),"22後")</f>
        <v/>
      </c>
      <c r="E26" s="146" t="n"/>
      <c r="F26" s="197" t="n"/>
      <c r="G26" s="198" t="n"/>
      <c r="H26" s="201">
        <f>G26-F26</f>
        <v/>
      </c>
      <c r="I26" s="196">
        <f>IF(AND(C26&lt;0.333,C26&lt;&gt;""),8/24-C26,(IF(E26&gt;29/24,E26-29/24,)))</f>
        <v/>
      </c>
      <c r="J26" s="196">
        <f>IF(AND(C26&lt;0.5,C26&lt;&gt;""),E26-C26-H26,)</f>
        <v/>
      </c>
      <c r="K26" s="196">
        <f>IF(AND(C26&gt;0.5,C26&lt;22/24),22/24-C26,)</f>
        <v/>
      </c>
      <c r="L26" s="197">
        <f>IF(C26&gt;E26,E26+1-C26-H26,E26-C26-H26)</f>
        <v/>
      </c>
      <c r="M26" s="202">
        <f>+IF(L26&gt;$L$7,$L$7,L26)</f>
        <v/>
      </c>
      <c r="N26" s="197">
        <f>+IF(OR(L26&lt;=$L$7,L26=" ")," ",L26-$L$7)</f>
        <v/>
      </c>
      <c r="O26" s="197">
        <f>IF(AND($C26&lt;&gt;"",$C26&lt;$AA$2,$E26&gt;$Z$2),MIN($E26,$AA$2)-MAX($C26,$Z$2),0)</f>
        <v/>
      </c>
      <c r="P26" s="197">
        <f>IF(AND($F26&lt;&gt;"",$F26&lt;$AA$2,$G26&gt;$Z$2),MIN($G26,$AA$2)-MAX($F26,$Z$2),0)</f>
        <v/>
      </c>
      <c r="Q26" s="197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119" t="n"/>
    </row>
    <row r="27" ht="36.75" customHeight="1" s="35">
      <c r="A27" s="216">
        <f>A26+1</f>
        <v/>
      </c>
      <c r="B27" s="32">
        <f>TEXT(A27,"aaa")</f>
        <v/>
      </c>
      <c r="C27" s="200" t="n"/>
      <c r="D27" s="215">
        <f t="array" ref="D27">_xlfn.IFS(C27&lt;0.5,"朝",AND(C27&lt;22/24),"22前",AND(C27&gt;=22/24),"22後")</f>
        <v/>
      </c>
      <c r="E27" s="146" t="n"/>
      <c r="F27" s="197" t="n"/>
      <c r="G27" s="198" t="n"/>
      <c r="H27" s="201">
        <f>G27-F27</f>
        <v/>
      </c>
      <c r="I27" s="196">
        <f>IF(AND(C27&lt;0.333,C27&lt;&gt;""),8/24-C27,(IF(E27&gt;29/24,E27-29/24,)))</f>
        <v/>
      </c>
      <c r="J27" s="196">
        <f>IF(AND(C27&lt;0.5,C27&lt;&gt;""),E27-C27-H27,)</f>
        <v/>
      </c>
      <c r="K27" s="196">
        <f>IF(AND(C27&gt;0.5,C27&lt;22/24),22/24-C27,)</f>
        <v/>
      </c>
      <c r="L27" s="197">
        <f>IF(C27&gt;E27,E27+1-C27-H27,E27-C27-H27)</f>
        <v/>
      </c>
      <c r="M27" s="202">
        <f>+IF(L27&gt;$L$7,$L$7,L27)</f>
        <v/>
      </c>
      <c r="N27" s="197">
        <f>+IF(OR(L27&lt;=$L$7,L27=" ")," ",L27-$L$7)</f>
        <v/>
      </c>
      <c r="O27" s="197">
        <f>IF(AND($C27&lt;&gt;"",$C27&lt;$AA$2,$E27&gt;$Z$2),MIN($E27,$AA$2)-MAX($C27,$Z$2),0)</f>
        <v/>
      </c>
      <c r="P27" s="197">
        <f>IF(AND($F27&lt;&gt;"",$F27&lt;$AA$2,$G27&gt;$Z$2),MIN($G27,$AA$2)-MAX($F27,$Z$2),0)</f>
        <v/>
      </c>
      <c r="Q27" s="197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119" t="n"/>
    </row>
    <row r="28" ht="36.75" customHeight="1" s="35">
      <c r="A28" s="216">
        <f>A27+1</f>
        <v/>
      </c>
      <c r="B28" s="32">
        <f>TEXT(A28,"aaa")</f>
        <v/>
      </c>
      <c r="C28" s="200" t="n"/>
      <c r="D28" s="215">
        <f t="array" ref="D28">_xlfn.IFS(C28&lt;0.5,"朝",AND(C28&lt;22/24),"22前",AND(C28&gt;=22/24),"22後")</f>
        <v/>
      </c>
      <c r="E28" s="146" t="n"/>
      <c r="F28" s="197" t="n"/>
      <c r="G28" s="198" t="n"/>
      <c r="H28" s="201">
        <f>G28-F28</f>
        <v/>
      </c>
      <c r="I28" s="196">
        <f>IF(AND(C28&lt;0.333,C28&lt;&gt;""),8/24-C28,(IF(E28&gt;29/24,E28-29/24,)))</f>
        <v/>
      </c>
      <c r="J28" s="196">
        <f>IF(AND(C28&lt;0.5,C28&lt;&gt;""),E28-C28-H28,)</f>
        <v/>
      </c>
      <c r="K28" s="196">
        <f>IF(AND(C28&gt;0.5,C28&lt;22/24),22/24-C28,)</f>
        <v/>
      </c>
      <c r="L28" s="197">
        <f>IF(C28&gt;E28,E28+1-C28-H28,E28-C28-H28)</f>
        <v/>
      </c>
      <c r="M28" s="202">
        <f>+IF(L28&gt;$L$7,$L$7,L28)</f>
        <v/>
      </c>
      <c r="N28" s="197">
        <f>+IF(OR(L28&lt;=$L$7,L28=" ")," ",L28-$L$7)</f>
        <v/>
      </c>
      <c r="O28" s="197">
        <f>IF(AND($C28&lt;&gt;"",$C28&lt;$AA$2,$E28&gt;$Z$2),MIN($E28,$AA$2)-MAX($C28,$Z$2),0)</f>
        <v/>
      </c>
      <c r="P28" s="197">
        <f>IF(AND($F28&lt;&gt;"",$F28&lt;$AA$2,$G28&gt;$Z$2),MIN($G28,$AA$2)-MAX($F28,$Z$2),0)</f>
        <v/>
      </c>
      <c r="Q28" s="197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119" t="n"/>
    </row>
    <row r="29" ht="36.75" customHeight="1" s="35">
      <c r="A29" s="216">
        <f>A28+1</f>
        <v/>
      </c>
      <c r="B29" s="32">
        <f>TEXT(A29,"aaa")</f>
        <v/>
      </c>
      <c r="C29" s="200" t="n"/>
      <c r="D29" s="215">
        <f t="array" ref="D29">_xlfn.IFS(C29&lt;0.5,"朝",AND(C29&lt;22/24),"22前",AND(C29&gt;=22/24),"22後")</f>
        <v/>
      </c>
      <c r="E29" s="146" t="n"/>
      <c r="F29" s="197" t="n"/>
      <c r="G29" s="198" t="n"/>
      <c r="H29" s="201">
        <f>G29-F29</f>
        <v/>
      </c>
      <c r="I29" s="196">
        <f>IF(AND(C29&lt;0.333,C29&lt;&gt;""),8/24-C29,(IF(E29&gt;29/24,E29-29/24,)))</f>
        <v/>
      </c>
      <c r="J29" s="196">
        <f>IF(AND(C29&lt;0.5,C29&lt;&gt;""),E29-C29-H29,)</f>
        <v/>
      </c>
      <c r="K29" s="196">
        <f>IF(AND(C29&gt;0.5,C29&lt;22/24),22/24-C29,)</f>
        <v/>
      </c>
      <c r="L29" s="197">
        <f>IF(C29&gt;E29,E29+1-C29-H29,E29-C29-H29)</f>
        <v/>
      </c>
      <c r="M29" s="202">
        <f>+IF(L29&gt;$L$7,$L$7,L29)</f>
        <v/>
      </c>
      <c r="N29" s="197">
        <f>+IF(OR(L29&lt;=$L$7,L29=" ")," ",L29-$L$7)</f>
        <v/>
      </c>
      <c r="O29" s="197">
        <f>IF(AND($C29&lt;&gt;"",$C29&lt;$AA$2,$E29&gt;$Z$2),MIN($E29,$AA$2)-MAX($C29,$Z$2),0)</f>
        <v/>
      </c>
      <c r="P29" s="197">
        <f>IF(AND($F29&lt;&gt;"",$F29&lt;$AA$2,$G29&gt;$Z$2),MIN($G29,$AA$2)-MAX($F29,$Z$2),0)</f>
        <v/>
      </c>
      <c r="Q29" s="197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119" t="n"/>
    </row>
    <row r="30" ht="36.75" customHeight="1" s="35">
      <c r="A30" s="216">
        <f>A29+1</f>
        <v/>
      </c>
      <c r="B30" s="32">
        <f>TEXT(A30,"aaa")</f>
        <v/>
      </c>
      <c r="C30" s="200" t="n"/>
      <c r="D30" s="215">
        <f t="array" ref="D30">_xlfn.IFS(C30&lt;0.5,"朝",AND(C30&lt;22/24),"22前",AND(C30&gt;=22/24),"22後")</f>
        <v/>
      </c>
      <c r="E30" s="146" t="n"/>
      <c r="F30" s="197" t="n"/>
      <c r="G30" s="198" t="n"/>
      <c r="H30" s="201">
        <f>G30-F30</f>
        <v/>
      </c>
      <c r="I30" s="196">
        <f>IF(AND(C30&lt;0.333,C30&lt;&gt;""),8/24-C30,(IF(E30&gt;29/24,E30-29/24,)))</f>
        <v/>
      </c>
      <c r="J30" s="196">
        <f>IF(AND(C30&lt;0.5,C30&lt;&gt;""),E30-C30-H30,)</f>
        <v/>
      </c>
      <c r="K30" s="196">
        <f>IF(AND(C30&gt;0.5,C30&lt;22/24),22/24-C30,)</f>
        <v/>
      </c>
      <c r="L30" s="197">
        <f>IF(C30&gt;E30,E30+1-C30-H30,E30-C30-H30)</f>
        <v/>
      </c>
      <c r="M30" s="202">
        <f>+IF(L30&gt;$L$7,$L$7,L30)</f>
        <v/>
      </c>
      <c r="N30" s="197">
        <f>+IF(OR(L30&lt;=$L$7,L30=" ")," ",L30-$L$7)</f>
        <v/>
      </c>
      <c r="O30" s="197">
        <f>IF(AND($C30&lt;&gt;"",$C30&lt;$AA$2,$E30&gt;$Z$2),MIN($E30,$AA$2)-MAX($C30,$Z$2),0)</f>
        <v/>
      </c>
      <c r="P30" s="197">
        <f>IF(AND($F30&lt;&gt;"",$F30&lt;$AA$2,$G30&gt;$Z$2),MIN($G30,$AA$2)-MAX($F30,$Z$2),0)</f>
        <v/>
      </c>
      <c r="Q30" s="197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119" t="n"/>
    </row>
    <row r="31" ht="36.75" customHeight="1" s="35">
      <c r="A31" s="216">
        <f>A30+1</f>
        <v/>
      </c>
      <c r="B31" s="32">
        <f>TEXT(A31,"aaa")</f>
        <v/>
      </c>
      <c r="C31" s="200" t="n"/>
      <c r="D31" s="215">
        <f t="array" ref="D31">_xlfn.IFS(C31&lt;0.5,"朝",AND(C31&lt;22/24),"22前",AND(C31&gt;=22/24),"22後")</f>
        <v/>
      </c>
      <c r="E31" s="146" t="n"/>
      <c r="F31" s="197" t="n"/>
      <c r="G31" s="198" t="n"/>
      <c r="H31" s="201">
        <f>G31-F31</f>
        <v/>
      </c>
      <c r="I31" s="196">
        <f>IF(AND(C31&lt;0.333,C31&lt;&gt;""),8/24-C31,(IF(E31&gt;29/24,E31-29/24,)))</f>
        <v/>
      </c>
      <c r="J31" s="196">
        <f>IF(AND(C31&lt;0.5,C31&lt;&gt;""),E31-C31-H31,)</f>
        <v/>
      </c>
      <c r="K31" s="196">
        <f>IF(AND(C31&gt;0.5,C31&lt;22/24),22/24-C31,)</f>
        <v/>
      </c>
      <c r="L31" s="197">
        <f>IF(C31&gt;E31,E31+1-C31-H31,E31-C31-H31)</f>
        <v/>
      </c>
      <c r="M31" s="202">
        <f>+IF(L31&gt;$L$7,$L$7,L31)</f>
        <v/>
      </c>
      <c r="N31" s="197">
        <f>+IF(OR(L31&lt;=$L$7,L31=" ")," ",L31-$L$7)</f>
        <v/>
      </c>
      <c r="O31" s="197">
        <f>IF(AND($C31&lt;&gt;"",$C31&lt;$AA$2,$E31&gt;$Z$2),MIN($E31,$AA$2)-MAX($C31,$Z$2),0)</f>
        <v/>
      </c>
      <c r="P31" s="197">
        <f>IF(AND($F31&lt;&gt;"",$F31&lt;$AA$2,$G31&gt;$Z$2),MIN($G31,$AA$2)-MAX($F31,$Z$2),0)</f>
        <v/>
      </c>
      <c r="Q31" s="197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119" t="n"/>
    </row>
    <row r="32" ht="36.75" customHeight="1" s="35">
      <c r="A32" s="216">
        <f>A31+1</f>
        <v/>
      </c>
      <c r="B32" s="32">
        <f>TEXT(A32,"aaa")</f>
        <v/>
      </c>
      <c r="C32" s="200" t="n"/>
      <c r="D32" s="215">
        <f t="array" ref="D32">_xlfn.IFS(C32&lt;0.5,"朝",AND(C32&lt;22/24),"22前",AND(C32&gt;=22/24),"22後")</f>
        <v/>
      </c>
      <c r="E32" s="146" t="n"/>
      <c r="F32" s="197" t="n"/>
      <c r="G32" s="198" t="n"/>
      <c r="H32" s="201">
        <f>G32-F32</f>
        <v/>
      </c>
      <c r="I32" s="196">
        <f>IF(AND(C32&lt;0.333,C32&lt;&gt;""),8/24-C32,(IF(E32&gt;29/24,E32-29/24,)))</f>
        <v/>
      </c>
      <c r="J32" s="196">
        <f>IF(AND(C32&lt;0.5,C32&lt;&gt;""),E32-C32-H32,)</f>
        <v/>
      </c>
      <c r="K32" s="196">
        <f>IF(AND(C32&gt;0.5,C32&lt;22/24),22/24-C32,)</f>
        <v/>
      </c>
      <c r="L32" s="197">
        <f>IF(C32&gt;E32,E32+1-C32-H32,E32-C32-H32)</f>
        <v/>
      </c>
      <c r="M32" s="202">
        <f>+IF(L32&gt;$L$7,$L$7,L32)</f>
        <v/>
      </c>
      <c r="N32" s="197">
        <f>+IF(OR(L32&lt;=$L$7,L32=" ")," ",L32-$L$7)</f>
        <v/>
      </c>
      <c r="O32" s="197">
        <f>IF(AND($C32&lt;&gt;"",$C32&lt;$AA$2,$E32&gt;$Z$2),MIN($E32,$AA$2)-MAX($C32,$Z$2),0)</f>
        <v/>
      </c>
      <c r="P32" s="197">
        <f>IF(AND($F32&lt;&gt;"",$F32&lt;$AA$2,$G32&gt;$Z$2),MIN($G32,$AA$2)-MAX($F32,$Z$2),0)</f>
        <v/>
      </c>
      <c r="Q32" s="197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119" t="n"/>
    </row>
    <row r="33" ht="36.75" customHeight="1" s="35">
      <c r="A33" s="216">
        <f>A32+1</f>
        <v/>
      </c>
      <c r="B33" s="32">
        <f>TEXT(A33,"aaa")</f>
        <v/>
      </c>
      <c r="C33" s="200" t="n"/>
      <c r="D33" s="215">
        <f t="array" ref="D33">_xlfn.IFS(C33&lt;0.5,"朝",AND(C33&lt;22/24),"22前",AND(C33&gt;=22/24),"22後")</f>
        <v/>
      </c>
      <c r="E33" s="146" t="n"/>
      <c r="F33" s="197" t="n"/>
      <c r="G33" s="198" t="n"/>
      <c r="H33" s="201">
        <f>G33-F33</f>
        <v/>
      </c>
      <c r="I33" s="196">
        <f>IF(AND(C33&lt;0.333,C33&lt;&gt;""),8/24-C33,(IF(E33&gt;29/24,E33-29/24,)))</f>
        <v/>
      </c>
      <c r="J33" s="196">
        <f>IF(AND(C33&lt;0.5,C33&lt;&gt;""),E33-C33-H33,)</f>
        <v/>
      </c>
      <c r="K33" s="196">
        <f>IF(AND(C33&gt;0.5,C33&lt;22/24),22/24-C33,)</f>
        <v/>
      </c>
      <c r="L33" s="197">
        <f>IF(C33&gt;E33,E33+1-C33-H33,E33-C33-H33)</f>
        <v/>
      </c>
      <c r="M33" s="202">
        <f>+IF(L33&gt;$L$7,$L$7,L33)</f>
        <v/>
      </c>
      <c r="N33" s="197">
        <f>+IF(OR(L33&lt;=$L$7,L33=" ")," ",L33-$L$7)</f>
        <v/>
      </c>
      <c r="O33" s="197">
        <f>IF(AND($C33&lt;&gt;"",$C33&lt;$AA$2,$E33&gt;$Z$2),MIN($E33,$AA$2)-MAX($C33,$Z$2),0)</f>
        <v/>
      </c>
      <c r="P33" s="197">
        <f>IF(AND($F33&lt;&gt;"",$F33&lt;$AA$2,$G33&gt;$Z$2),MIN($G33,$AA$2)-MAX($F33,$Z$2),0)</f>
        <v/>
      </c>
      <c r="Q33" s="197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119" t="n"/>
    </row>
    <row r="34" ht="36.75" customHeight="1" s="35">
      <c r="A34" s="216">
        <f>A33+1</f>
        <v/>
      </c>
      <c r="B34" s="32">
        <f>TEXT(A34,"aaa")</f>
        <v/>
      </c>
      <c r="C34" s="200" t="n"/>
      <c r="D34" s="215">
        <f t="array" ref="D34">_xlfn.IFS(C34&lt;0.5,"朝",AND(C34&lt;22/24),"22前",AND(C34&gt;=22/24),"22後")</f>
        <v/>
      </c>
      <c r="E34" s="146" t="n"/>
      <c r="F34" s="197" t="n"/>
      <c r="G34" s="198" t="n"/>
      <c r="H34" s="201">
        <f>G34-F34</f>
        <v/>
      </c>
      <c r="I34" s="196">
        <f>IF(AND(C34&lt;0.333,C34&lt;&gt;""),8/24-C34,(IF(E34&gt;29/24,E34-29/24,)))</f>
        <v/>
      </c>
      <c r="J34" s="196">
        <f>IF(AND(C34&lt;0.5,C34&lt;&gt;""),E34-C34-H34,)</f>
        <v/>
      </c>
      <c r="K34" s="196">
        <f>IF(AND(C34&gt;0.5,C34&lt;22/24),22/24-C34,)</f>
        <v/>
      </c>
      <c r="L34" s="197">
        <f>IF(C34&gt;E34,E34+1-C34-H34,E34-C34-H34)</f>
        <v/>
      </c>
      <c r="M34" s="202">
        <f>+IF(L34&gt;$L$7,$L$7,L34)</f>
        <v/>
      </c>
      <c r="N34" s="197">
        <f>+IF(OR(L34&lt;=$L$7,L34=" ")," ",L34-$L$7)</f>
        <v/>
      </c>
      <c r="O34" s="197">
        <f>IF(AND($C34&lt;&gt;"",$C34&lt;$AA$2,$E34&gt;$Z$2),MIN($E34,$AA$2)-MAX($C34,$Z$2),0)</f>
        <v/>
      </c>
      <c r="P34" s="197">
        <f>IF(AND($F34&lt;&gt;"",$F34&lt;$AA$2,$G34&gt;$Z$2),MIN($G34,$AA$2)-MAX($F34,$Z$2),0)</f>
        <v/>
      </c>
      <c r="Q34" s="197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119" t="n"/>
    </row>
    <row r="35" ht="36.75" customHeight="1" s="35">
      <c r="A35" s="216">
        <f>A34+1</f>
        <v/>
      </c>
      <c r="B35" s="32">
        <f>TEXT(A35,"aaa")</f>
        <v/>
      </c>
      <c r="C35" s="200" t="n"/>
      <c r="D35" s="215">
        <f t="array" ref="D35">_xlfn.IFS(C35&lt;0.5,"朝",AND(C35&lt;22/24),"22前",AND(C35&gt;=22/24),"22後")</f>
        <v/>
      </c>
      <c r="E35" s="146" t="n"/>
      <c r="F35" s="197" t="n"/>
      <c r="G35" s="198" t="n"/>
      <c r="H35" s="201">
        <f>G35-F35</f>
        <v/>
      </c>
      <c r="I35" s="196">
        <f>IF(AND(C35&lt;0.333,C35&lt;&gt;""),8/24-C35,(IF(E35&gt;29/24,E35-29/24,)))</f>
        <v/>
      </c>
      <c r="J35" s="196">
        <f>IF(AND(C35&lt;0.5,C35&lt;&gt;""),E35-C35-H35,)</f>
        <v/>
      </c>
      <c r="K35" s="196">
        <f>IF(AND(C35&gt;0.5,C35&lt;22/24),22/24-C35,)</f>
        <v/>
      </c>
      <c r="L35" s="197">
        <f>IF(C35&gt;E35,E35+1-C35-H35,E35-C35-H35)</f>
        <v/>
      </c>
      <c r="M35" s="202">
        <f>+IF(L35&gt;$L$7,$L$7,L35)</f>
        <v/>
      </c>
      <c r="N35" s="197">
        <f>+IF(OR(L35&lt;=$L$7,L35=" ")," ",L35-$L$7)</f>
        <v/>
      </c>
      <c r="O35" s="197">
        <f>IF(AND($C35&lt;&gt;"",$C35&lt;$AA$2,$E35&gt;$Z$2),MIN($E35,$AA$2)-MAX($C35,$Z$2),0)</f>
        <v/>
      </c>
      <c r="P35" s="197">
        <f>IF(AND($F35&lt;&gt;"",$F35&lt;$AA$2,$G35&gt;$Z$2),MIN($G35,$AA$2)-MAX($F35,$Z$2),0)</f>
        <v/>
      </c>
      <c r="Q35" s="197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119" t="n"/>
    </row>
    <row r="36" ht="36.75" customHeight="1" s="35">
      <c r="A36" s="216">
        <f>A35+1</f>
        <v/>
      </c>
      <c r="B36" s="32">
        <f>TEXT(A36,"aaa")</f>
        <v/>
      </c>
      <c r="C36" s="200" t="n"/>
      <c r="D36" s="215">
        <f t="array" ref="D36">_xlfn.IFS(C36&lt;0.5,"朝",AND(C36&lt;22/24),"22前",AND(C36&gt;=22/24),"22後")</f>
        <v/>
      </c>
      <c r="E36" s="146" t="n"/>
      <c r="F36" s="197" t="n"/>
      <c r="G36" s="198" t="n"/>
      <c r="H36" s="201">
        <f>G36-F36</f>
        <v/>
      </c>
      <c r="I36" s="196">
        <f>IF(AND(C36&lt;0.333,C36&lt;&gt;""),8/24-C36,(IF(E36&gt;29/24,E36-29/24,)))</f>
        <v/>
      </c>
      <c r="J36" s="196">
        <f>IF(AND(C36&lt;0.5,C36&lt;&gt;""),E36-C36-H36,)</f>
        <v/>
      </c>
      <c r="K36" s="196">
        <f>IF(AND(C36&gt;0.5,C36&lt;22/24),22/24-C36,)</f>
        <v/>
      </c>
      <c r="L36" s="197">
        <f>IF(C36&gt;E36,E36+1-C36-H36,E36-C36-H36)</f>
        <v/>
      </c>
      <c r="M36" s="202">
        <f>+IF(L36&gt;$L$7,$L$7,L36)</f>
        <v/>
      </c>
      <c r="N36" s="197">
        <f>+IF(OR(L36&lt;=$L$7,L36=" ")," ",L36-$L$7)</f>
        <v/>
      </c>
      <c r="O36" s="197">
        <f>IF(AND($C36&lt;&gt;"",$C36&lt;$AA$2,$E36&gt;$Z$2),MIN($E36,$AA$2)-MAX($C36,$Z$2),0)</f>
        <v/>
      </c>
      <c r="P36" s="197">
        <f>IF(AND($F36&lt;&gt;"",$F36&lt;$AA$2,$G36&gt;$Z$2),MIN($G36,$AA$2)-MAX($F36,$Z$2),0)</f>
        <v/>
      </c>
      <c r="Q36" s="197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119" t="n"/>
    </row>
    <row r="37" ht="36.75" customHeight="1" s="35">
      <c r="A37" s="216">
        <f>A36+1</f>
        <v/>
      </c>
      <c r="B37" s="32">
        <f>TEXT(A37,"aaa")</f>
        <v/>
      </c>
      <c r="C37" s="200" t="n"/>
      <c r="D37" s="215">
        <f t="array" ref="D37">_xlfn.IFS(C37&lt;0.5,"朝",AND(C37&lt;22/24),"22前",AND(C37&gt;=22/24),"22後")</f>
        <v/>
      </c>
      <c r="E37" s="146" t="n"/>
      <c r="F37" s="197" t="n"/>
      <c r="G37" s="198" t="n"/>
      <c r="H37" s="201">
        <f>G37-F37</f>
        <v/>
      </c>
      <c r="I37" s="196">
        <f>IF(AND(C37&lt;0.333,C37&lt;&gt;""),8/24-C37,(IF(E37&gt;29/24,E37-29/24,)))</f>
        <v/>
      </c>
      <c r="J37" s="196">
        <f>IF(AND(C37&lt;0.5,C37&lt;&gt;""),E37-C37-H37,)</f>
        <v/>
      </c>
      <c r="K37" s="196">
        <f>IF(AND(C37&gt;0.5,C37&lt;22/24),22/24-C37,)</f>
        <v/>
      </c>
      <c r="L37" s="197">
        <f>IF(C37&gt;E37,E37+1-C37-H37,E37-C37-H37)</f>
        <v/>
      </c>
      <c r="M37" s="202">
        <f>+IF(L37&gt;$L$7,$L$7,L37)</f>
        <v/>
      </c>
      <c r="N37" s="197">
        <f>+IF(OR(L37&lt;=$L$7,L37=" ")," ",L37-$L$7)</f>
        <v/>
      </c>
      <c r="O37" s="197">
        <f>IF(AND($C37&lt;&gt;"",$C37&lt;$AA$2,$E37&gt;$Z$2),MIN($E37,$AA$2)-MAX($C37,$Z$2),0)</f>
        <v/>
      </c>
      <c r="P37" s="197">
        <f>IF(AND($F37&lt;&gt;"",$F37&lt;$AA$2,$G37&gt;$Z$2),MIN($G37,$AA$2)-MAX($F37,$Z$2),0)</f>
        <v/>
      </c>
      <c r="Q37" s="197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119" t="n"/>
    </row>
    <row r="38" ht="36.75" customHeight="1" s="35">
      <c r="A38" s="216">
        <f>A37+1</f>
        <v/>
      </c>
      <c r="B38" s="32">
        <f>TEXT(A38,"aaa")</f>
        <v/>
      </c>
      <c r="C38" s="200" t="n"/>
      <c r="D38" s="217">
        <f t="array" ref="D38">_xlfn.IFS(C38&lt;0.5,"朝",AND(C38&lt;22/24),"22前",AND(C38&gt;=22/24),"22後")</f>
        <v/>
      </c>
      <c r="E38" s="146" t="n"/>
      <c r="F38" s="197" t="n"/>
      <c r="G38" s="198" t="n"/>
      <c r="H38" s="201">
        <f>G38-F38</f>
        <v/>
      </c>
      <c r="I38" s="196">
        <f>IF(AND(C38&lt;0.333,C38&lt;&gt;""),8/24-C38,(IF(E38&gt;29/24,E38-29/24,)))</f>
        <v/>
      </c>
      <c r="J38" s="197">
        <f>IF(AND(C38&lt;0.5,C38&lt;&gt;""),E38-C38-H38,)</f>
        <v/>
      </c>
      <c r="K38" s="197">
        <f>IF(AND(C38&gt;0.5,C38&lt;22/24),22/24-C38,)</f>
        <v/>
      </c>
      <c r="L38" s="197">
        <f>IF(C38&gt;E38,E38+1-C38-H38,E38-C38-H38)</f>
        <v/>
      </c>
      <c r="M38" s="202">
        <f>+IF(L38&gt;$L$7,$L$7,L38)</f>
        <v/>
      </c>
      <c r="N38" s="197">
        <f>+IF(OR(L38&lt;=$L$7,L38=" ")," ",L38-$L$7)</f>
        <v/>
      </c>
      <c r="O38" s="197" t="n"/>
      <c r="P38" s="197" t="n"/>
      <c r="Q38" s="197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119" t="n"/>
    </row>
    <row r="39" ht="36.75" customHeight="1" s="35" thickBot="1">
      <c r="A39" s="218">
        <f>A38+1</f>
        <v/>
      </c>
      <c r="B39" s="26">
        <f>TEXT(A39,"aaa")</f>
        <v/>
      </c>
      <c r="C39" s="219" t="n"/>
      <c r="D39" s="220">
        <f t="array" ref="D39">_xlfn.IFS(C39&lt;0.5,"朝",AND(C39&lt;22/24),"22前",AND(C39&gt;=22/24),"22後")</f>
        <v/>
      </c>
      <c r="E39" s="147" t="n"/>
      <c r="F39" s="221" t="n"/>
      <c r="G39" s="222" t="n"/>
      <c r="H39" s="207" t="n">
        <v>0</v>
      </c>
      <c r="I39" s="208">
        <f>IF(AND(C39&lt;0.333,C39&lt;&gt;""),8/24-C39,(IF(E39&gt;29/24,E39-29/24,)))</f>
        <v/>
      </c>
      <c r="J39" s="208">
        <f>IF(AND(C39&lt;0.5,C39&lt;&gt;""),E39-C39-H39,)</f>
        <v/>
      </c>
      <c r="K39" s="223">
        <f>IF(AND(C39&gt;0.5,C39&lt;22/24),22/24-C39,)</f>
        <v/>
      </c>
      <c r="L39" s="208">
        <f>IF(C39&gt;E39,E39+1-C39-H39,E39-C39-H39)</f>
        <v/>
      </c>
      <c r="M39" s="209" t="n">
        <v>0</v>
      </c>
      <c r="N39" s="208" t="n"/>
      <c r="O39" s="208" t="n"/>
      <c r="P39" s="208" t="n"/>
      <c r="Q39" s="208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121" t="n"/>
    </row>
    <row r="40" ht="36.75" customHeight="1" s="35" thickTop="1">
      <c r="A40" s="117" t="inlineStr">
        <is>
          <t>合計</t>
        </is>
      </c>
      <c r="B40" s="117" t="n"/>
      <c r="C40" s="196" t="n"/>
      <c r="D40" s="215">
        <f t="array" ref="D40">_xlfn.IFS(C40&lt;0.5,"朝",AND(C40&lt;22/24),"22前",AND(C40&gt;=22/24),"22後")</f>
        <v/>
      </c>
      <c r="E40" s="224" t="n"/>
      <c r="F40" s="225" t="n"/>
      <c r="G40" s="226" t="n"/>
      <c r="H40" s="195" t="inlineStr">
        <is>
          <t>休憩計計</t>
        </is>
      </c>
      <c r="I40" s="196" t="inlineStr">
        <is>
          <t>早朝計</t>
        </is>
      </c>
      <c r="J40" s="196" t="inlineStr">
        <is>
          <t>基本計</t>
        </is>
      </c>
      <c r="K40" s="196" t="inlineStr">
        <is>
          <t>夜時間</t>
        </is>
      </c>
      <c r="L40" s="196" t="inlineStr">
        <is>
          <t>実働時間</t>
        </is>
      </c>
      <c r="M40" s="122" t="inlineStr">
        <is>
          <t>契約時間</t>
        </is>
      </c>
      <c r="N40" s="123" t="inlineStr">
        <is>
          <t>残業時間</t>
        </is>
      </c>
      <c r="O40" s="124" t="inlineStr">
        <is>
          <t>深夜時間</t>
        </is>
      </c>
      <c r="P40" s="124" t="inlineStr">
        <is>
          <t>深夜時間</t>
        </is>
      </c>
      <c r="Q40" s="124" t="inlineStr">
        <is>
          <t>深夜時間</t>
        </is>
      </c>
      <c r="R40" s="125" t="inlineStr">
        <is>
          <t>食事合計</t>
        </is>
      </c>
    </row>
    <row r="41" ht="36.75" customHeight="1" s="35" thickBot="1">
      <c r="A41" s="119" t="n"/>
      <c r="B41" s="119" t="n"/>
      <c r="C41" s="119" t="n"/>
      <c r="D41" s="119" t="n"/>
      <c r="E41" s="140" t="n"/>
      <c r="F41" s="4" t="inlineStr">
        <is>
          <t>出勤日数</t>
        </is>
      </c>
      <c r="G41" s="144">
        <f>COUNTA(C9:C39)</f>
        <v/>
      </c>
      <c r="H41" s="227">
        <f>+SUM(H9:H39)</f>
        <v/>
      </c>
      <c r="I41" s="228">
        <f>SUM(I9:I39)</f>
        <v/>
      </c>
      <c r="J41" s="229">
        <f>SUM(J9:J39)</f>
        <v/>
      </c>
      <c r="K41" s="229">
        <f>SUM(K9:K39)</f>
        <v/>
      </c>
      <c r="L41" s="197">
        <f>+SUM(L9:L39)</f>
        <v/>
      </c>
      <c r="M41" s="197">
        <f>+SUM(M9:M39)</f>
        <v/>
      </c>
      <c r="N41" s="197">
        <f>+SUM(N9:N39)</f>
        <v/>
      </c>
      <c r="O41" s="197">
        <f>+SUM(O9:O38)</f>
        <v/>
      </c>
      <c r="P41" s="197">
        <f>+SUM(P9:P38)</f>
        <v/>
      </c>
      <c r="Q41" s="197">
        <f>+SUM(Q9:Q39)</f>
        <v/>
      </c>
      <c r="R41" s="119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35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I36" sqref="I36"/>
    </sheetView>
  </sheetViews>
  <sheetFormatPr baseColWidth="8" defaultRowHeight="13.2"/>
  <cols>
    <col width="7.21875" bestFit="1" customWidth="1" style="35" min="1" max="1"/>
    <col width="5.77734375" bestFit="1" customWidth="1" style="35" min="2" max="2"/>
    <col hidden="1" width="2.88671875" customWidth="1" style="35" min="4" max="4"/>
    <col width="10.109375" customWidth="1" style="35" min="8" max="11"/>
    <col width="10" customWidth="1" style="35" min="12" max="13"/>
    <col width="10.88671875" customWidth="1" style="35" min="14" max="14"/>
    <col hidden="1" width="9" customWidth="1" style="35" min="15" max="15"/>
    <col hidden="1" width="8.21875" customWidth="1" style="35" min="16" max="16"/>
  </cols>
  <sheetData>
    <row r="2" ht="22.5" customHeight="1" s="35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67" t="inlineStr">
        <is>
          <t>ダイエットクック</t>
        </is>
      </c>
      <c r="E2" s="166" t="n"/>
      <c r="F2" s="166" t="n"/>
      <c r="G2" s="166" t="n"/>
      <c r="L2" s="0" t="n"/>
      <c r="M2" s="0" t="n"/>
      <c r="Z2" s="22" t="n">
        <v>0.9166666666666666</v>
      </c>
      <c r="AA2" s="23" t="n">
        <v>1.208333333333333</v>
      </c>
    </row>
    <row r="3" ht="22.5" customHeight="1" s="35">
      <c r="A3" s="190">
        <f>'[1]0SHEET'!D1</f>
        <v/>
      </c>
      <c r="B3" s="2" t="inlineStr">
        <is>
          <t>月</t>
        </is>
      </c>
      <c r="L3" s="0" t="n"/>
      <c r="M3" s="0" t="n"/>
    </row>
    <row r="4" ht="22.5" customHeight="1" s="35">
      <c r="C4" s="1" t="inlineStr">
        <is>
          <t>氏名</t>
        </is>
      </c>
      <c r="D4" s="168" t="inlineStr">
        <is>
          <t>Ｒプン　ヘマ　クマリ</t>
        </is>
      </c>
      <c r="E4" s="166" t="n"/>
      <c r="F4" s="166" t="n"/>
      <c r="G4" s="166" t="n"/>
      <c r="H4" s="0" t="inlineStr">
        <is>
          <t>NP番号：</t>
        </is>
      </c>
      <c r="I4" s="107" t="n">
        <v>6082</v>
      </c>
      <c r="J4" s="0" t="n"/>
      <c r="K4" s="0" t="n"/>
      <c r="M4" s="0" t="n"/>
    </row>
    <row r="6">
      <c r="L6" s="20" t="inlineStr">
        <is>
          <t>法定時間</t>
        </is>
      </c>
      <c r="M6" s="20" t="n"/>
    </row>
    <row r="7" ht="14.25" customHeight="1" s="35" thickBot="1">
      <c r="L7" s="21" t="n">
        <v>0.3333333333333333</v>
      </c>
      <c r="M7" s="21" t="n"/>
      <c r="O7" s="3" t="n"/>
      <c r="P7" s="3" t="n"/>
      <c r="Q7" s="3" t="n"/>
    </row>
    <row r="8" ht="22.5" customHeight="1" s="35" thickBot="1">
      <c r="A8" s="110" t="inlineStr">
        <is>
          <t>日</t>
        </is>
      </c>
      <c r="B8" s="132" t="inlineStr">
        <is>
          <t>曜日</t>
        </is>
      </c>
      <c r="C8" s="7" t="inlineStr">
        <is>
          <t>出勤</t>
        </is>
      </c>
      <c r="D8" s="8" t="n"/>
      <c r="E8" s="8" t="inlineStr">
        <is>
          <t>退勤</t>
        </is>
      </c>
      <c r="F8" s="8" t="inlineStr">
        <is>
          <t>休憩開始</t>
        </is>
      </c>
      <c r="G8" s="9" t="inlineStr">
        <is>
          <t>休憩終了</t>
        </is>
      </c>
      <c r="H8" s="134" t="inlineStr">
        <is>
          <t>休憩計</t>
        </is>
      </c>
      <c r="I8" s="110" t="inlineStr">
        <is>
          <t>早朝</t>
        </is>
      </c>
      <c r="J8" s="110" t="inlineStr">
        <is>
          <t>基本</t>
        </is>
      </c>
      <c r="K8" s="110" t="inlineStr">
        <is>
          <t>夜</t>
        </is>
      </c>
      <c r="L8" s="111" t="inlineStr">
        <is>
          <t>実働</t>
        </is>
      </c>
      <c r="M8" s="111" t="inlineStr">
        <is>
          <t>契約時間</t>
        </is>
      </c>
      <c r="N8" s="112" t="inlineStr">
        <is>
          <t>残業</t>
        </is>
      </c>
      <c r="O8" s="113" t="inlineStr">
        <is>
          <t>深夜時間</t>
        </is>
      </c>
      <c r="P8" s="113" t="inlineStr">
        <is>
          <t>深夜休憩</t>
        </is>
      </c>
      <c r="Q8" s="113" t="inlineStr">
        <is>
          <t>深夜</t>
        </is>
      </c>
      <c r="R8" s="114" t="inlineStr">
        <is>
          <t>食事</t>
        </is>
      </c>
    </row>
    <row r="9" ht="36.75" customHeight="1" s="35" thickTop="1">
      <c r="A9" s="214">
        <f>A3</f>
        <v/>
      </c>
      <c r="B9" s="133">
        <f>TEXT(A9,"aaa")</f>
        <v/>
      </c>
      <c r="C9" s="192" t="n"/>
      <c r="D9" s="215">
        <f t="array" ref="D9">_xlfn.IFS(C9&lt;0.5,"朝",AND(C9&lt;22/24),"22前",AND(C9&gt;=22/24),"22後")</f>
        <v/>
      </c>
      <c r="E9" s="145" t="n"/>
      <c r="F9" s="196" t="n"/>
      <c r="G9" s="194" t="n"/>
      <c r="H9" s="195">
        <f>G9-F9</f>
        <v/>
      </c>
      <c r="I9" s="196">
        <f>IF(AND(C9&lt;0.333,C9&lt;&gt;""),8/24-C9,(IF(E9&gt;29/24,E9-29/24,)))</f>
        <v/>
      </c>
      <c r="J9" s="196">
        <f>IF(AND(C9&lt;0.5,C9&lt;&gt;""),E9-C9-H9,)</f>
        <v/>
      </c>
      <c r="K9" s="196">
        <f>IF(AND(C9&gt;0.5,C9&lt;22/24),22/24-C9,)</f>
        <v/>
      </c>
      <c r="L9" s="197">
        <f>IF(C9&gt;E9,E9+1-C9-H9,E9-C9-H9)</f>
        <v/>
      </c>
      <c r="M9" s="196">
        <f>+IF(L9&gt;$L$7,$L$7,L9)</f>
        <v/>
      </c>
      <c r="N9" s="196">
        <f>+IF(OR(L9&lt;=$L$7,L9=" ")," ",L9-$L$7)</f>
        <v/>
      </c>
      <c r="O9" s="196">
        <f>IF(AND($C9&lt;&gt;"",$C9&lt;$AA$2,$E9&gt;$Z$2),MIN($E9,$AA$2)-MAX($C9,$Z$2),0)</f>
        <v/>
      </c>
      <c r="P9" s="196">
        <f>IF(AND($F9&lt;&gt;"",$F9&lt;$AA$2,$G9&gt;$Z$2),MIN($G9,$AA$2)-MAX($F9,$Z$2),0)</f>
        <v/>
      </c>
      <c r="Q9" s="197">
        <f t="array" ref="Q9">_xlfn.IFS(D9="朝",,AND(D9="22前",E9&gt;5/24),5/24+1-H9-22/24,AND(D9="22前",E9&lt;5/24),E9+1-H9-22/24,AND(D9="22後",E9&gt;5/24),5/24+1-H9-C9,AND(D9="22後",E9&lt;5/24),E9+1-H9-C9)</f>
        <v/>
      </c>
      <c r="R9" s="117" t="n"/>
    </row>
    <row r="10" ht="36.75" customHeight="1" s="35">
      <c r="A10" s="216">
        <f>A9+1</f>
        <v/>
      </c>
      <c r="B10" s="32">
        <f>TEXT(A10,"aaa")</f>
        <v/>
      </c>
      <c r="C10" s="200" t="n"/>
      <c r="D10" s="215">
        <f t="array" ref="D10">_xlfn.IFS(C10&lt;0.5,"朝",AND(C10&lt;22/24),"22前",AND(C10&gt;=22/24),"22後")</f>
        <v/>
      </c>
      <c r="E10" s="146" t="n"/>
      <c r="F10" s="197" t="n"/>
      <c r="G10" s="198" t="n"/>
      <c r="H10" s="201">
        <f>G10-F10</f>
        <v/>
      </c>
      <c r="I10" s="196">
        <f>IF(AND(C10&lt;0.333,C10&lt;&gt;""),8/24-C10,(IF(E10&gt;29/24,E10-29/24,)))</f>
        <v/>
      </c>
      <c r="J10" s="196">
        <f>IF(AND(C10&lt;0.5,C10&lt;&gt;""),E10-C10-H10,)</f>
        <v/>
      </c>
      <c r="K10" s="196">
        <f>IF(AND(C10&gt;0.5,C10&lt;22/24),22/24-C10,)</f>
        <v/>
      </c>
      <c r="L10" s="197">
        <f>IF(C10&gt;E10,E10+1-C10-H10,E10-C10-H10)</f>
        <v/>
      </c>
      <c r="M10" s="202">
        <f>+IF(L10&gt;$L$7,$L$7,L10)</f>
        <v/>
      </c>
      <c r="N10" s="197">
        <f>+IF(OR(L10&lt;=$L$7,L10=" ")," ",L10-$L$7)</f>
        <v/>
      </c>
      <c r="O10" s="197">
        <f>IF(AND($C10&lt;&gt;"",$C10&lt;$AA$2,$E10&gt;$Z$2),MIN($E10,$AA$2)-MAX($C10,$Z$2),0)</f>
        <v/>
      </c>
      <c r="P10" s="197">
        <f>IF(AND($F10&lt;&gt;"",$F10&lt;$AA$2,$G10&gt;$Z$2),MIN($G10,$AA$2)-MAX($F10,$Z$2),0)</f>
        <v/>
      </c>
      <c r="Q10" s="197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119" t="n"/>
    </row>
    <row r="11" ht="36.75" customHeight="1" s="35">
      <c r="A11" s="216">
        <f>A10+1</f>
        <v/>
      </c>
      <c r="B11" s="32">
        <f>TEXT(A11,"aaa")</f>
        <v/>
      </c>
      <c r="C11" s="200" t="n"/>
      <c r="D11" s="215">
        <f t="array" ref="D11">_xlfn.IFS(C11&lt;0.5,"朝",AND(C11&lt;22/24),"22前",AND(C11&gt;=22/24),"22後")</f>
        <v/>
      </c>
      <c r="E11" s="146" t="n"/>
      <c r="F11" s="197" t="n"/>
      <c r="G11" s="198" t="n"/>
      <c r="H11" s="201">
        <f>G11-F11</f>
        <v/>
      </c>
      <c r="I11" s="196">
        <f>IF(AND(C11&lt;0.333,C11&lt;&gt;""),8/24-C11,(IF(E11&gt;29/24,E11-29/24,)))</f>
        <v/>
      </c>
      <c r="J11" s="196">
        <f>IF(AND(C11&lt;0.5,C11&lt;&gt;""),E11-C11-H11,)</f>
        <v/>
      </c>
      <c r="K11" s="196">
        <f>IF(AND(C11&gt;0.5,C11&lt;22/24),22/24-C11,)</f>
        <v/>
      </c>
      <c r="L11" s="197">
        <f>IF(C11&gt;E11,E11+1-C11-H11,E11-C11-H11)</f>
        <v/>
      </c>
      <c r="M11" s="202">
        <f>+IF(L11&gt;$L$7,$L$7,L11)</f>
        <v/>
      </c>
      <c r="N11" s="197">
        <f>+IF(OR(L11&lt;=$L$7,L11=" ")," ",L11-$L$7)</f>
        <v/>
      </c>
      <c r="O11" s="197">
        <f>IF(AND($C11&lt;&gt;"",$C11&lt;$AA$2,$E11&gt;$Z$2),MIN($E11,$AA$2)-MAX($C11,$Z$2),0)</f>
        <v/>
      </c>
      <c r="P11" s="197">
        <f>IF(AND($F11&lt;&gt;"",$F11&lt;$AA$2,$G11&gt;$Z$2),MIN($G11,$AA$2)-MAX($F11,$Z$2),0)</f>
        <v/>
      </c>
      <c r="Q11" s="197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119" t="n"/>
    </row>
    <row r="12" ht="36.75" customHeight="1" s="35">
      <c r="A12" s="216">
        <f>A11+1</f>
        <v/>
      </c>
      <c r="B12" s="32">
        <f>TEXT(A12,"aaa")</f>
        <v/>
      </c>
      <c r="C12" s="200" t="n">
        <v>0.8659722222222223</v>
      </c>
      <c r="D12" s="215">
        <f t="array" ref="D12">_xlfn.IFS(C12&lt;0.5,"朝",AND(C12&lt;22/24),"22前",AND(C12&gt;=22/24),"22後")</f>
        <v/>
      </c>
      <c r="E12" s="146" t="n">
        <v>1.196527777777778</v>
      </c>
      <c r="F12" s="197" t="n">
        <v>0</v>
      </c>
      <c r="G12" s="198" t="n">
        <v>0.04166666666666666</v>
      </c>
      <c r="H12" s="201">
        <f>G12-F12</f>
        <v/>
      </c>
      <c r="I12" s="196">
        <f>IF(AND(C12&lt;0.333,C12&lt;&gt;""),8/24-C12,(IF(E12&gt;29/24,E12-29/24,)))</f>
        <v/>
      </c>
      <c r="J12" s="196">
        <f>IF(AND(C12&lt;0.5,C12&lt;&gt;""),E12-C12-H12,)</f>
        <v/>
      </c>
      <c r="K12" s="196">
        <f>IF(AND(C12&gt;0.5,C12&lt;22/24),22/24-C12,)</f>
        <v/>
      </c>
      <c r="L12" s="197">
        <f>IF(C12&gt;E12,E12+1-C12-H12,E12-C12-H12)</f>
        <v/>
      </c>
      <c r="M12" s="202">
        <f>+IF(L12&gt;$L$7,$L$7,L12)</f>
        <v/>
      </c>
      <c r="N12" s="197">
        <f>+IF(OR(L12&lt;=$L$7,L12=" ")," ",L12-$L$7)</f>
        <v/>
      </c>
      <c r="O12" s="197">
        <f>IF(AND($C12&lt;&gt;"",$C12&lt;$AA$2,$E12&gt;$Z$2),MIN($E12,$AA$2)-MAX($C12,$Z$2),0)</f>
        <v/>
      </c>
      <c r="P12" s="197">
        <f>IF(AND($F12&lt;&gt;"",$F12&lt;$AA$2,$G12&gt;$Z$2),MIN($G12,$AA$2)-MAX($F12,$Z$2),0)</f>
        <v/>
      </c>
      <c r="Q12" s="197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119" t="n"/>
    </row>
    <row r="13" ht="36.75" customHeight="1" s="35">
      <c r="A13" s="216">
        <f>A12+1</f>
        <v/>
      </c>
      <c r="B13" s="32">
        <f>TEXT(A13,"aaa")</f>
        <v/>
      </c>
      <c r="C13" s="200" t="n">
        <v>0.8652777777777778</v>
      </c>
      <c r="D13" s="215">
        <f t="array" ref="D13">_xlfn.IFS(C13&lt;0.5,"朝",AND(C13&lt;22/24),"22前",AND(C13&gt;=22/24),"22後")</f>
        <v/>
      </c>
      <c r="E13" s="146" t="n">
        <v>1.196527777777778</v>
      </c>
      <c r="F13" s="197" t="n">
        <v>0</v>
      </c>
      <c r="G13" s="198" t="n">
        <v>0.04166666666666666</v>
      </c>
      <c r="H13" s="201">
        <f>G13-F13</f>
        <v/>
      </c>
      <c r="I13" s="196">
        <f>IF(AND(C13&lt;0.333,C13&lt;&gt;""),8/24-C13,(IF(E13&gt;29/24,E13-29/24,)))</f>
        <v/>
      </c>
      <c r="J13" s="196">
        <f>IF(AND(C13&lt;0.5,C13&lt;&gt;""),E13-C13-H13,)</f>
        <v/>
      </c>
      <c r="K13" s="196">
        <f>IF(AND(C13&gt;0.5,C13&lt;22/24),22/24-C13,)</f>
        <v/>
      </c>
      <c r="L13" s="197">
        <f>IF(C13&gt;E13,E13+1-C13-H13,E13-C13-H13)</f>
        <v/>
      </c>
      <c r="M13" s="202">
        <f>+IF(L13&gt;$L$7,$L$7,L13)</f>
        <v/>
      </c>
      <c r="N13" s="197">
        <f>+IF(OR(L13&lt;=$L$7,L13=" ")," ",L13-$L$7)</f>
        <v/>
      </c>
      <c r="O13" s="197">
        <f>IF(AND($C13&lt;&gt;"",$C13&lt;$AA$2,$E13&gt;$Z$2),MIN($E13,$AA$2)-MAX($C13,$Z$2),0)</f>
        <v/>
      </c>
      <c r="P13" s="197">
        <f>IF(AND($F13&lt;&gt;"",$F13&lt;$AA$2,$G13&gt;$Z$2),MIN($G13,$AA$2)-MAX($F13,$Z$2),0)</f>
        <v/>
      </c>
      <c r="Q13" s="197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119" t="n"/>
    </row>
    <row r="14" ht="36.75" customHeight="1" s="35">
      <c r="A14" s="216">
        <f>A13+1</f>
        <v/>
      </c>
      <c r="B14" s="32">
        <f>TEXT(A14,"aaa")</f>
        <v/>
      </c>
      <c r="C14" s="200" t="n"/>
      <c r="D14" s="215">
        <f t="array" ref="D14">_xlfn.IFS(C14&lt;0.5,"朝",AND(C14&lt;22/24),"22前",AND(C14&gt;=22/24),"22後")</f>
        <v/>
      </c>
      <c r="E14" s="146" t="n"/>
      <c r="F14" s="197" t="n"/>
      <c r="G14" s="198" t="n"/>
      <c r="H14" s="201">
        <f>G14-F14</f>
        <v/>
      </c>
      <c r="I14" s="196">
        <f>IF(AND(C14&lt;0.333,C14&lt;&gt;""),8/24-C14,(IF(E14&gt;29/24,E14-29/24,)))</f>
        <v/>
      </c>
      <c r="J14" s="196">
        <f>IF(AND(C14&lt;0.5,C14&lt;&gt;""),E14-C14-H14,)</f>
        <v/>
      </c>
      <c r="K14" s="196">
        <f>IF(AND(C14&gt;0.5,C14&lt;22/24),22/24-C14,)</f>
        <v/>
      </c>
      <c r="L14" s="197">
        <f>IF(C14&gt;E14,E14+1-C14-H14,E14-C14-H14)</f>
        <v/>
      </c>
      <c r="M14" s="202">
        <f>+IF(L14&gt;$L$7,$L$7,L14)</f>
        <v/>
      </c>
      <c r="N14" s="197">
        <f>+IF(OR(L14&lt;=$L$7,L14=" ")," ",L14-$L$7)</f>
        <v/>
      </c>
      <c r="O14" s="197">
        <f>IF(AND($C14&lt;&gt;"",$C14&lt;$AA$2,$E14&gt;$Z$2),MIN($E14,$AA$2)-MAX($C14,$Z$2),0)</f>
        <v/>
      </c>
      <c r="P14" s="197">
        <f>IF(AND($F14&lt;&gt;"",$F14&lt;$AA$2,$G14&gt;$Z$2),MIN($G14,$AA$2)-MAX($F14,$Z$2),0)</f>
        <v/>
      </c>
      <c r="Q14" s="197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119" t="n"/>
    </row>
    <row r="15" ht="36.75" customHeight="1" s="35">
      <c r="A15" s="216">
        <f>A14+1</f>
        <v/>
      </c>
      <c r="B15" s="32">
        <f>TEXT(A15,"aaa")</f>
        <v/>
      </c>
      <c r="C15" s="200" t="n">
        <v>0.8652777777777778</v>
      </c>
      <c r="D15" s="215">
        <f t="array" ref="D15">_xlfn.IFS(C15&lt;0.5,"朝",AND(C15&lt;22/24),"22前",AND(C15&gt;=22/24),"22後")</f>
        <v/>
      </c>
      <c r="E15" s="146" t="n">
        <v>1.196527777777778</v>
      </c>
      <c r="F15" s="197" t="n">
        <v>0</v>
      </c>
      <c r="G15" s="198" t="n">
        <v>0.04166666666666666</v>
      </c>
      <c r="H15" s="201">
        <f>G15-F15</f>
        <v/>
      </c>
      <c r="I15" s="196">
        <f>IF(AND(C15&lt;0.333,C15&lt;&gt;""),8/24-C15,(IF(E15&gt;29/24,E15-29/24,)))</f>
        <v/>
      </c>
      <c r="J15" s="196">
        <f>IF(AND(C15&lt;0.5,C15&lt;&gt;""),E15-C15-H15,)</f>
        <v/>
      </c>
      <c r="K15" s="196">
        <f>IF(AND(C15&gt;0.5,C15&lt;22/24),22/24-C15,)</f>
        <v/>
      </c>
      <c r="L15" s="197">
        <f>IF(C15&gt;E15,E15+1-C15-H15,E15-C15-H15)</f>
        <v/>
      </c>
      <c r="M15" s="202">
        <f>+IF(L15&gt;$L$7,$L$7,L15)</f>
        <v/>
      </c>
      <c r="N15" s="197">
        <f>+IF(OR(L15&lt;=$L$7,L15=" ")," ",L15-$L$7)</f>
        <v/>
      </c>
      <c r="O15" s="197">
        <f>IF(AND($C15&lt;&gt;"",$C15&lt;$AA$2,$E15&gt;$Z$2),MIN($E15,$AA$2)-MAX($C15,$Z$2),0)</f>
        <v/>
      </c>
      <c r="P15" s="197">
        <f>IF(AND($F15&lt;&gt;"",$F15&lt;$AA$2,$G15&gt;$Z$2),MIN($G15,$AA$2)-MAX($F15,$Z$2),0)</f>
        <v/>
      </c>
      <c r="Q15" s="197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119" t="n"/>
    </row>
    <row r="16" ht="36.75" customHeight="1" s="35">
      <c r="A16" s="216">
        <f>A15+1</f>
        <v/>
      </c>
      <c r="B16" s="32">
        <f>TEXT(A16,"aaa")</f>
        <v/>
      </c>
      <c r="C16" s="200" t="n"/>
      <c r="D16" s="215">
        <f t="array" ref="D16">_xlfn.IFS(C16&lt;0.5,"朝",AND(C16&lt;22/24),"22前",AND(C16&gt;=22/24),"22後")</f>
        <v/>
      </c>
      <c r="E16" s="146" t="n"/>
      <c r="F16" s="197" t="n"/>
      <c r="G16" s="198" t="n"/>
      <c r="H16" s="201">
        <f>G16-F16</f>
        <v/>
      </c>
      <c r="I16" s="196">
        <f>IF(AND(C16&lt;0.333,C16&lt;&gt;""),8/24-C16,(IF(E16&gt;29/24,E16-29/24,)))</f>
        <v/>
      </c>
      <c r="J16" s="196">
        <f>IF(AND(C16&lt;0.5,C16&lt;&gt;""),E16-C16-H16,)</f>
        <v/>
      </c>
      <c r="K16" s="196">
        <f>IF(AND(C16&gt;0.5,C16&lt;22/24),22/24-C16,)</f>
        <v/>
      </c>
      <c r="L16" s="197">
        <f>IF(C16&gt;E16,E16+1-C16-H16,E16-C16-H16)</f>
        <v/>
      </c>
      <c r="M16" s="202">
        <f>+IF(L16&gt;$L$7,$L$7,L16)</f>
        <v/>
      </c>
      <c r="N16" s="197">
        <f>+IF(OR(L16&lt;=$L$7,L16=" ")," ",L16-$L$7)</f>
        <v/>
      </c>
      <c r="O16" s="197">
        <f>IF(AND($C16&lt;&gt;"",$C16&lt;$AA$2,$E16&gt;$Z$2),MIN($E16,$AA$2)-MAX($C16,$Z$2),0)</f>
        <v/>
      </c>
      <c r="P16" s="197">
        <f>IF(AND($F16&lt;&gt;"",$F16&lt;$AA$2,$G16&gt;$Z$2),MIN($G16,$AA$2)-MAX($F16,$Z$2),0)</f>
        <v/>
      </c>
      <c r="Q16" s="197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119" t="n"/>
    </row>
    <row r="17" ht="36.75" customHeight="1" s="35">
      <c r="A17" s="216">
        <f>A16+1</f>
        <v/>
      </c>
      <c r="B17" s="32">
        <f>TEXT(A17,"aaa")</f>
        <v/>
      </c>
      <c r="C17" s="200" t="n"/>
      <c r="D17" s="215">
        <f t="array" ref="D17">_xlfn.IFS(C17&lt;0.5,"朝",AND(C17&lt;22/24),"22前",AND(C17&gt;=22/24),"22後")</f>
        <v/>
      </c>
      <c r="E17" s="146" t="n"/>
      <c r="F17" s="197" t="n"/>
      <c r="G17" s="198" t="n"/>
      <c r="H17" s="201">
        <f>G17-F17</f>
        <v/>
      </c>
      <c r="I17" s="196">
        <f>IF(AND(C17&lt;0.333,C17&lt;&gt;""),8/24-C17,(IF(E17&gt;29/24,E17-29/24,)))</f>
        <v/>
      </c>
      <c r="J17" s="196">
        <f>IF(AND(C17&lt;0.5,C17&lt;&gt;""),E17-C17-H17,)</f>
        <v/>
      </c>
      <c r="K17" s="196">
        <f>IF(AND(C17&gt;0.5,C17&lt;22/24),22/24-C17,)</f>
        <v/>
      </c>
      <c r="L17" s="197">
        <f>IF(C17&gt;E17,E17+1-C17-H17,E17-C17-H17)</f>
        <v/>
      </c>
      <c r="M17" s="202">
        <f>+IF(L17&gt;$L$7,$L$7,L17)</f>
        <v/>
      </c>
      <c r="N17" s="197">
        <f>+IF(OR(L17&lt;=$L$7,L17=" ")," ",L17-$L$7)</f>
        <v/>
      </c>
      <c r="O17" s="197">
        <f>IF(AND($C17&lt;&gt;"",$C17&lt;$AA$2,$E17&gt;$Z$2),MIN($E17,$AA$2)-MAX($C17,$Z$2),0)</f>
        <v/>
      </c>
      <c r="P17" s="197">
        <f>IF(AND($F17&lt;&gt;"",$F17&lt;$AA$2,$G17&gt;$Z$2),MIN($G17,$AA$2)-MAX($F17,$Z$2),0)</f>
        <v/>
      </c>
      <c r="Q17" s="197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119" t="n"/>
    </row>
    <row r="18" ht="36.75" customHeight="1" s="35">
      <c r="A18" s="216">
        <f>A17+1</f>
        <v/>
      </c>
      <c r="B18" s="32">
        <f>TEXT(A18,"aaa")</f>
        <v/>
      </c>
      <c r="C18" s="200" t="n"/>
      <c r="D18" s="215">
        <f t="array" ref="D18">_xlfn.IFS(C18&lt;0.5,"朝",AND(C18&lt;22/24),"22前",AND(C18&gt;=22/24),"22後")</f>
        <v/>
      </c>
      <c r="E18" s="146" t="n"/>
      <c r="F18" s="197" t="n"/>
      <c r="G18" s="198" t="n"/>
      <c r="H18" s="201">
        <f>G18-F18</f>
        <v/>
      </c>
      <c r="I18" s="196">
        <f>IF(AND(C18&lt;0.333,C18&lt;&gt;""),8/24-C18,(IF(E18&gt;29/24,E18-29/24,)))</f>
        <v/>
      </c>
      <c r="J18" s="196">
        <f>IF(AND(C18&lt;0.5,C18&lt;&gt;""),E18-C18-H18,)</f>
        <v/>
      </c>
      <c r="K18" s="196">
        <f>IF(AND(C18&gt;0.5,C18&lt;22/24),22/24-C18,)</f>
        <v/>
      </c>
      <c r="L18" s="197">
        <f>IF(C18&gt;E18,E18+1-C18-H18,E18-C18-H18)</f>
        <v/>
      </c>
      <c r="M18" s="202">
        <f>+IF(L18&gt;$L$7,$L$7,L18)</f>
        <v/>
      </c>
      <c r="N18" s="197">
        <f>+IF(OR(L18&lt;=$L$7,L18=" ")," ",L18-$L$7)</f>
        <v/>
      </c>
      <c r="O18" s="197">
        <f>IF(AND($C18&lt;&gt;"",$C18&lt;$AA$2,$E18&gt;$Z$2),MIN($E18,$AA$2)-MAX($C18,$Z$2),0)</f>
        <v/>
      </c>
      <c r="P18" s="197">
        <f>IF(AND($F18&lt;&gt;"",$F18&lt;$AA$2,$G18&gt;$Z$2),MIN($G18,$AA$2)-MAX($F18,$Z$2),0)</f>
        <v/>
      </c>
      <c r="Q18" s="197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119" t="n"/>
    </row>
    <row r="19" ht="36.75" customHeight="1" s="35">
      <c r="A19" s="216">
        <f>A18+1</f>
        <v/>
      </c>
      <c r="B19" s="32">
        <f>TEXT(A19,"aaa")</f>
        <v/>
      </c>
      <c r="C19" s="200" t="n">
        <v>0.8659722222222223</v>
      </c>
      <c r="D19" s="215">
        <f t="array" ref="D19">_xlfn.IFS(C19&lt;0.5,"朝",AND(C19&lt;22/24),"22前",AND(C19&gt;=22/24),"22後")</f>
        <v/>
      </c>
      <c r="E19" s="146" t="n">
        <v>1.196527777777778</v>
      </c>
      <c r="F19" s="197" t="n">
        <v>0</v>
      </c>
      <c r="G19" s="198" t="n">
        <v>0.04166666666666666</v>
      </c>
      <c r="H19" s="201">
        <f>G19-F19</f>
        <v/>
      </c>
      <c r="I19" s="196">
        <f>IF(AND(C19&lt;0.333,C19&lt;&gt;""),8/24-C19,(IF(E19&gt;29/24,E19-29/24,)))</f>
        <v/>
      </c>
      <c r="J19" s="196">
        <f>IF(AND(C19&lt;0.5,C19&lt;&gt;""),E19-C19-H19,)</f>
        <v/>
      </c>
      <c r="K19" s="196">
        <f>IF(AND(C19&gt;0.5,C19&lt;22/24),22/24-C19,)</f>
        <v/>
      </c>
      <c r="L19" s="197">
        <f>IF(C19&gt;E19,E19+1-C19-H19,E19-C19-H19)</f>
        <v/>
      </c>
      <c r="M19" s="202">
        <f>+IF(L19&gt;$L$7,$L$7,L19)</f>
        <v/>
      </c>
      <c r="N19" s="197">
        <f>+IF(OR(L19&lt;=$L$7,L19=" ")," ",L19-$L$7)</f>
        <v/>
      </c>
      <c r="O19" s="197">
        <f>IF(AND($C19&lt;&gt;"",$C19&lt;$AA$2,$E19&gt;$Z$2),MIN($E19,$AA$2)-MAX($C19,$Z$2),0)</f>
        <v/>
      </c>
      <c r="P19" s="197">
        <f>IF(AND($F19&lt;&gt;"",$F19&lt;$AA$2,$G19&gt;$Z$2),MIN($G19,$AA$2)-MAX($F19,$Z$2),0)</f>
        <v/>
      </c>
      <c r="Q19" s="197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119" t="n"/>
    </row>
    <row r="20" ht="36.75" customHeight="1" s="35">
      <c r="A20" s="216">
        <f>A19+1</f>
        <v/>
      </c>
      <c r="B20" s="32">
        <f>TEXT(A20,"aaa")</f>
        <v/>
      </c>
      <c r="C20" s="200" t="n">
        <v>0.8652777777777778</v>
      </c>
      <c r="D20" s="215">
        <f t="array" ref="D20">_xlfn.IFS(C20&lt;0.5,"朝",AND(C20&lt;22/24),"22前",AND(C20&gt;=22/24),"22後")</f>
        <v/>
      </c>
      <c r="E20" s="146" t="n">
        <v>1.196527777777778</v>
      </c>
      <c r="F20" s="197" t="n">
        <v>0</v>
      </c>
      <c r="G20" s="198" t="n">
        <v>0.04166666666666666</v>
      </c>
      <c r="H20" s="201">
        <f>G20-F20</f>
        <v/>
      </c>
      <c r="I20" s="196">
        <f>IF(AND(C20&lt;0.333,C20&lt;&gt;""),8/24-C20,(IF(E20&gt;29/24,E20-29/24,)))</f>
        <v/>
      </c>
      <c r="J20" s="196">
        <f>IF(AND(C20&lt;0.5,C20&lt;&gt;""),E20-C20-H20,)</f>
        <v/>
      </c>
      <c r="K20" s="196">
        <f>IF(AND(C20&gt;0.5,C20&lt;22/24),22/24-C20,)</f>
        <v/>
      </c>
      <c r="L20" s="197">
        <f>IF(C20&gt;E20,E20+1-C20-H20,E20-C20-H20)</f>
        <v/>
      </c>
      <c r="M20" s="202">
        <f>+IF(L20&gt;$L$7,$L$7,L20)</f>
        <v/>
      </c>
      <c r="N20" s="197">
        <f>+IF(OR(L20&lt;=$L$7,L20=" ")," ",L20-$L$7)</f>
        <v/>
      </c>
      <c r="O20" s="197">
        <f>IF(AND($C20&lt;&gt;"",$C20&lt;$AA$2,$E20&gt;$Z$2),MIN($E20,$AA$2)-MAX($C20,$Z$2),0)</f>
        <v/>
      </c>
      <c r="P20" s="197">
        <f>IF(AND($F20&lt;&gt;"",$F20&lt;$AA$2,$G20&gt;$Z$2),MIN($G20,$AA$2)-MAX($F20,$Z$2),0)</f>
        <v/>
      </c>
      <c r="Q20" s="197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119" t="n"/>
    </row>
    <row r="21" ht="36.75" customHeight="1" s="35">
      <c r="A21" s="216">
        <f>A20+1</f>
        <v/>
      </c>
      <c r="B21" s="32">
        <f>TEXT(A21,"aaa")</f>
        <v/>
      </c>
      <c r="C21" s="200" t="n">
        <v>0.8652777777777778</v>
      </c>
      <c r="D21" s="215">
        <f t="array" ref="D21">_xlfn.IFS(C21&lt;0.5,"朝",AND(C21&lt;22/24),"22前",AND(C21&gt;=22/24),"22後")</f>
        <v/>
      </c>
      <c r="E21" s="146" t="n">
        <v>1.196527777777778</v>
      </c>
      <c r="F21" s="197" t="n">
        <v>0</v>
      </c>
      <c r="G21" s="198" t="n">
        <v>0.04166666666666666</v>
      </c>
      <c r="H21" s="201">
        <f>G21-F21</f>
        <v/>
      </c>
      <c r="I21" s="196">
        <f>IF(AND(C21&lt;0.333,C21&lt;&gt;""),8/24-C21,(IF(E21&gt;29/24,E21-29/24,)))</f>
        <v/>
      </c>
      <c r="J21" s="196">
        <f>IF(AND(C21&lt;0.5,C21&lt;&gt;""),E21-C21-H21,)</f>
        <v/>
      </c>
      <c r="K21" s="196">
        <f>IF(AND(C21&gt;0.5,C21&lt;22/24),22/24-C21,)</f>
        <v/>
      </c>
      <c r="L21" s="197">
        <f>IF(C21&gt;E21,E21+1-C21-H21,E21-C21-H21)</f>
        <v/>
      </c>
      <c r="M21" s="202">
        <f>+IF(L21&gt;$L$7,$L$7,L21)</f>
        <v/>
      </c>
      <c r="N21" s="197">
        <f>+IF(OR(L21&lt;=$L$7,L21=" ")," ",L21-$L$7)</f>
        <v/>
      </c>
      <c r="O21" s="197">
        <f>IF(AND($C21&lt;&gt;"",$C21&lt;$AA$2,$E21&gt;$Z$2),MIN($E21,$AA$2)-MAX($C21,$Z$2),0)</f>
        <v/>
      </c>
      <c r="P21" s="197">
        <f>IF(AND($F21&lt;&gt;"",$F21&lt;$AA$2,$G21&gt;$Z$2),MIN($G21,$AA$2)-MAX($F21,$Z$2),0)</f>
        <v/>
      </c>
      <c r="Q21" s="197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119" t="n"/>
    </row>
    <row r="22" ht="36.75" customHeight="1" s="35">
      <c r="A22" s="216">
        <f>A21+1</f>
        <v/>
      </c>
      <c r="B22" s="32">
        <f>TEXT(A22,"aaa")</f>
        <v/>
      </c>
      <c r="C22" s="200" t="n">
        <v>0.8652777777777778</v>
      </c>
      <c r="D22" s="215">
        <f t="array" ref="D22">_xlfn.IFS(C22&lt;0.5,"朝",AND(C22&lt;22/24),"22前",AND(C22&gt;=22/24),"22後")</f>
        <v/>
      </c>
      <c r="E22" s="146" t="n">
        <v>1.196527777777778</v>
      </c>
      <c r="F22" s="197" t="n">
        <v>0</v>
      </c>
      <c r="G22" s="198" t="n">
        <v>0.04166666666666666</v>
      </c>
      <c r="H22" s="201">
        <f>G22-F22</f>
        <v/>
      </c>
      <c r="I22" s="196">
        <f>IF(AND(C22&lt;0.333,C22&lt;&gt;""),8/24-C22,(IF(E22&gt;29/24,E22-29/24,)))</f>
        <v/>
      </c>
      <c r="J22" s="196">
        <f>IF(AND(C22&lt;0.5,C22&lt;&gt;""),E22-C22-H22,)</f>
        <v/>
      </c>
      <c r="K22" s="196">
        <f>IF(AND(C22&gt;0.5,C22&lt;22/24),22/24-C22,)</f>
        <v/>
      </c>
      <c r="L22" s="197">
        <f>IF(C22&gt;E22,E22+1-C22-H22,E22-C22-H22)</f>
        <v/>
      </c>
      <c r="M22" s="202">
        <f>+IF(L22&gt;$L$7,$L$7,L22)</f>
        <v/>
      </c>
      <c r="N22" s="197">
        <f>+IF(OR(L22&lt;=$L$7,L22=" ")," ",L22-$L$7)</f>
        <v/>
      </c>
      <c r="O22" s="197">
        <f>IF(AND($C22&lt;&gt;"",$C22&lt;$AA$2,$E22&gt;$Z$2),MIN($E22,$AA$2)-MAX($C22,$Z$2),0)</f>
        <v/>
      </c>
      <c r="P22" s="197">
        <f>IF(AND($F22&lt;&gt;"",$F22&lt;$AA$2,$G22&gt;$Z$2),MIN($G22,$AA$2)-MAX($F22,$Z$2),0)</f>
        <v/>
      </c>
      <c r="Q22" s="197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119" t="n"/>
    </row>
    <row r="23" ht="36.75" customHeight="1" s="35">
      <c r="A23" s="216">
        <f>A22+1</f>
        <v/>
      </c>
      <c r="B23" s="32">
        <f>TEXT(A23,"aaa")</f>
        <v/>
      </c>
      <c r="C23" s="200" t="n"/>
      <c r="D23" s="215">
        <f t="array" ref="D23">_xlfn.IFS(C23&lt;0.5,"朝",AND(C23&lt;22/24),"22前",AND(C23&gt;=22/24),"22後")</f>
        <v/>
      </c>
      <c r="E23" s="146" t="n"/>
      <c r="F23" s="197" t="n"/>
      <c r="G23" s="198" t="n"/>
      <c r="H23" s="201">
        <f>G23-F23</f>
        <v/>
      </c>
      <c r="I23" s="196">
        <f>IF(AND(C23&lt;0.333,C23&lt;&gt;""),8/24-C23,(IF(E23&gt;29/24,E23-29/24,)))</f>
        <v/>
      </c>
      <c r="J23" s="196">
        <f>IF(AND(C23&lt;0.5,C23&lt;&gt;""),E23-C23-H23,)</f>
        <v/>
      </c>
      <c r="K23" s="196">
        <f>IF(AND(C23&gt;0.5,C23&lt;22/24),22/24-C23,)</f>
        <v/>
      </c>
      <c r="L23" s="197">
        <f>IF(C23&gt;E23,E23+1-C23-H23,E23-C23-H23)</f>
        <v/>
      </c>
      <c r="M23" s="202">
        <f>+IF(L23&gt;$L$7,$L$7,L23)</f>
        <v/>
      </c>
      <c r="N23" s="197">
        <f>+IF(OR(L23&lt;=$L$7,L23=" ")," ",L23-$L$7)</f>
        <v/>
      </c>
      <c r="O23" s="197">
        <f>IF(AND($C23&lt;&gt;"",$C23&lt;$AA$2,$E23&gt;$Z$2),MIN($E23,$AA$2)-MAX($C23,$Z$2),0)</f>
        <v/>
      </c>
      <c r="P23" s="197">
        <f>IF(AND($F23&lt;&gt;"",$F23&lt;$AA$2,$G23&gt;$Z$2),MIN($G23,$AA$2)-MAX($F23,$Z$2),0)</f>
        <v/>
      </c>
      <c r="Q23" s="197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119" t="n"/>
    </row>
    <row r="24" ht="36.75" customHeight="1" s="35">
      <c r="A24" s="216">
        <f>A23+1</f>
        <v/>
      </c>
      <c r="B24" s="32">
        <f>TEXT(A24,"aaa")</f>
        <v/>
      </c>
      <c r="C24" s="200" t="n"/>
      <c r="D24" s="215">
        <f t="array" ref="D24">_xlfn.IFS(C24&lt;0.5,"朝",AND(C24&lt;22/24),"22前",AND(C24&gt;=22/24),"22後")</f>
        <v/>
      </c>
      <c r="E24" s="146" t="n"/>
      <c r="F24" s="197" t="n"/>
      <c r="G24" s="198" t="n"/>
      <c r="H24" s="201">
        <f>G24-F24</f>
        <v/>
      </c>
      <c r="I24" s="196">
        <f>IF(AND(C24&lt;0.333,C24&lt;&gt;""),8/24-C24,(IF(E24&gt;29/24,E24-29/24,)))</f>
        <v/>
      </c>
      <c r="J24" s="196">
        <f>IF(AND(C24&lt;0.5,C24&lt;&gt;""),E24-C24-H24,)</f>
        <v/>
      </c>
      <c r="K24" s="196">
        <f>IF(AND(C24&gt;0.5,C24&lt;22/24),22/24-C24,)</f>
        <v/>
      </c>
      <c r="L24" s="197">
        <f>IF(C24&gt;E24,E24+1-C24-H24,E24-C24-H24)</f>
        <v/>
      </c>
      <c r="M24" s="202">
        <f>+IF(L24&gt;$L$7,$L$7,L24)</f>
        <v/>
      </c>
      <c r="N24" s="197">
        <f>+IF(OR(L24&lt;=$L$7,L24=" ")," ",L24-$L$7)</f>
        <v/>
      </c>
      <c r="O24" s="197">
        <f>IF(AND($C24&lt;&gt;"",$C24&lt;$AA$2,$E24&gt;$Z$2),MIN($E24,$AA$2)-MAX($C24,$Z$2),0)</f>
        <v/>
      </c>
      <c r="P24" s="197">
        <f>IF(AND($F24&lt;&gt;"",$F24&lt;$AA$2,$G24&gt;$Z$2),MIN($G24,$AA$2)-MAX($F24,$Z$2),0)</f>
        <v/>
      </c>
      <c r="Q24" s="197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119" t="n"/>
    </row>
    <row r="25" ht="36.75" customHeight="1" s="35">
      <c r="A25" s="216">
        <f>A24+1</f>
        <v/>
      </c>
      <c r="B25" s="32">
        <f>TEXT(A25,"aaa")</f>
        <v/>
      </c>
      <c r="C25" s="200" t="n"/>
      <c r="D25" s="215">
        <f t="array" ref="D25">_xlfn.IFS(C25&lt;0.5,"朝",AND(C25&lt;22/24),"22前",AND(C25&gt;=22/24),"22後")</f>
        <v/>
      </c>
      <c r="E25" s="146" t="n"/>
      <c r="F25" s="197" t="n"/>
      <c r="G25" s="198" t="n"/>
      <c r="H25" s="201">
        <f>G25-F25</f>
        <v/>
      </c>
      <c r="I25" s="196">
        <f>IF(AND(C25&lt;0.333,C25&lt;&gt;""),8/24-C25,(IF(E25&gt;29/24,E25-29/24,)))</f>
        <v/>
      </c>
      <c r="J25" s="196">
        <f>IF(AND(C25&lt;0.5,C25&lt;&gt;""),E25-C25-H25,)</f>
        <v/>
      </c>
      <c r="K25" s="196">
        <f>IF(AND(C25&gt;0.5,C25&lt;22/24),22/24-C25,)</f>
        <v/>
      </c>
      <c r="L25" s="197">
        <f>IF(C25&gt;E25,E25+1-C25-H25,E25-C25-H25)</f>
        <v/>
      </c>
      <c r="M25" s="202">
        <f>+IF(L25&gt;$L$7,$L$7,L25)</f>
        <v/>
      </c>
      <c r="N25" s="197">
        <f>+IF(OR(L25&lt;=$L$7,L25=" ")," ",L25-$L$7)</f>
        <v/>
      </c>
      <c r="O25" s="197">
        <f>IF(AND($C25&lt;&gt;"",$C25&lt;$AA$2,$E25&gt;$Z$2),MIN($E25,$AA$2)-MAX($C25,$Z$2),0)</f>
        <v/>
      </c>
      <c r="P25" s="197">
        <f>IF(AND($F25&lt;&gt;"",$F25&lt;$AA$2,$G25&gt;$Z$2),MIN($G25,$AA$2)-MAX($F25,$Z$2),0)</f>
        <v/>
      </c>
      <c r="Q25" s="197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119" t="n"/>
    </row>
    <row r="26" ht="36.75" customHeight="1" s="35">
      <c r="A26" s="216">
        <f>A25+1</f>
        <v/>
      </c>
      <c r="B26" s="32">
        <f>TEXT(A26,"aaa")</f>
        <v/>
      </c>
      <c r="C26" s="200" t="n"/>
      <c r="D26" s="215">
        <f t="array" ref="D26">_xlfn.IFS(C26&lt;0.5,"朝",AND(C26&lt;22/24),"22前",AND(C26&gt;=22/24),"22後")</f>
        <v/>
      </c>
      <c r="E26" s="146" t="n"/>
      <c r="F26" s="197" t="n"/>
      <c r="G26" s="198" t="n"/>
      <c r="H26" s="201">
        <f>G26-F26</f>
        <v/>
      </c>
      <c r="I26" s="196">
        <f>IF(AND(C26&lt;0.333,C26&lt;&gt;""),8/24-C26,(IF(E26&gt;29/24,E26-29/24,)))</f>
        <v/>
      </c>
      <c r="J26" s="196">
        <f>IF(AND(C26&lt;0.5,C26&lt;&gt;""),E26-C26-H26,)</f>
        <v/>
      </c>
      <c r="K26" s="196">
        <f>IF(AND(C26&gt;0.5,C26&lt;22/24),22/24-C26,)</f>
        <v/>
      </c>
      <c r="L26" s="197">
        <f>IF(C26&gt;E26,E26+1-C26-H26,E26-C26-H26)</f>
        <v/>
      </c>
      <c r="M26" s="202">
        <f>+IF(L26&gt;$L$7,$L$7,L26)</f>
        <v/>
      </c>
      <c r="N26" s="197">
        <f>+IF(OR(L26&lt;=$L$7,L26=" ")," ",L26-$L$7)</f>
        <v/>
      </c>
      <c r="O26" s="197">
        <f>IF(AND($C26&lt;&gt;"",$C26&lt;$AA$2,$E26&gt;$Z$2),MIN($E26,$AA$2)-MAX($C26,$Z$2),0)</f>
        <v/>
      </c>
      <c r="P26" s="197">
        <f>IF(AND($F26&lt;&gt;"",$F26&lt;$AA$2,$G26&gt;$Z$2),MIN($G26,$AA$2)-MAX($F26,$Z$2),0)</f>
        <v/>
      </c>
      <c r="Q26" s="197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119" t="n"/>
    </row>
    <row r="27" ht="36.75" customHeight="1" s="35">
      <c r="A27" s="216">
        <f>A26+1</f>
        <v/>
      </c>
      <c r="B27" s="32">
        <f>TEXT(A27,"aaa")</f>
        <v/>
      </c>
      <c r="C27" s="200" t="n"/>
      <c r="D27" s="215">
        <f t="array" ref="D27">_xlfn.IFS(C27&lt;0.5,"朝",AND(C27&lt;22/24),"22前",AND(C27&gt;=22/24),"22後")</f>
        <v/>
      </c>
      <c r="E27" s="146" t="n"/>
      <c r="F27" s="197" t="n"/>
      <c r="G27" s="198" t="n"/>
      <c r="H27" s="201">
        <f>G27-F27</f>
        <v/>
      </c>
      <c r="I27" s="196">
        <f>IF(AND(C27&lt;0.333,C27&lt;&gt;""),8/24-C27,(IF(E27&gt;29/24,E27-29/24,)))</f>
        <v/>
      </c>
      <c r="J27" s="196">
        <f>IF(AND(C27&lt;0.5,C27&lt;&gt;""),E27-C27-H27,)</f>
        <v/>
      </c>
      <c r="K27" s="196">
        <f>IF(AND(C27&gt;0.5,C27&lt;22/24),22/24-C27,)</f>
        <v/>
      </c>
      <c r="L27" s="197">
        <f>IF(C27&gt;E27,E27+1-C27-H27,E27-C27-H27)</f>
        <v/>
      </c>
      <c r="M27" s="202">
        <f>+IF(L27&gt;$L$7,$L$7,L27)</f>
        <v/>
      </c>
      <c r="N27" s="197">
        <f>+IF(OR(L27&lt;=$L$7,L27=" ")," ",L27-$L$7)</f>
        <v/>
      </c>
      <c r="O27" s="197">
        <f>IF(AND($C27&lt;&gt;"",$C27&lt;$AA$2,$E27&gt;$Z$2),MIN($E27,$AA$2)-MAX($C27,$Z$2),0)</f>
        <v/>
      </c>
      <c r="P27" s="197">
        <f>IF(AND($F27&lt;&gt;"",$F27&lt;$AA$2,$G27&gt;$Z$2),MIN($G27,$AA$2)-MAX($F27,$Z$2),0)</f>
        <v/>
      </c>
      <c r="Q27" s="197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119" t="n"/>
    </row>
    <row r="28" ht="36.75" customHeight="1" s="35">
      <c r="A28" s="216">
        <f>A27+1</f>
        <v/>
      </c>
      <c r="B28" s="32">
        <f>TEXT(A28,"aaa")</f>
        <v/>
      </c>
      <c r="C28" s="200" t="n"/>
      <c r="D28" s="215">
        <f t="array" ref="D28">_xlfn.IFS(C28&lt;0.5,"朝",AND(C28&lt;22/24),"22前",AND(C28&gt;=22/24),"22後")</f>
        <v/>
      </c>
      <c r="E28" s="146" t="n"/>
      <c r="F28" s="197" t="n"/>
      <c r="G28" s="198" t="n"/>
      <c r="H28" s="201">
        <f>G28-F28</f>
        <v/>
      </c>
      <c r="I28" s="196">
        <f>IF(AND(C28&lt;0.333,C28&lt;&gt;""),8/24-C28,(IF(E28&gt;29/24,E28-29/24,)))</f>
        <v/>
      </c>
      <c r="J28" s="196">
        <f>IF(AND(C28&lt;0.5,C28&lt;&gt;""),E28-C28-H28,)</f>
        <v/>
      </c>
      <c r="K28" s="196">
        <f>IF(AND(C28&gt;0.5,C28&lt;22/24),22/24-C28,)</f>
        <v/>
      </c>
      <c r="L28" s="197">
        <f>IF(C28&gt;E28,E28+1-C28-H28,E28-C28-H28)</f>
        <v/>
      </c>
      <c r="M28" s="202">
        <f>+IF(L28&gt;$L$7,$L$7,L28)</f>
        <v/>
      </c>
      <c r="N28" s="197">
        <f>+IF(OR(L28&lt;=$L$7,L28=" ")," ",L28-$L$7)</f>
        <v/>
      </c>
      <c r="O28" s="197">
        <f>IF(AND($C28&lt;&gt;"",$C28&lt;$AA$2,$E28&gt;$Z$2),MIN($E28,$AA$2)-MAX($C28,$Z$2),0)</f>
        <v/>
      </c>
      <c r="P28" s="197">
        <f>IF(AND($F28&lt;&gt;"",$F28&lt;$AA$2,$G28&gt;$Z$2),MIN($G28,$AA$2)-MAX($F28,$Z$2),0)</f>
        <v/>
      </c>
      <c r="Q28" s="197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119" t="n"/>
    </row>
    <row r="29" ht="36.75" customHeight="1" s="35">
      <c r="A29" s="216">
        <f>A28+1</f>
        <v/>
      </c>
      <c r="B29" s="32">
        <f>TEXT(A29,"aaa")</f>
        <v/>
      </c>
      <c r="C29" s="200" t="n"/>
      <c r="D29" s="215">
        <f t="array" ref="D29">_xlfn.IFS(C29&lt;0.5,"朝",AND(C29&lt;22/24),"22前",AND(C29&gt;=22/24),"22後")</f>
        <v/>
      </c>
      <c r="E29" s="146" t="n"/>
      <c r="F29" s="197" t="n"/>
      <c r="G29" s="198" t="n"/>
      <c r="H29" s="201">
        <f>G29-F29</f>
        <v/>
      </c>
      <c r="I29" s="196">
        <f>IF(AND(C29&lt;0.333,C29&lt;&gt;""),8/24-C29,(IF(E29&gt;29/24,E29-29/24,)))</f>
        <v/>
      </c>
      <c r="J29" s="196">
        <f>IF(AND(C29&lt;0.5,C29&lt;&gt;""),E29-C29-H29,)</f>
        <v/>
      </c>
      <c r="K29" s="196">
        <f>IF(AND(C29&gt;0.5,C29&lt;22/24),22/24-C29,)</f>
        <v/>
      </c>
      <c r="L29" s="197">
        <f>IF(C29&gt;E29,E29+1-C29-H29,E29-C29-H29)</f>
        <v/>
      </c>
      <c r="M29" s="202">
        <f>+IF(L29&gt;$L$7,$L$7,L29)</f>
        <v/>
      </c>
      <c r="N29" s="197">
        <f>+IF(OR(L29&lt;=$L$7,L29=" ")," ",L29-$L$7)</f>
        <v/>
      </c>
      <c r="O29" s="197">
        <f>IF(AND($C29&lt;&gt;"",$C29&lt;$AA$2,$E29&gt;$Z$2),MIN($E29,$AA$2)-MAX($C29,$Z$2),0)</f>
        <v/>
      </c>
      <c r="P29" s="197">
        <f>IF(AND($F29&lt;&gt;"",$F29&lt;$AA$2,$G29&gt;$Z$2),MIN($G29,$AA$2)-MAX($F29,$Z$2),0)</f>
        <v/>
      </c>
      <c r="Q29" s="197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119" t="n"/>
    </row>
    <row r="30" ht="36.75" customHeight="1" s="35">
      <c r="A30" s="216">
        <f>A29+1</f>
        <v/>
      </c>
      <c r="B30" s="32">
        <f>TEXT(A30,"aaa")</f>
        <v/>
      </c>
      <c r="C30" s="200" t="n"/>
      <c r="D30" s="215">
        <f t="array" ref="D30">_xlfn.IFS(C30&lt;0.5,"朝",AND(C30&lt;22/24),"22前",AND(C30&gt;=22/24),"22後")</f>
        <v/>
      </c>
      <c r="E30" s="146" t="n"/>
      <c r="F30" s="197" t="n"/>
      <c r="G30" s="198" t="n"/>
      <c r="H30" s="201">
        <f>G30-F30</f>
        <v/>
      </c>
      <c r="I30" s="196">
        <f>IF(AND(C30&lt;0.333,C30&lt;&gt;""),8/24-C30,(IF(E30&gt;29/24,E30-29/24,)))</f>
        <v/>
      </c>
      <c r="J30" s="196">
        <f>IF(AND(C30&lt;0.5,C30&lt;&gt;""),E30-C30-H30,)</f>
        <v/>
      </c>
      <c r="K30" s="196">
        <f>IF(AND(C30&gt;0.5,C30&lt;22/24),22/24-C30,)</f>
        <v/>
      </c>
      <c r="L30" s="197">
        <f>IF(C30&gt;E30,E30+1-C30-H30,E30-C30-H30)</f>
        <v/>
      </c>
      <c r="M30" s="202">
        <f>+IF(L30&gt;$L$7,$L$7,L30)</f>
        <v/>
      </c>
      <c r="N30" s="197">
        <f>+IF(OR(L30&lt;=$L$7,L30=" ")," ",L30-$L$7)</f>
        <v/>
      </c>
      <c r="O30" s="197">
        <f>IF(AND($C30&lt;&gt;"",$C30&lt;$AA$2,$E30&gt;$Z$2),MIN($E30,$AA$2)-MAX($C30,$Z$2),0)</f>
        <v/>
      </c>
      <c r="P30" s="197">
        <f>IF(AND($F30&lt;&gt;"",$F30&lt;$AA$2,$G30&gt;$Z$2),MIN($G30,$AA$2)-MAX($F30,$Z$2),0)</f>
        <v/>
      </c>
      <c r="Q30" s="197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119" t="n"/>
    </row>
    <row r="31" ht="36.75" customHeight="1" s="35">
      <c r="A31" s="216">
        <f>A30+1</f>
        <v/>
      </c>
      <c r="B31" s="32">
        <f>TEXT(A31,"aaa")</f>
        <v/>
      </c>
      <c r="C31" s="200" t="n"/>
      <c r="D31" s="215">
        <f t="array" ref="D31">_xlfn.IFS(C31&lt;0.5,"朝",AND(C31&lt;22/24),"22前",AND(C31&gt;=22/24),"22後")</f>
        <v/>
      </c>
      <c r="E31" s="146" t="n"/>
      <c r="F31" s="197" t="n"/>
      <c r="G31" s="198" t="n"/>
      <c r="H31" s="201">
        <f>G31-F31</f>
        <v/>
      </c>
      <c r="I31" s="196">
        <f>IF(AND(C31&lt;0.333,C31&lt;&gt;""),8/24-C31,(IF(E31&gt;29/24,E31-29/24,)))</f>
        <v/>
      </c>
      <c r="J31" s="196">
        <f>IF(AND(C31&lt;0.5,C31&lt;&gt;""),E31-C31-H31,)</f>
        <v/>
      </c>
      <c r="K31" s="196">
        <f>IF(AND(C31&gt;0.5,C31&lt;22/24),22/24-C31,)</f>
        <v/>
      </c>
      <c r="L31" s="197">
        <f>IF(C31&gt;E31,E31+1-C31-H31,E31-C31-H31)</f>
        <v/>
      </c>
      <c r="M31" s="202">
        <f>+IF(L31&gt;$L$7,$L$7,L31)</f>
        <v/>
      </c>
      <c r="N31" s="197">
        <f>+IF(OR(L31&lt;=$L$7,L31=" ")," ",L31-$L$7)</f>
        <v/>
      </c>
      <c r="O31" s="197">
        <f>IF(AND($C31&lt;&gt;"",$C31&lt;$AA$2,$E31&gt;$Z$2),MIN($E31,$AA$2)-MAX($C31,$Z$2),0)</f>
        <v/>
      </c>
      <c r="P31" s="197">
        <f>IF(AND($F31&lt;&gt;"",$F31&lt;$AA$2,$G31&gt;$Z$2),MIN($G31,$AA$2)-MAX($F31,$Z$2),0)</f>
        <v/>
      </c>
      <c r="Q31" s="197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119" t="n"/>
    </row>
    <row r="32" ht="36.75" customHeight="1" s="35">
      <c r="A32" s="216">
        <f>A31+1</f>
        <v/>
      </c>
      <c r="B32" s="32">
        <f>TEXT(A32,"aaa")</f>
        <v/>
      </c>
      <c r="C32" s="200" t="n"/>
      <c r="D32" s="215">
        <f t="array" ref="D32">_xlfn.IFS(C32&lt;0.5,"朝",AND(C32&lt;22/24),"22前",AND(C32&gt;=22/24),"22後")</f>
        <v/>
      </c>
      <c r="E32" s="146" t="n"/>
      <c r="F32" s="197" t="n"/>
      <c r="G32" s="198" t="n"/>
      <c r="H32" s="201">
        <f>G32-F32</f>
        <v/>
      </c>
      <c r="I32" s="196">
        <f>IF(AND(C32&lt;0.333,C32&lt;&gt;""),8/24-C32,(IF(E32&gt;29/24,E32-29/24,)))</f>
        <v/>
      </c>
      <c r="J32" s="196">
        <f>IF(AND(C32&lt;0.5,C32&lt;&gt;""),E32-C32-H32,)</f>
        <v/>
      </c>
      <c r="K32" s="196">
        <f>IF(AND(C32&gt;0.5,C32&lt;22/24),22/24-C32,)</f>
        <v/>
      </c>
      <c r="L32" s="197">
        <f>IF(C32&gt;E32,E32+1-C32-H32,E32-C32-H32)</f>
        <v/>
      </c>
      <c r="M32" s="202">
        <f>+IF(L32&gt;$L$7,$L$7,L32)</f>
        <v/>
      </c>
      <c r="N32" s="197">
        <f>+IF(OR(L32&lt;=$L$7,L32=" ")," ",L32-$L$7)</f>
        <v/>
      </c>
      <c r="O32" s="197">
        <f>IF(AND($C32&lt;&gt;"",$C32&lt;$AA$2,$E32&gt;$Z$2),MIN($E32,$AA$2)-MAX($C32,$Z$2),0)</f>
        <v/>
      </c>
      <c r="P32" s="197">
        <f>IF(AND($F32&lt;&gt;"",$F32&lt;$AA$2,$G32&gt;$Z$2),MIN($G32,$AA$2)-MAX($F32,$Z$2),0)</f>
        <v/>
      </c>
      <c r="Q32" s="197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119" t="n"/>
    </row>
    <row r="33" ht="36.75" customHeight="1" s="35">
      <c r="A33" s="216">
        <f>A32+1</f>
        <v/>
      </c>
      <c r="B33" s="32">
        <f>TEXT(A33,"aaa")</f>
        <v/>
      </c>
      <c r="C33" s="200" t="n"/>
      <c r="D33" s="215">
        <f t="array" ref="D33">_xlfn.IFS(C33&lt;0.5,"朝",AND(C33&lt;22/24),"22前",AND(C33&gt;=22/24),"22後")</f>
        <v/>
      </c>
      <c r="E33" s="146" t="n"/>
      <c r="F33" s="197" t="n"/>
      <c r="G33" s="198" t="n"/>
      <c r="H33" s="201">
        <f>G33-F33</f>
        <v/>
      </c>
      <c r="I33" s="196">
        <f>IF(AND(C33&lt;0.333,C33&lt;&gt;""),8/24-C33,(IF(E33&gt;29/24,E33-29/24,)))</f>
        <v/>
      </c>
      <c r="J33" s="196">
        <f>IF(AND(C33&lt;0.5,C33&lt;&gt;""),E33-C33-H33,)</f>
        <v/>
      </c>
      <c r="K33" s="196">
        <f>IF(AND(C33&gt;0.5,C33&lt;22/24),22/24-C33,)</f>
        <v/>
      </c>
      <c r="L33" s="197">
        <f>IF(C33&gt;E33,E33+1-C33-H33,E33-C33-H33)</f>
        <v/>
      </c>
      <c r="M33" s="202">
        <f>+IF(L33&gt;$L$7,$L$7,L33)</f>
        <v/>
      </c>
      <c r="N33" s="197">
        <f>+IF(OR(L33&lt;=$L$7,L33=" ")," ",L33-$L$7)</f>
        <v/>
      </c>
      <c r="O33" s="197">
        <f>IF(AND($C33&lt;&gt;"",$C33&lt;$AA$2,$E33&gt;$Z$2),MIN($E33,$AA$2)-MAX($C33,$Z$2),0)</f>
        <v/>
      </c>
      <c r="P33" s="197">
        <f>IF(AND($F33&lt;&gt;"",$F33&lt;$AA$2,$G33&gt;$Z$2),MIN($G33,$AA$2)-MAX($F33,$Z$2),0)</f>
        <v/>
      </c>
      <c r="Q33" s="197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119" t="n"/>
    </row>
    <row r="34" ht="36.75" customHeight="1" s="35">
      <c r="A34" s="216">
        <f>A33+1</f>
        <v/>
      </c>
      <c r="B34" s="32">
        <f>TEXT(A34,"aaa")</f>
        <v/>
      </c>
      <c r="C34" s="200" t="n"/>
      <c r="D34" s="215">
        <f t="array" ref="D34">_xlfn.IFS(C34&lt;0.5,"朝",AND(C34&lt;22/24),"22前",AND(C34&gt;=22/24),"22後")</f>
        <v/>
      </c>
      <c r="E34" s="146" t="n"/>
      <c r="F34" s="197" t="n"/>
      <c r="G34" s="198" t="n"/>
      <c r="H34" s="201">
        <f>G34-F34</f>
        <v/>
      </c>
      <c r="I34" s="196">
        <f>IF(AND(C34&lt;0.333,C34&lt;&gt;""),8/24-C34,(IF(E34&gt;29/24,E34-29/24,)))</f>
        <v/>
      </c>
      <c r="J34" s="196">
        <f>IF(AND(C34&lt;0.5,C34&lt;&gt;""),E34-C34-H34,)</f>
        <v/>
      </c>
      <c r="K34" s="196">
        <f>IF(AND(C34&gt;0.5,C34&lt;22/24),22/24-C34,)</f>
        <v/>
      </c>
      <c r="L34" s="197">
        <f>IF(C34&gt;E34,E34+1-C34-H34,E34-C34-H34)</f>
        <v/>
      </c>
      <c r="M34" s="202">
        <f>+IF(L34&gt;$L$7,$L$7,L34)</f>
        <v/>
      </c>
      <c r="N34" s="197">
        <f>+IF(OR(L34&lt;=$L$7,L34=" ")," ",L34-$L$7)</f>
        <v/>
      </c>
      <c r="O34" s="197">
        <f>IF(AND($C34&lt;&gt;"",$C34&lt;$AA$2,$E34&gt;$Z$2),MIN($E34,$AA$2)-MAX($C34,$Z$2),0)</f>
        <v/>
      </c>
      <c r="P34" s="197">
        <f>IF(AND($F34&lt;&gt;"",$F34&lt;$AA$2,$G34&gt;$Z$2),MIN($G34,$AA$2)-MAX($F34,$Z$2),0)</f>
        <v/>
      </c>
      <c r="Q34" s="197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119" t="n"/>
    </row>
    <row r="35" ht="36.75" customHeight="1" s="35">
      <c r="A35" s="216">
        <f>A34+1</f>
        <v/>
      </c>
      <c r="B35" s="32">
        <f>TEXT(A35,"aaa")</f>
        <v/>
      </c>
      <c r="C35" s="200" t="n"/>
      <c r="D35" s="215">
        <f t="array" ref="D35">_xlfn.IFS(C35&lt;0.5,"朝",AND(C35&lt;22/24),"22前",AND(C35&gt;=22/24),"22後")</f>
        <v/>
      </c>
      <c r="E35" s="146" t="n"/>
      <c r="F35" s="197" t="n"/>
      <c r="G35" s="198" t="n"/>
      <c r="H35" s="201">
        <f>G35-F35</f>
        <v/>
      </c>
      <c r="I35" s="196">
        <f>IF(AND(C35&lt;0.333,C35&lt;&gt;""),8/24-C35,(IF(E35&gt;29/24,E35-29/24,)))</f>
        <v/>
      </c>
      <c r="J35" s="196">
        <f>IF(AND(C35&lt;0.5,C35&lt;&gt;""),E35-C35-H35,)</f>
        <v/>
      </c>
      <c r="K35" s="196">
        <f>IF(AND(C35&gt;0.5,C35&lt;22/24),22/24-C35,)</f>
        <v/>
      </c>
      <c r="L35" s="197">
        <f>IF(C35&gt;E35,E35+1-C35-H35,E35-C35-H35)</f>
        <v/>
      </c>
      <c r="M35" s="202">
        <f>+IF(L35&gt;$L$7,$L$7,L35)</f>
        <v/>
      </c>
      <c r="N35" s="197">
        <f>+IF(OR(L35&lt;=$L$7,L35=" ")," ",L35-$L$7)</f>
        <v/>
      </c>
      <c r="O35" s="197">
        <f>IF(AND($C35&lt;&gt;"",$C35&lt;$AA$2,$E35&gt;$Z$2),MIN($E35,$AA$2)-MAX($C35,$Z$2),0)</f>
        <v/>
      </c>
      <c r="P35" s="197">
        <f>IF(AND($F35&lt;&gt;"",$F35&lt;$AA$2,$G35&gt;$Z$2),MIN($G35,$AA$2)-MAX($F35,$Z$2),0)</f>
        <v/>
      </c>
      <c r="Q35" s="197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119" t="n"/>
    </row>
    <row r="36" ht="36.75" customHeight="1" s="35">
      <c r="A36" s="216">
        <f>A35+1</f>
        <v/>
      </c>
      <c r="B36" s="32">
        <f>TEXT(A36,"aaa")</f>
        <v/>
      </c>
      <c r="C36" s="200" t="n"/>
      <c r="D36" s="215">
        <f t="array" ref="D36">_xlfn.IFS(C36&lt;0.5,"朝",AND(C36&lt;22/24),"22前",AND(C36&gt;=22/24),"22後")</f>
        <v/>
      </c>
      <c r="E36" s="146" t="n"/>
      <c r="F36" s="197" t="n"/>
      <c r="G36" s="198" t="n"/>
      <c r="H36" s="201">
        <f>G36-F36</f>
        <v/>
      </c>
      <c r="I36" s="196">
        <f>IF(AND(C36&lt;0.333,C36&lt;&gt;""),8/24-C36,(IF(E36&gt;29/24,E36-29/24,)))</f>
        <v/>
      </c>
      <c r="J36" s="196">
        <f>IF(AND(C36&lt;0.5,C36&lt;&gt;""),E36-C36-H36,)</f>
        <v/>
      </c>
      <c r="K36" s="196">
        <f>IF(AND(C36&gt;0.5,C36&lt;22/24),22/24-C36,)</f>
        <v/>
      </c>
      <c r="L36" s="197">
        <f>IF(C36&gt;E36,E36+1-C36-H36,E36-C36-H36)</f>
        <v/>
      </c>
      <c r="M36" s="202">
        <f>+IF(L36&gt;$L$7,$L$7,L36)</f>
        <v/>
      </c>
      <c r="N36" s="197">
        <f>+IF(OR(L36&lt;=$L$7,L36=" ")," ",L36-$L$7)</f>
        <v/>
      </c>
      <c r="O36" s="197">
        <f>IF(AND($C36&lt;&gt;"",$C36&lt;$AA$2,$E36&gt;$Z$2),MIN($E36,$AA$2)-MAX($C36,$Z$2),0)</f>
        <v/>
      </c>
      <c r="P36" s="197">
        <f>IF(AND($F36&lt;&gt;"",$F36&lt;$AA$2,$G36&gt;$Z$2),MIN($G36,$AA$2)-MAX($F36,$Z$2),0)</f>
        <v/>
      </c>
      <c r="Q36" s="197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119" t="n"/>
    </row>
    <row r="37" ht="36.75" customHeight="1" s="35">
      <c r="A37" s="216">
        <f>A36+1</f>
        <v/>
      </c>
      <c r="B37" s="32">
        <f>TEXT(A37,"aaa")</f>
        <v/>
      </c>
      <c r="C37" s="200" t="n"/>
      <c r="D37" s="215">
        <f t="array" ref="D37">_xlfn.IFS(C37&lt;0.5,"朝",AND(C37&lt;22/24),"22前",AND(C37&gt;=22/24),"22後")</f>
        <v/>
      </c>
      <c r="E37" s="146" t="n"/>
      <c r="F37" s="197" t="n"/>
      <c r="G37" s="198" t="n"/>
      <c r="H37" s="201">
        <f>G37-F37</f>
        <v/>
      </c>
      <c r="I37" s="196">
        <f>IF(AND(C37&lt;0.333,C37&lt;&gt;""),8/24-C37,(IF(E37&gt;29/24,E37-29/24,)))</f>
        <v/>
      </c>
      <c r="J37" s="196">
        <f>IF(AND(C37&lt;0.5,C37&lt;&gt;""),E37-C37-H37,)</f>
        <v/>
      </c>
      <c r="K37" s="196">
        <f>IF(AND(C37&gt;0.5,C37&lt;22/24),22/24-C37,)</f>
        <v/>
      </c>
      <c r="L37" s="197">
        <f>IF(C37&gt;E37,E37+1-C37-H37,E37-C37-H37)</f>
        <v/>
      </c>
      <c r="M37" s="202">
        <f>+IF(L37&gt;$L$7,$L$7,L37)</f>
        <v/>
      </c>
      <c r="N37" s="197">
        <f>+IF(OR(L37&lt;=$L$7,L37=" ")," ",L37-$L$7)</f>
        <v/>
      </c>
      <c r="O37" s="197">
        <f>IF(AND($C37&lt;&gt;"",$C37&lt;$AA$2,$E37&gt;$Z$2),MIN($E37,$AA$2)-MAX($C37,$Z$2),0)</f>
        <v/>
      </c>
      <c r="P37" s="197">
        <f>IF(AND($F37&lt;&gt;"",$F37&lt;$AA$2,$G37&gt;$Z$2),MIN($G37,$AA$2)-MAX($F37,$Z$2),0)</f>
        <v/>
      </c>
      <c r="Q37" s="197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119" t="n"/>
    </row>
    <row r="38" ht="36.75" customHeight="1" s="35">
      <c r="A38" s="216">
        <f>A37+1</f>
        <v/>
      </c>
      <c r="B38" s="32">
        <f>TEXT(A38,"aaa")</f>
        <v/>
      </c>
      <c r="C38" s="200" t="n"/>
      <c r="D38" s="217">
        <f t="array" ref="D38">_xlfn.IFS(C38&lt;0.5,"朝",AND(C38&lt;22/24),"22前",AND(C38&gt;=22/24),"22後")</f>
        <v/>
      </c>
      <c r="E38" s="146" t="n"/>
      <c r="F38" s="197" t="n"/>
      <c r="G38" s="198" t="n"/>
      <c r="H38" s="201">
        <f>G38-F38</f>
        <v/>
      </c>
      <c r="I38" s="196">
        <f>IF(AND(C38&lt;0.333,C38&lt;&gt;""),8/24-C38,(IF(E38&gt;29/24,E38-29/24,)))</f>
        <v/>
      </c>
      <c r="J38" s="197">
        <f>IF(AND(C38&lt;0.5,C38&lt;&gt;""),E38-C38-H38,)</f>
        <v/>
      </c>
      <c r="K38" s="197">
        <f>IF(AND(C38&gt;0.5,C38&lt;22/24),22/24-C38,)</f>
        <v/>
      </c>
      <c r="L38" s="197">
        <f>IF(C38&gt;E38,E38+1-C38-H38,E38-C38-H38)</f>
        <v/>
      </c>
      <c r="M38" s="202">
        <f>+IF(L38&gt;$L$7,$L$7,L38)</f>
        <v/>
      </c>
      <c r="N38" s="197">
        <f>+IF(OR(L38&lt;=$L$7,L38=" ")," ",L38-$L$7)</f>
        <v/>
      </c>
      <c r="O38" s="197" t="n"/>
      <c r="P38" s="197" t="n"/>
      <c r="Q38" s="197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119" t="n"/>
    </row>
    <row r="39" ht="36.75" customHeight="1" s="35" thickBot="1">
      <c r="A39" s="218">
        <f>A38+1</f>
        <v/>
      </c>
      <c r="B39" s="26">
        <f>TEXT(A39,"aaa")</f>
        <v/>
      </c>
      <c r="C39" s="219" t="n"/>
      <c r="D39" s="220">
        <f t="array" ref="D39">_xlfn.IFS(C39&lt;0.5,"朝",AND(C39&lt;22/24),"22前",AND(C39&gt;=22/24),"22後")</f>
        <v/>
      </c>
      <c r="E39" s="147" t="n"/>
      <c r="F39" s="221" t="n"/>
      <c r="G39" s="222" t="n"/>
      <c r="H39" s="207" t="n">
        <v>0</v>
      </c>
      <c r="I39" s="208">
        <f>IF(AND(C39&lt;0.333,C39&lt;&gt;""),8/24-C39,(IF(E39&gt;29/24,E39-29/24,)))</f>
        <v/>
      </c>
      <c r="J39" s="208">
        <f>IF(AND(C39&lt;0.5,C39&lt;&gt;""),E39-C39-H39,)</f>
        <v/>
      </c>
      <c r="K39" s="223">
        <f>IF(AND(C39&gt;0.5,C39&lt;22/24),22/24-C39,)</f>
        <v/>
      </c>
      <c r="L39" s="208">
        <f>IF(C39&gt;E39,E39+1-C39-H39,E39-C39-H39)</f>
        <v/>
      </c>
      <c r="M39" s="209" t="n">
        <v>0</v>
      </c>
      <c r="N39" s="208" t="n"/>
      <c r="O39" s="208" t="n"/>
      <c r="P39" s="208" t="n"/>
      <c r="Q39" s="208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121" t="n"/>
    </row>
    <row r="40" ht="36.75" customHeight="1" s="35" thickTop="1">
      <c r="A40" s="117" t="inlineStr">
        <is>
          <t>合計</t>
        </is>
      </c>
      <c r="B40" s="117" t="n"/>
      <c r="C40" s="196" t="n"/>
      <c r="D40" s="215">
        <f t="array" ref="D40">_xlfn.IFS(C40&lt;0.5,"朝",AND(C40&lt;22/24),"22前",AND(C40&gt;=22/24),"22後")</f>
        <v/>
      </c>
      <c r="E40" s="224" t="n"/>
      <c r="F40" s="225" t="n"/>
      <c r="G40" s="226" t="n"/>
      <c r="H40" s="195" t="inlineStr">
        <is>
          <t>休憩計計</t>
        </is>
      </c>
      <c r="I40" s="196" t="inlineStr">
        <is>
          <t>早朝計</t>
        </is>
      </c>
      <c r="J40" s="196" t="inlineStr">
        <is>
          <t>基本計</t>
        </is>
      </c>
      <c r="K40" s="196" t="inlineStr">
        <is>
          <t>夜時間</t>
        </is>
      </c>
      <c r="L40" s="196" t="inlineStr">
        <is>
          <t>実働時間</t>
        </is>
      </c>
      <c r="M40" s="122" t="inlineStr">
        <is>
          <t>契約時間</t>
        </is>
      </c>
      <c r="N40" s="123" t="inlineStr">
        <is>
          <t>残業時間</t>
        </is>
      </c>
      <c r="O40" s="124" t="inlineStr">
        <is>
          <t>深夜時間</t>
        </is>
      </c>
      <c r="P40" s="124" t="inlineStr">
        <is>
          <t>深夜時間</t>
        </is>
      </c>
      <c r="Q40" s="124" t="inlineStr">
        <is>
          <t>深夜時間</t>
        </is>
      </c>
      <c r="R40" s="125" t="inlineStr">
        <is>
          <t>食事合計</t>
        </is>
      </c>
    </row>
    <row r="41" ht="36.75" customHeight="1" s="35" thickBot="1">
      <c r="A41" s="119" t="n"/>
      <c r="B41" s="119" t="n"/>
      <c r="C41" s="119" t="n"/>
      <c r="D41" s="119" t="n"/>
      <c r="E41" s="140" t="n"/>
      <c r="F41" s="4" t="inlineStr">
        <is>
          <t>出勤日数</t>
        </is>
      </c>
      <c r="G41" s="144">
        <f>COUNTA(C9:C39)</f>
        <v/>
      </c>
      <c r="H41" s="227">
        <f>+SUM(H9:H39)</f>
        <v/>
      </c>
      <c r="I41" s="228">
        <f>SUM(I9:I39)</f>
        <v/>
      </c>
      <c r="J41" s="229">
        <f>SUM(J9:J39)</f>
        <v/>
      </c>
      <c r="K41" s="229">
        <f>SUM(K9:K39)</f>
        <v/>
      </c>
      <c r="L41" s="197">
        <f>+SUM(L9:L39)</f>
        <v/>
      </c>
      <c r="M41" s="197">
        <f>+SUM(M9:M39)</f>
        <v/>
      </c>
      <c r="N41" s="197">
        <f>+SUM(N9:N39)</f>
        <v/>
      </c>
      <c r="O41" s="197">
        <f>+SUM(O9:O38)</f>
        <v/>
      </c>
      <c r="P41" s="197">
        <f>+SUM(P9:P38)</f>
        <v/>
      </c>
      <c r="Q41" s="197">
        <f>+SUM(Q9:Q39)</f>
        <v/>
      </c>
      <c r="R41" s="119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36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I36" sqref="I36"/>
    </sheetView>
  </sheetViews>
  <sheetFormatPr baseColWidth="8" defaultRowHeight="13.2"/>
  <cols>
    <col width="7.21875" bestFit="1" customWidth="1" style="35" min="1" max="1"/>
    <col width="5.77734375" bestFit="1" customWidth="1" style="35" min="2" max="2"/>
    <col hidden="1" width="2.88671875" customWidth="1" style="35" min="4" max="4"/>
    <col width="10.109375" customWidth="1" style="35" min="8" max="11"/>
    <col width="10" customWidth="1" style="35" min="12" max="13"/>
    <col width="10.88671875" customWidth="1" style="35" min="14" max="14"/>
    <col hidden="1" width="9" customWidth="1" style="35" min="15" max="15"/>
    <col hidden="1" width="8.21875" customWidth="1" style="35" min="16" max="16"/>
  </cols>
  <sheetData>
    <row r="2" ht="22.5" customHeight="1" s="35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67" t="inlineStr">
        <is>
          <t>ダイエットクック</t>
        </is>
      </c>
      <c r="E2" s="166" t="n"/>
      <c r="F2" s="166" t="n"/>
      <c r="G2" s="166" t="n"/>
      <c r="L2" s="0" t="n"/>
      <c r="M2" s="0" t="n"/>
      <c r="Z2" s="22" t="n">
        <v>0.9166666666666666</v>
      </c>
      <c r="AA2" s="23" t="n">
        <v>1.208333333333333</v>
      </c>
    </row>
    <row r="3" ht="22.5" customHeight="1" s="35">
      <c r="A3" s="190">
        <f>'[1]0SHEET'!D1</f>
        <v/>
      </c>
      <c r="B3" s="2" t="inlineStr">
        <is>
          <t>月</t>
        </is>
      </c>
      <c r="L3" s="0" t="n"/>
      <c r="M3" s="0" t="n"/>
    </row>
    <row r="4" ht="22.5" customHeight="1" s="35">
      <c r="C4" s="1" t="inlineStr">
        <is>
          <t>氏名</t>
        </is>
      </c>
      <c r="D4" s="168" t="inlineStr">
        <is>
          <t>Ｒマガル　シマ　マヤ</t>
        </is>
      </c>
      <c r="E4" s="166" t="n"/>
      <c r="F4" s="166" t="n"/>
      <c r="G4" s="166" t="n"/>
      <c r="H4" s="0" t="inlineStr">
        <is>
          <t>NP番号：</t>
        </is>
      </c>
      <c r="I4" s="107" t="n">
        <v>6083</v>
      </c>
      <c r="J4" s="0" t="n"/>
      <c r="K4" s="0" t="n"/>
      <c r="M4" s="0" t="n"/>
    </row>
    <row r="6">
      <c r="L6" s="20" t="inlineStr">
        <is>
          <t>法定時間</t>
        </is>
      </c>
      <c r="M6" s="20" t="n"/>
    </row>
    <row r="7" ht="14.25" customHeight="1" s="35" thickBot="1">
      <c r="L7" s="21" t="n">
        <v>0.3333333333333333</v>
      </c>
      <c r="M7" s="21" t="n"/>
      <c r="O7" s="3" t="n"/>
      <c r="P7" s="3" t="n"/>
      <c r="Q7" s="3" t="n"/>
    </row>
    <row r="8" ht="22.5" customHeight="1" s="35" thickBot="1">
      <c r="A8" s="110" t="inlineStr">
        <is>
          <t>日</t>
        </is>
      </c>
      <c r="B8" s="132" t="inlineStr">
        <is>
          <t>曜日</t>
        </is>
      </c>
      <c r="C8" s="7" t="inlineStr">
        <is>
          <t>出勤</t>
        </is>
      </c>
      <c r="D8" s="8" t="n"/>
      <c r="E8" s="8" t="inlineStr">
        <is>
          <t>退勤</t>
        </is>
      </c>
      <c r="F8" s="8" t="inlineStr">
        <is>
          <t>休憩開始</t>
        </is>
      </c>
      <c r="G8" s="9" t="inlineStr">
        <is>
          <t>休憩終了</t>
        </is>
      </c>
      <c r="H8" s="134" t="inlineStr">
        <is>
          <t>休憩計</t>
        </is>
      </c>
      <c r="I8" s="110" t="inlineStr">
        <is>
          <t>早朝</t>
        </is>
      </c>
      <c r="J8" s="110" t="inlineStr">
        <is>
          <t>基本</t>
        </is>
      </c>
      <c r="K8" s="110" t="inlineStr">
        <is>
          <t>夜</t>
        </is>
      </c>
      <c r="L8" s="111" t="inlineStr">
        <is>
          <t>実働</t>
        </is>
      </c>
      <c r="M8" s="111" t="inlineStr">
        <is>
          <t>契約時間</t>
        </is>
      </c>
      <c r="N8" s="112" t="inlineStr">
        <is>
          <t>残業</t>
        </is>
      </c>
      <c r="O8" s="113" t="inlineStr">
        <is>
          <t>深夜時間</t>
        </is>
      </c>
      <c r="P8" s="113" t="inlineStr">
        <is>
          <t>深夜休憩</t>
        </is>
      </c>
      <c r="Q8" s="113" t="inlineStr">
        <is>
          <t>深夜</t>
        </is>
      </c>
      <c r="R8" s="114" t="inlineStr">
        <is>
          <t>食事</t>
        </is>
      </c>
    </row>
    <row r="9" ht="36.75" customHeight="1" s="35" thickTop="1">
      <c r="A9" s="214">
        <f>A3</f>
        <v/>
      </c>
      <c r="B9" s="133">
        <f>TEXT(A9,"aaa")</f>
        <v/>
      </c>
      <c r="C9" s="192" t="n"/>
      <c r="D9" s="215">
        <f t="array" ref="D9">_xlfn.IFS(C9&lt;0.5,"朝",AND(C9&lt;22/24),"22前",AND(C9&gt;=22/24),"22後")</f>
        <v/>
      </c>
      <c r="E9" s="145" t="n"/>
      <c r="F9" s="196" t="n"/>
      <c r="G9" s="194" t="n"/>
      <c r="H9" s="195">
        <f>G9-F9</f>
        <v/>
      </c>
      <c r="I9" s="196">
        <f>IF(AND(C9&lt;0.333,C9&lt;&gt;""),8/24-C9,(IF(E9&gt;29/24,E9-29/24,)))</f>
        <v/>
      </c>
      <c r="J9" s="196">
        <f>IF(AND(C9&lt;0.5,C9&lt;&gt;""),E9-C9-H9,)</f>
        <v/>
      </c>
      <c r="K9" s="196">
        <f>IF(AND(C9&gt;0.5,C9&lt;22/24),22/24-C9,)</f>
        <v/>
      </c>
      <c r="L9" s="197">
        <f>IF(C9&gt;E9,E9+1-C9-H9,E9-C9-H9)</f>
        <v/>
      </c>
      <c r="M9" s="196">
        <f>+IF(L9&gt;$L$7,$L$7,L9)</f>
        <v/>
      </c>
      <c r="N9" s="196">
        <f>+IF(OR(L9&lt;=$L$7,L9=" ")," ",L9-$L$7)</f>
        <v/>
      </c>
      <c r="O9" s="196">
        <f>IF(AND($C9&lt;&gt;"",$C9&lt;$AA$2,$E9&gt;$Z$2),MIN($E9,$AA$2)-MAX($C9,$Z$2),0)</f>
        <v/>
      </c>
      <c r="P9" s="196">
        <f>IF(AND($F9&lt;&gt;"",$F9&lt;$AA$2,$G9&gt;$Z$2),MIN($G9,$AA$2)-MAX($F9,$Z$2),0)</f>
        <v/>
      </c>
      <c r="Q9" s="197">
        <f t="array" ref="Q9">_xlfn.IFS(D9="朝",,AND(D9="22前",E9&gt;5/24),5/24+1-H9-22/24,AND(D9="22前",E9&lt;5/24),E9+1-H9-22/24,AND(D9="22後",E9&gt;5/24),5/24+1-H9-C9,AND(D9="22後",E9&lt;5/24),E9+1-H9-C9)</f>
        <v/>
      </c>
      <c r="R9" s="117" t="n"/>
    </row>
    <row r="10" ht="36.75" customHeight="1" s="35">
      <c r="A10" s="216">
        <f>A9+1</f>
        <v/>
      </c>
      <c r="B10" s="32">
        <f>TEXT(A10,"aaa")</f>
        <v/>
      </c>
      <c r="C10" s="200" t="n"/>
      <c r="D10" s="215">
        <f t="array" ref="D10">_xlfn.IFS(C10&lt;0.5,"朝",AND(C10&lt;22/24),"22前",AND(C10&gt;=22/24),"22後")</f>
        <v/>
      </c>
      <c r="E10" s="146" t="n"/>
      <c r="F10" s="197" t="n"/>
      <c r="G10" s="198" t="n"/>
      <c r="H10" s="201">
        <f>G10-F10</f>
        <v/>
      </c>
      <c r="I10" s="196">
        <f>IF(AND(C10&lt;0.333,C10&lt;&gt;""),8/24-C10,(IF(E10&gt;29/24,E10-29/24,)))</f>
        <v/>
      </c>
      <c r="J10" s="196">
        <f>IF(AND(C10&lt;0.5,C10&lt;&gt;""),E10-C10-H10,)</f>
        <v/>
      </c>
      <c r="K10" s="196">
        <f>IF(AND(C10&gt;0.5,C10&lt;22/24),22/24-C10,)</f>
        <v/>
      </c>
      <c r="L10" s="197">
        <f>IF(C10&gt;E10,E10+1-C10-H10,E10-C10-H10)</f>
        <v/>
      </c>
      <c r="M10" s="202">
        <f>+IF(L10&gt;$L$7,$L$7,L10)</f>
        <v/>
      </c>
      <c r="N10" s="197">
        <f>+IF(OR(L10&lt;=$L$7,L10=" ")," ",L10-$L$7)</f>
        <v/>
      </c>
      <c r="O10" s="197">
        <f>IF(AND($C10&lt;&gt;"",$C10&lt;$AA$2,$E10&gt;$Z$2),MIN($E10,$AA$2)-MAX($C10,$Z$2),0)</f>
        <v/>
      </c>
      <c r="P10" s="197">
        <f>IF(AND($F10&lt;&gt;"",$F10&lt;$AA$2,$G10&gt;$Z$2),MIN($G10,$AA$2)-MAX($F10,$Z$2),0)</f>
        <v/>
      </c>
      <c r="Q10" s="197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119" t="n"/>
    </row>
    <row r="11" ht="36.75" customHeight="1" s="35">
      <c r="A11" s="216">
        <f>A10+1</f>
        <v/>
      </c>
      <c r="B11" s="32">
        <f>TEXT(A11,"aaa")</f>
        <v/>
      </c>
      <c r="C11" s="200" t="n"/>
      <c r="D11" s="215">
        <f t="array" ref="D11">_xlfn.IFS(C11&lt;0.5,"朝",AND(C11&lt;22/24),"22前",AND(C11&gt;=22/24),"22後")</f>
        <v/>
      </c>
      <c r="E11" s="146" t="n"/>
      <c r="F11" s="197" t="n"/>
      <c r="G11" s="198" t="n"/>
      <c r="H11" s="201">
        <f>G11-F11</f>
        <v/>
      </c>
      <c r="I11" s="196">
        <f>IF(AND(C11&lt;0.333,C11&lt;&gt;""),8/24-C11,(IF(E11&gt;29/24,E11-29/24,)))</f>
        <v/>
      </c>
      <c r="J11" s="196">
        <f>IF(AND(C11&lt;0.5,C11&lt;&gt;""),E11-C11-H11,)</f>
        <v/>
      </c>
      <c r="K11" s="196">
        <f>IF(AND(C11&gt;0.5,C11&lt;22/24),22/24-C11,)</f>
        <v/>
      </c>
      <c r="L11" s="197">
        <f>IF(C11&gt;E11,E11+1-C11-H11,E11-C11-H11)</f>
        <v/>
      </c>
      <c r="M11" s="202">
        <f>+IF(L11&gt;$L$7,$L$7,L11)</f>
        <v/>
      </c>
      <c r="N11" s="197">
        <f>+IF(OR(L11&lt;=$L$7,L11=" ")," ",L11-$L$7)</f>
        <v/>
      </c>
      <c r="O11" s="197">
        <f>IF(AND($C11&lt;&gt;"",$C11&lt;$AA$2,$E11&gt;$Z$2),MIN($E11,$AA$2)-MAX($C11,$Z$2),0)</f>
        <v/>
      </c>
      <c r="P11" s="197">
        <f>IF(AND($F11&lt;&gt;"",$F11&lt;$AA$2,$G11&gt;$Z$2),MIN($G11,$AA$2)-MAX($F11,$Z$2),0)</f>
        <v/>
      </c>
      <c r="Q11" s="197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119" t="n"/>
    </row>
    <row r="12" ht="36.75" customHeight="1" s="35">
      <c r="A12" s="216">
        <f>A11+1</f>
        <v/>
      </c>
      <c r="B12" s="32">
        <f>TEXT(A12,"aaa")</f>
        <v/>
      </c>
      <c r="C12" s="200" t="n">
        <v>0.8652777777777778</v>
      </c>
      <c r="D12" s="215">
        <f t="array" ref="D12">_xlfn.IFS(C12&lt;0.5,"朝",AND(C12&lt;22/24),"22前",AND(C12&gt;=22/24),"22後")</f>
        <v/>
      </c>
      <c r="E12" s="146" t="n">
        <v>1.196527777777778</v>
      </c>
      <c r="F12" s="197" t="n">
        <v>0</v>
      </c>
      <c r="G12" s="198" t="n">
        <v>0.04166666666666666</v>
      </c>
      <c r="H12" s="201">
        <f>G12-F12</f>
        <v/>
      </c>
      <c r="I12" s="196">
        <f>IF(AND(C12&lt;0.333,C12&lt;&gt;""),8/24-C12,(IF(E12&gt;29/24,E12-29/24,)))</f>
        <v/>
      </c>
      <c r="J12" s="196">
        <f>IF(AND(C12&lt;0.5,C12&lt;&gt;""),E12-C12-H12,)</f>
        <v/>
      </c>
      <c r="K12" s="196">
        <f>IF(AND(C12&gt;0.5,C12&lt;22/24),22/24-C12,)</f>
        <v/>
      </c>
      <c r="L12" s="197">
        <f>IF(C12&gt;E12,E12+1-C12-H12,E12-C12-H12)</f>
        <v/>
      </c>
      <c r="M12" s="202">
        <f>+IF(L12&gt;$L$7,$L$7,L12)</f>
        <v/>
      </c>
      <c r="N12" s="197">
        <f>+IF(OR(L12&lt;=$L$7,L12=" ")," ",L12-$L$7)</f>
        <v/>
      </c>
      <c r="O12" s="197">
        <f>IF(AND($C12&lt;&gt;"",$C12&lt;$AA$2,$E12&gt;$Z$2),MIN($E12,$AA$2)-MAX($C12,$Z$2),0)</f>
        <v/>
      </c>
      <c r="P12" s="197">
        <f>IF(AND($F12&lt;&gt;"",$F12&lt;$AA$2,$G12&gt;$Z$2),MIN($G12,$AA$2)-MAX($F12,$Z$2),0)</f>
        <v/>
      </c>
      <c r="Q12" s="197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119" t="n"/>
    </row>
    <row r="13" ht="36.75" customHeight="1" s="35">
      <c r="A13" s="216">
        <f>A12+1</f>
        <v/>
      </c>
      <c r="B13" s="32">
        <f>TEXT(A13,"aaa")</f>
        <v/>
      </c>
      <c r="C13" s="200" t="n">
        <v>0.8652777777777778</v>
      </c>
      <c r="D13" s="215">
        <f t="array" ref="D13">_xlfn.IFS(C13&lt;0.5,"朝",AND(C13&lt;22/24),"22前",AND(C13&gt;=22/24),"22後")</f>
        <v/>
      </c>
      <c r="E13" s="146" t="n">
        <v>1.196527777777778</v>
      </c>
      <c r="F13" s="197" t="n">
        <v>0</v>
      </c>
      <c r="G13" s="198" t="n">
        <v>0.04166666666666666</v>
      </c>
      <c r="H13" s="201">
        <f>G13-F13</f>
        <v/>
      </c>
      <c r="I13" s="196">
        <f>IF(AND(C13&lt;0.333,C13&lt;&gt;""),8/24-C13,(IF(E13&gt;29/24,E13-29/24,)))</f>
        <v/>
      </c>
      <c r="J13" s="196">
        <f>IF(AND(C13&lt;0.5,C13&lt;&gt;""),E13-C13-H13,)</f>
        <v/>
      </c>
      <c r="K13" s="196">
        <f>IF(AND(C13&gt;0.5,C13&lt;22/24),22/24-C13,)</f>
        <v/>
      </c>
      <c r="L13" s="197">
        <f>IF(C13&gt;E13,E13+1-C13-H13,E13-C13-H13)</f>
        <v/>
      </c>
      <c r="M13" s="202">
        <f>+IF(L13&gt;$L$7,$L$7,L13)</f>
        <v/>
      </c>
      <c r="N13" s="197">
        <f>+IF(OR(L13&lt;=$L$7,L13=" ")," ",L13-$L$7)</f>
        <v/>
      </c>
      <c r="O13" s="197">
        <f>IF(AND($C13&lt;&gt;"",$C13&lt;$AA$2,$E13&gt;$Z$2),MIN($E13,$AA$2)-MAX($C13,$Z$2),0)</f>
        <v/>
      </c>
      <c r="P13" s="197">
        <f>IF(AND($F13&lt;&gt;"",$F13&lt;$AA$2,$G13&gt;$Z$2),MIN($G13,$AA$2)-MAX($F13,$Z$2),0)</f>
        <v/>
      </c>
      <c r="Q13" s="197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119" t="n"/>
    </row>
    <row r="14" ht="36.75" customHeight="1" s="35">
      <c r="A14" s="216">
        <f>A13+1</f>
        <v/>
      </c>
      <c r="B14" s="32">
        <f>TEXT(A14,"aaa")</f>
        <v/>
      </c>
      <c r="C14" s="200" t="n"/>
      <c r="D14" s="215">
        <f t="array" ref="D14">_xlfn.IFS(C14&lt;0.5,"朝",AND(C14&lt;22/24),"22前",AND(C14&gt;=22/24),"22後")</f>
        <v/>
      </c>
      <c r="E14" s="146" t="n"/>
      <c r="F14" s="197" t="n"/>
      <c r="G14" s="198" t="n"/>
      <c r="H14" s="201">
        <f>G14-F14</f>
        <v/>
      </c>
      <c r="I14" s="196">
        <f>IF(AND(C14&lt;0.333,C14&lt;&gt;""),8/24-C14,(IF(E14&gt;29/24,E14-29/24,)))</f>
        <v/>
      </c>
      <c r="J14" s="196">
        <f>IF(AND(C14&lt;0.5,C14&lt;&gt;""),E14-C14-H14,)</f>
        <v/>
      </c>
      <c r="K14" s="196">
        <f>IF(AND(C14&gt;0.5,C14&lt;22/24),22/24-C14,)</f>
        <v/>
      </c>
      <c r="L14" s="197">
        <f>IF(C14&gt;E14,E14+1-C14-H14,E14-C14-H14)</f>
        <v/>
      </c>
      <c r="M14" s="202">
        <f>+IF(L14&gt;$L$7,$L$7,L14)</f>
        <v/>
      </c>
      <c r="N14" s="197">
        <f>+IF(OR(L14&lt;=$L$7,L14=" ")," ",L14-$L$7)</f>
        <v/>
      </c>
      <c r="O14" s="197">
        <f>IF(AND($C14&lt;&gt;"",$C14&lt;$AA$2,$E14&gt;$Z$2),MIN($E14,$AA$2)-MAX($C14,$Z$2),0)</f>
        <v/>
      </c>
      <c r="P14" s="197">
        <f>IF(AND($F14&lt;&gt;"",$F14&lt;$AA$2,$G14&gt;$Z$2),MIN($G14,$AA$2)-MAX($F14,$Z$2),0)</f>
        <v/>
      </c>
      <c r="Q14" s="197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119" t="n"/>
    </row>
    <row r="15" ht="36.75" customHeight="1" s="35">
      <c r="A15" s="216">
        <f>A14+1</f>
        <v/>
      </c>
      <c r="B15" s="32">
        <f>TEXT(A15,"aaa")</f>
        <v/>
      </c>
      <c r="C15" s="200" t="n">
        <v>0.8652777777777778</v>
      </c>
      <c r="D15" s="215">
        <f t="array" ref="D15">_xlfn.IFS(C15&lt;0.5,"朝",AND(C15&lt;22/24),"22前",AND(C15&gt;=22/24),"22後")</f>
        <v/>
      </c>
      <c r="E15" s="146" t="n">
        <v>1.196527777777778</v>
      </c>
      <c r="F15" s="197" t="n">
        <v>0</v>
      </c>
      <c r="G15" s="198" t="n">
        <v>0.04166666666666666</v>
      </c>
      <c r="H15" s="201">
        <f>G15-F15</f>
        <v/>
      </c>
      <c r="I15" s="196">
        <f>IF(AND(C15&lt;0.333,C15&lt;&gt;""),8/24-C15,(IF(E15&gt;29/24,E15-29/24,)))</f>
        <v/>
      </c>
      <c r="J15" s="196">
        <f>IF(AND(C15&lt;0.5,C15&lt;&gt;""),E15-C15-H15,)</f>
        <v/>
      </c>
      <c r="K15" s="196">
        <f>IF(AND(C15&gt;0.5,C15&lt;22/24),22/24-C15,)</f>
        <v/>
      </c>
      <c r="L15" s="197">
        <f>IF(C15&gt;E15,E15+1-C15-H15,E15-C15-H15)</f>
        <v/>
      </c>
      <c r="M15" s="202">
        <f>+IF(L15&gt;$L$7,$L$7,L15)</f>
        <v/>
      </c>
      <c r="N15" s="197">
        <f>+IF(OR(L15&lt;=$L$7,L15=" ")," ",L15-$L$7)</f>
        <v/>
      </c>
      <c r="O15" s="197">
        <f>IF(AND($C15&lt;&gt;"",$C15&lt;$AA$2,$E15&gt;$Z$2),MIN($E15,$AA$2)-MAX($C15,$Z$2),0)</f>
        <v/>
      </c>
      <c r="P15" s="197">
        <f>IF(AND($F15&lt;&gt;"",$F15&lt;$AA$2,$G15&gt;$Z$2),MIN($G15,$AA$2)-MAX($F15,$Z$2),0)</f>
        <v/>
      </c>
      <c r="Q15" s="197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119" t="n"/>
    </row>
    <row r="16" ht="36.75" customHeight="1" s="35">
      <c r="A16" s="216">
        <f>A15+1</f>
        <v/>
      </c>
      <c r="B16" s="32">
        <f>TEXT(A16,"aaa")</f>
        <v/>
      </c>
      <c r="C16" s="200" t="n"/>
      <c r="D16" s="215">
        <f t="array" ref="D16">_xlfn.IFS(C16&lt;0.5,"朝",AND(C16&lt;22/24),"22前",AND(C16&gt;=22/24),"22後")</f>
        <v/>
      </c>
      <c r="E16" s="146" t="n"/>
      <c r="F16" s="197" t="n"/>
      <c r="G16" s="198" t="n"/>
      <c r="H16" s="201">
        <f>G16-F16</f>
        <v/>
      </c>
      <c r="I16" s="196">
        <f>IF(AND(C16&lt;0.333,C16&lt;&gt;""),8/24-C16,(IF(E16&gt;29/24,E16-29/24,)))</f>
        <v/>
      </c>
      <c r="J16" s="196">
        <f>IF(AND(C16&lt;0.5,C16&lt;&gt;""),E16-C16-H16,)</f>
        <v/>
      </c>
      <c r="K16" s="196">
        <f>IF(AND(C16&gt;0.5,C16&lt;22/24),22/24-C16,)</f>
        <v/>
      </c>
      <c r="L16" s="197">
        <f>IF(C16&gt;E16,E16+1-C16-H16,E16-C16-H16)</f>
        <v/>
      </c>
      <c r="M16" s="202">
        <f>+IF(L16&gt;$L$7,$L$7,L16)</f>
        <v/>
      </c>
      <c r="N16" s="197">
        <f>+IF(OR(L16&lt;=$L$7,L16=" ")," ",L16-$L$7)</f>
        <v/>
      </c>
      <c r="O16" s="197">
        <f>IF(AND($C16&lt;&gt;"",$C16&lt;$AA$2,$E16&gt;$Z$2),MIN($E16,$AA$2)-MAX($C16,$Z$2),0)</f>
        <v/>
      </c>
      <c r="P16" s="197">
        <f>IF(AND($F16&lt;&gt;"",$F16&lt;$AA$2,$G16&gt;$Z$2),MIN($G16,$AA$2)-MAX($F16,$Z$2),0)</f>
        <v/>
      </c>
      <c r="Q16" s="197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119" t="n"/>
    </row>
    <row r="17" ht="36.75" customHeight="1" s="35">
      <c r="A17" s="216">
        <f>A16+1</f>
        <v/>
      </c>
      <c r="B17" s="32">
        <f>TEXT(A17,"aaa")</f>
        <v/>
      </c>
      <c r="C17" s="200" t="n"/>
      <c r="D17" s="215">
        <f t="array" ref="D17">_xlfn.IFS(C17&lt;0.5,"朝",AND(C17&lt;22/24),"22前",AND(C17&gt;=22/24),"22後")</f>
        <v/>
      </c>
      <c r="E17" s="146" t="n"/>
      <c r="F17" s="197" t="n"/>
      <c r="G17" s="198" t="n"/>
      <c r="H17" s="201">
        <f>G17-F17</f>
        <v/>
      </c>
      <c r="I17" s="196">
        <f>IF(AND(C17&lt;0.333,C17&lt;&gt;""),8/24-C17,(IF(E17&gt;29/24,E17-29/24,)))</f>
        <v/>
      </c>
      <c r="J17" s="196">
        <f>IF(AND(C17&lt;0.5,C17&lt;&gt;""),E17-C17-H17,)</f>
        <v/>
      </c>
      <c r="K17" s="196">
        <f>IF(AND(C17&gt;0.5,C17&lt;22/24),22/24-C17,)</f>
        <v/>
      </c>
      <c r="L17" s="197">
        <f>IF(C17&gt;E17,E17+1-C17-H17,E17-C17-H17)</f>
        <v/>
      </c>
      <c r="M17" s="202">
        <f>+IF(L17&gt;$L$7,$L$7,L17)</f>
        <v/>
      </c>
      <c r="N17" s="197">
        <f>+IF(OR(L17&lt;=$L$7,L17=" ")," ",L17-$L$7)</f>
        <v/>
      </c>
      <c r="O17" s="197">
        <f>IF(AND($C17&lt;&gt;"",$C17&lt;$AA$2,$E17&gt;$Z$2),MIN($E17,$AA$2)-MAX($C17,$Z$2),0)</f>
        <v/>
      </c>
      <c r="P17" s="197">
        <f>IF(AND($F17&lt;&gt;"",$F17&lt;$AA$2,$G17&gt;$Z$2),MIN($G17,$AA$2)-MAX($F17,$Z$2),0)</f>
        <v/>
      </c>
      <c r="Q17" s="197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119" t="n"/>
    </row>
    <row r="18" ht="36.75" customHeight="1" s="35">
      <c r="A18" s="216">
        <f>A17+1</f>
        <v/>
      </c>
      <c r="B18" s="32">
        <f>TEXT(A18,"aaa")</f>
        <v/>
      </c>
      <c r="C18" s="200" t="n"/>
      <c r="D18" s="215">
        <f t="array" ref="D18">_xlfn.IFS(C18&lt;0.5,"朝",AND(C18&lt;22/24),"22前",AND(C18&gt;=22/24),"22後")</f>
        <v/>
      </c>
      <c r="E18" s="146" t="n"/>
      <c r="F18" s="197" t="n"/>
      <c r="G18" s="198" t="n"/>
      <c r="H18" s="201">
        <f>G18-F18</f>
        <v/>
      </c>
      <c r="I18" s="196">
        <f>IF(AND(C18&lt;0.333,C18&lt;&gt;""),8/24-C18,(IF(E18&gt;29/24,E18-29/24,)))</f>
        <v/>
      </c>
      <c r="J18" s="196">
        <f>IF(AND(C18&lt;0.5,C18&lt;&gt;""),E18-C18-H18,)</f>
        <v/>
      </c>
      <c r="K18" s="196">
        <f>IF(AND(C18&gt;0.5,C18&lt;22/24),22/24-C18,)</f>
        <v/>
      </c>
      <c r="L18" s="197">
        <f>IF(C18&gt;E18,E18+1-C18-H18,E18-C18-H18)</f>
        <v/>
      </c>
      <c r="M18" s="202">
        <f>+IF(L18&gt;$L$7,$L$7,L18)</f>
        <v/>
      </c>
      <c r="N18" s="197">
        <f>+IF(OR(L18&lt;=$L$7,L18=" ")," ",L18-$L$7)</f>
        <v/>
      </c>
      <c r="O18" s="197">
        <f>IF(AND($C18&lt;&gt;"",$C18&lt;$AA$2,$E18&gt;$Z$2),MIN($E18,$AA$2)-MAX($C18,$Z$2),0)</f>
        <v/>
      </c>
      <c r="P18" s="197">
        <f>IF(AND($F18&lt;&gt;"",$F18&lt;$AA$2,$G18&gt;$Z$2),MIN($G18,$AA$2)-MAX($F18,$Z$2),0)</f>
        <v/>
      </c>
      <c r="Q18" s="197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119" t="n"/>
    </row>
    <row r="19" ht="36.75" customHeight="1" s="35">
      <c r="A19" s="216">
        <f>A18+1</f>
        <v/>
      </c>
      <c r="B19" s="32">
        <f>TEXT(A19,"aaa")</f>
        <v/>
      </c>
      <c r="C19" s="200" t="n">
        <v>0.8652777777777778</v>
      </c>
      <c r="D19" s="215">
        <f t="array" ref="D19">_xlfn.IFS(C19&lt;0.5,"朝",AND(C19&lt;22/24),"22前",AND(C19&gt;=22/24),"22後")</f>
        <v/>
      </c>
      <c r="E19" s="146" t="n">
        <v>1.196527777777778</v>
      </c>
      <c r="F19" s="197" t="n">
        <v>0</v>
      </c>
      <c r="G19" s="198" t="n">
        <v>0.04166666666666666</v>
      </c>
      <c r="H19" s="201">
        <f>G19-F19</f>
        <v/>
      </c>
      <c r="I19" s="196">
        <f>IF(AND(C19&lt;0.333,C19&lt;&gt;""),8/24-C19,(IF(E19&gt;29/24,E19-29/24,)))</f>
        <v/>
      </c>
      <c r="J19" s="196">
        <f>IF(AND(C19&lt;0.5,C19&lt;&gt;""),E19-C19-H19,)</f>
        <v/>
      </c>
      <c r="K19" s="196">
        <f>IF(AND(C19&gt;0.5,C19&lt;22/24),22/24-C19,)</f>
        <v/>
      </c>
      <c r="L19" s="197">
        <f>IF(C19&gt;E19,E19+1-C19-H19,E19-C19-H19)</f>
        <v/>
      </c>
      <c r="M19" s="202">
        <f>+IF(L19&gt;$L$7,$L$7,L19)</f>
        <v/>
      </c>
      <c r="N19" s="197">
        <f>+IF(OR(L19&lt;=$L$7,L19=" ")," ",L19-$L$7)</f>
        <v/>
      </c>
      <c r="O19" s="197">
        <f>IF(AND($C19&lt;&gt;"",$C19&lt;$AA$2,$E19&gt;$Z$2),MIN($E19,$AA$2)-MAX($C19,$Z$2),0)</f>
        <v/>
      </c>
      <c r="P19" s="197">
        <f>IF(AND($F19&lt;&gt;"",$F19&lt;$AA$2,$G19&gt;$Z$2),MIN($G19,$AA$2)-MAX($F19,$Z$2),0)</f>
        <v/>
      </c>
      <c r="Q19" s="197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119" t="n"/>
    </row>
    <row r="20" ht="36.75" customHeight="1" s="35">
      <c r="A20" s="216">
        <f>A19+1</f>
        <v/>
      </c>
      <c r="B20" s="32">
        <f>TEXT(A20,"aaa")</f>
        <v/>
      </c>
      <c r="C20" s="200" t="n">
        <v>0.8652777777777778</v>
      </c>
      <c r="D20" s="215">
        <f t="array" ref="D20">_xlfn.IFS(C20&lt;0.5,"朝",AND(C20&lt;22/24),"22前",AND(C20&gt;=22/24),"22後")</f>
        <v/>
      </c>
      <c r="E20" s="146" t="n">
        <v>1.196527777777778</v>
      </c>
      <c r="F20" s="197" t="n">
        <v>0</v>
      </c>
      <c r="G20" s="198" t="n">
        <v>0.04166666666666666</v>
      </c>
      <c r="H20" s="201">
        <f>G20-F20</f>
        <v/>
      </c>
      <c r="I20" s="196">
        <f>IF(AND(C20&lt;0.333,C20&lt;&gt;""),8/24-C20,(IF(E20&gt;29/24,E20-29/24,)))</f>
        <v/>
      </c>
      <c r="J20" s="196">
        <f>IF(AND(C20&lt;0.5,C20&lt;&gt;""),E20-C20-H20,)</f>
        <v/>
      </c>
      <c r="K20" s="196">
        <f>IF(AND(C20&gt;0.5,C20&lt;22/24),22/24-C20,)</f>
        <v/>
      </c>
      <c r="L20" s="197">
        <f>IF(C20&gt;E20,E20+1-C20-H20,E20-C20-H20)</f>
        <v/>
      </c>
      <c r="M20" s="202">
        <f>+IF(L20&gt;$L$7,$L$7,L20)</f>
        <v/>
      </c>
      <c r="N20" s="197">
        <f>+IF(OR(L20&lt;=$L$7,L20=" ")," ",L20-$L$7)</f>
        <v/>
      </c>
      <c r="O20" s="197">
        <f>IF(AND($C20&lt;&gt;"",$C20&lt;$AA$2,$E20&gt;$Z$2),MIN($E20,$AA$2)-MAX($C20,$Z$2),0)</f>
        <v/>
      </c>
      <c r="P20" s="197">
        <f>IF(AND($F20&lt;&gt;"",$F20&lt;$AA$2,$G20&gt;$Z$2),MIN($G20,$AA$2)-MAX($F20,$Z$2),0)</f>
        <v/>
      </c>
      <c r="Q20" s="197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119" t="n"/>
    </row>
    <row r="21" ht="36.75" customHeight="1" s="35">
      <c r="A21" s="216">
        <f>A20+1</f>
        <v/>
      </c>
      <c r="B21" s="32">
        <f>TEXT(A21,"aaa")</f>
        <v/>
      </c>
      <c r="C21" s="200" t="n">
        <v>0.8645833333333334</v>
      </c>
      <c r="D21" s="215">
        <f t="array" ref="D21">_xlfn.IFS(C21&lt;0.5,"朝",AND(C21&lt;22/24),"22前",AND(C21&gt;=22/24),"22後")</f>
        <v/>
      </c>
      <c r="E21" s="146" t="n">
        <v>1.195833333333333</v>
      </c>
      <c r="F21" s="197" t="n">
        <v>0</v>
      </c>
      <c r="G21" s="198" t="n">
        <v>0.04166666666666666</v>
      </c>
      <c r="H21" s="201">
        <f>G21-F21</f>
        <v/>
      </c>
      <c r="I21" s="196">
        <f>IF(AND(C21&lt;0.333,C21&lt;&gt;""),8/24-C21,(IF(E21&gt;29/24,E21-29/24,)))</f>
        <v/>
      </c>
      <c r="J21" s="196">
        <f>IF(AND(C21&lt;0.5,C21&lt;&gt;""),E21-C21-H21,)</f>
        <v/>
      </c>
      <c r="K21" s="196">
        <f>IF(AND(C21&gt;0.5,C21&lt;22/24),22/24-C21,)</f>
        <v/>
      </c>
      <c r="L21" s="197">
        <f>IF(C21&gt;E21,E21+1-C21-H21,E21-C21-H21)</f>
        <v/>
      </c>
      <c r="M21" s="202">
        <f>+IF(L21&gt;$L$7,$L$7,L21)</f>
        <v/>
      </c>
      <c r="N21" s="197">
        <f>+IF(OR(L21&lt;=$L$7,L21=" ")," ",L21-$L$7)</f>
        <v/>
      </c>
      <c r="O21" s="197">
        <f>IF(AND($C21&lt;&gt;"",$C21&lt;$AA$2,$E21&gt;$Z$2),MIN($E21,$AA$2)-MAX($C21,$Z$2),0)</f>
        <v/>
      </c>
      <c r="P21" s="197">
        <f>IF(AND($F21&lt;&gt;"",$F21&lt;$AA$2,$G21&gt;$Z$2),MIN($G21,$AA$2)-MAX($F21,$Z$2),0)</f>
        <v/>
      </c>
      <c r="Q21" s="197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119" t="n"/>
    </row>
    <row r="22" ht="36.75" customHeight="1" s="35">
      <c r="A22" s="216">
        <f>A21+1</f>
        <v/>
      </c>
      <c r="B22" s="32">
        <f>TEXT(A22,"aaa")</f>
        <v/>
      </c>
      <c r="C22" s="200" t="n">
        <v>0.8652777777777778</v>
      </c>
      <c r="D22" s="215">
        <f t="array" ref="D22">_xlfn.IFS(C22&lt;0.5,"朝",AND(C22&lt;22/24),"22前",AND(C22&gt;=22/24),"22後")</f>
        <v/>
      </c>
      <c r="E22" s="146" t="n">
        <v>1.196527777777778</v>
      </c>
      <c r="F22" s="197" t="n">
        <v>0</v>
      </c>
      <c r="G22" s="198" t="n">
        <v>0.04166666666666666</v>
      </c>
      <c r="H22" s="201">
        <f>G22-F22</f>
        <v/>
      </c>
      <c r="I22" s="196">
        <f>IF(AND(C22&lt;0.333,C22&lt;&gt;""),8/24-C22,(IF(E22&gt;29/24,E22-29/24,)))</f>
        <v/>
      </c>
      <c r="J22" s="196">
        <f>IF(AND(C22&lt;0.5,C22&lt;&gt;""),E22-C22-H22,)</f>
        <v/>
      </c>
      <c r="K22" s="196">
        <f>IF(AND(C22&gt;0.5,C22&lt;22/24),22/24-C22,)</f>
        <v/>
      </c>
      <c r="L22" s="197">
        <f>IF(C22&gt;E22,E22+1-C22-H22,E22-C22-H22)</f>
        <v/>
      </c>
      <c r="M22" s="202">
        <f>+IF(L22&gt;$L$7,$L$7,L22)</f>
        <v/>
      </c>
      <c r="N22" s="197">
        <f>+IF(OR(L22&lt;=$L$7,L22=" ")," ",L22-$L$7)</f>
        <v/>
      </c>
      <c r="O22" s="197">
        <f>IF(AND($C22&lt;&gt;"",$C22&lt;$AA$2,$E22&gt;$Z$2),MIN($E22,$AA$2)-MAX($C22,$Z$2),0)</f>
        <v/>
      </c>
      <c r="P22" s="197">
        <f>IF(AND($F22&lt;&gt;"",$F22&lt;$AA$2,$G22&gt;$Z$2),MIN($G22,$AA$2)-MAX($F22,$Z$2),0)</f>
        <v/>
      </c>
      <c r="Q22" s="197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119" t="n"/>
    </row>
    <row r="23" ht="36.75" customHeight="1" s="35">
      <c r="A23" s="216">
        <f>A22+1</f>
        <v/>
      </c>
      <c r="B23" s="32">
        <f>TEXT(A23,"aaa")</f>
        <v/>
      </c>
      <c r="C23" s="200" t="n"/>
      <c r="D23" s="215">
        <f t="array" ref="D23">_xlfn.IFS(C23&lt;0.5,"朝",AND(C23&lt;22/24),"22前",AND(C23&gt;=22/24),"22後")</f>
        <v/>
      </c>
      <c r="E23" s="146" t="n"/>
      <c r="F23" s="197" t="n"/>
      <c r="G23" s="198" t="n"/>
      <c r="H23" s="201">
        <f>G23-F23</f>
        <v/>
      </c>
      <c r="I23" s="196">
        <f>IF(AND(C23&lt;0.333,C23&lt;&gt;""),8/24-C23,(IF(E23&gt;29/24,E23-29/24,)))</f>
        <v/>
      </c>
      <c r="J23" s="196">
        <f>IF(AND(C23&lt;0.5,C23&lt;&gt;""),E23-C23-H23,)</f>
        <v/>
      </c>
      <c r="K23" s="196">
        <f>IF(AND(C23&gt;0.5,C23&lt;22/24),22/24-C23,)</f>
        <v/>
      </c>
      <c r="L23" s="197">
        <f>IF(C23&gt;E23,E23+1-C23-H23,E23-C23-H23)</f>
        <v/>
      </c>
      <c r="M23" s="202">
        <f>+IF(L23&gt;$L$7,$L$7,L23)</f>
        <v/>
      </c>
      <c r="N23" s="197">
        <f>+IF(OR(L23&lt;=$L$7,L23=" ")," ",L23-$L$7)</f>
        <v/>
      </c>
      <c r="O23" s="197">
        <f>IF(AND($C23&lt;&gt;"",$C23&lt;$AA$2,$E23&gt;$Z$2),MIN($E23,$AA$2)-MAX($C23,$Z$2),0)</f>
        <v/>
      </c>
      <c r="P23" s="197">
        <f>IF(AND($F23&lt;&gt;"",$F23&lt;$AA$2,$G23&gt;$Z$2),MIN($G23,$AA$2)-MAX($F23,$Z$2),0)</f>
        <v/>
      </c>
      <c r="Q23" s="197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119" t="n"/>
    </row>
    <row r="24" ht="36.75" customHeight="1" s="35">
      <c r="A24" s="216">
        <f>A23+1</f>
        <v/>
      </c>
      <c r="B24" s="32">
        <f>TEXT(A24,"aaa")</f>
        <v/>
      </c>
      <c r="C24" s="200" t="n"/>
      <c r="D24" s="215">
        <f t="array" ref="D24">_xlfn.IFS(C24&lt;0.5,"朝",AND(C24&lt;22/24),"22前",AND(C24&gt;=22/24),"22後")</f>
        <v/>
      </c>
      <c r="E24" s="146" t="n"/>
      <c r="F24" s="197" t="n"/>
      <c r="G24" s="198" t="n"/>
      <c r="H24" s="201">
        <f>G24-F24</f>
        <v/>
      </c>
      <c r="I24" s="196">
        <f>IF(AND(C24&lt;0.333,C24&lt;&gt;""),8/24-C24,(IF(E24&gt;29/24,E24-29/24,)))</f>
        <v/>
      </c>
      <c r="J24" s="196">
        <f>IF(AND(C24&lt;0.5,C24&lt;&gt;""),E24-C24-H24,)</f>
        <v/>
      </c>
      <c r="K24" s="196">
        <f>IF(AND(C24&gt;0.5,C24&lt;22/24),22/24-C24,)</f>
        <v/>
      </c>
      <c r="L24" s="197">
        <f>IF(C24&gt;E24,E24+1-C24-H24,E24-C24-H24)</f>
        <v/>
      </c>
      <c r="M24" s="202">
        <f>+IF(L24&gt;$L$7,$L$7,L24)</f>
        <v/>
      </c>
      <c r="N24" s="197">
        <f>+IF(OR(L24&lt;=$L$7,L24=" ")," ",L24-$L$7)</f>
        <v/>
      </c>
      <c r="O24" s="197">
        <f>IF(AND($C24&lt;&gt;"",$C24&lt;$AA$2,$E24&gt;$Z$2),MIN($E24,$AA$2)-MAX($C24,$Z$2),0)</f>
        <v/>
      </c>
      <c r="P24" s="197">
        <f>IF(AND($F24&lt;&gt;"",$F24&lt;$AA$2,$G24&gt;$Z$2),MIN($G24,$AA$2)-MAX($F24,$Z$2),0)</f>
        <v/>
      </c>
      <c r="Q24" s="197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119" t="n"/>
    </row>
    <row r="25" ht="36.75" customHeight="1" s="35">
      <c r="A25" s="216">
        <f>A24+1</f>
        <v/>
      </c>
      <c r="B25" s="32">
        <f>TEXT(A25,"aaa")</f>
        <v/>
      </c>
      <c r="C25" s="200" t="n"/>
      <c r="D25" s="215">
        <f t="array" ref="D25">_xlfn.IFS(C25&lt;0.5,"朝",AND(C25&lt;22/24),"22前",AND(C25&gt;=22/24),"22後")</f>
        <v/>
      </c>
      <c r="E25" s="146" t="n"/>
      <c r="F25" s="197" t="n"/>
      <c r="G25" s="198" t="n"/>
      <c r="H25" s="201">
        <f>G25-F25</f>
        <v/>
      </c>
      <c r="I25" s="196">
        <f>IF(AND(C25&lt;0.333,C25&lt;&gt;""),8/24-C25,(IF(E25&gt;29/24,E25-29/24,)))</f>
        <v/>
      </c>
      <c r="J25" s="196">
        <f>IF(AND(C25&lt;0.5,C25&lt;&gt;""),E25-C25-H25,)</f>
        <v/>
      </c>
      <c r="K25" s="196">
        <f>IF(AND(C25&gt;0.5,C25&lt;22/24),22/24-C25,)</f>
        <v/>
      </c>
      <c r="L25" s="197">
        <f>IF(C25&gt;E25,E25+1-C25-H25,E25-C25-H25)</f>
        <v/>
      </c>
      <c r="M25" s="202">
        <f>+IF(L25&gt;$L$7,$L$7,L25)</f>
        <v/>
      </c>
      <c r="N25" s="197">
        <f>+IF(OR(L25&lt;=$L$7,L25=" ")," ",L25-$L$7)</f>
        <v/>
      </c>
      <c r="O25" s="197">
        <f>IF(AND($C25&lt;&gt;"",$C25&lt;$AA$2,$E25&gt;$Z$2),MIN($E25,$AA$2)-MAX($C25,$Z$2),0)</f>
        <v/>
      </c>
      <c r="P25" s="197">
        <f>IF(AND($F25&lt;&gt;"",$F25&lt;$AA$2,$G25&gt;$Z$2),MIN($G25,$AA$2)-MAX($F25,$Z$2),0)</f>
        <v/>
      </c>
      <c r="Q25" s="197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119" t="n"/>
    </row>
    <row r="26" ht="36.75" customHeight="1" s="35">
      <c r="A26" s="216">
        <f>A25+1</f>
        <v/>
      </c>
      <c r="B26" s="32">
        <f>TEXT(A26,"aaa")</f>
        <v/>
      </c>
      <c r="C26" s="200" t="n"/>
      <c r="D26" s="215">
        <f t="array" ref="D26">_xlfn.IFS(C26&lt;0.5,"朝",AND(C26&lt;22/24),"22前",AND(C26&gt;=22/24),"22後")</f>
        <v/>
      </c>
      <c r="E26" s="146" t="n"/>
      <c r="F26" s="197" t="n"/>
      <c r="G26" s="198" t="n"/>
      <c r="H26" s="201">
        <f>G26-F26</f>
        <v/>
      </c>
      <c r="I26" s="196">
        <f>IF(AND(C26&lt;0.333,C26&lt;&gt;""),8/24-C26,(IF(E26&gt;29/24,E26-29/24,)))</f>
        <v/>
      </c>
      <c r="J26" s="196">
        <f>IF(AND(C26&lt;0.5,C26&lt;&gt;""),E26-C26-H26,)</f>
        <v/>
      </c>
      <c r="K26" s="196">
        <f>IF(AND(C26&gt;0.5,C26&lt;22/24),22/24-C26,)</f>
        <v/>
      </c>
      <c r="L26" s="197">
        <f>IF(C26&gt;E26,E26+1-C26-H26,E26-C26-H26)</f>
        <v/>
      </c>
      <c r="M26" s="202">
        <f>+IF(L26&gt;$L$7,$L$7,L26)</f>
        <v/>
      </c>
      <c r="N26" s="197">
        <f>+IF(OR(L26&lt;=$L$7,L26=" ")," ",L26-$L$7)</f>
        <v/>
      </c>
      <c r="O26" s="197">
        <f>IF(AND($C26&lt;&gt;"",$C26&lt;$AA$2,$E26&gt;$Z$2),MIN($E26,$AA$2)-MAX($C26,$Z$2),0)</f>
        <v/>
      </c>
      <c r="P26" s="197">
        <f>IF(AND($F26&lt;&gt;"",$F26&lt;$AA$2,$G26&gt;$Z$2),MIN($G26,$AA$2)-MAX($F26,$Z$2),0)</f>
        <v/>
      </c>
      <c r="Q26" s="197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119" t="n"/>
    </row>
    <row r="27" ht="36.75" customHeight="1" s="35">
      <c r="A27" s="216">
        <f>A26+1</f>
        <v/>
      </c>
      <c r="B27" s="32">
        <f>TEXT(A27,"aaa")</f>
        <v/>
      </c>
      <c r="C27" s="200" t="n"/>
      <c r="D27" s="215">
        <f t="array" ref="D27">_xlfn.IFS(C27&lt;0.5,"朝",AND(C27&lt;22/24),"22前",AND(C27&gt;=22/24),"22後")</f>
        <v/>
      </c>
      <c r="E27" s="146" t="n"/>
      <c r="F27" s="197" t="n"/>
      <c r="G27" s="198" t="n"/>
      <c r="H27" s="201">
        <f>G27-F27</f>
        <v/>
      </c>
      <c r="I27" s="196">
        <f>IF(AND(C27&lt;0.333,C27&lt;&gt;""),8/24-C27,(IF(E27&gt;29/24,E27-29/24,)))</f>
        <v/>
      </c>
      <c r="J27" s="196">
        <f>IF(AND(C27&lt;0.5,C27&lt;&gt;""),E27-C27-H27,)</f>
        <v/>
      </c>
      <c r="K27" s="196">
        <f>IF(AND(C27&gt;0.5,C27&lt;22/24),22/24-C27,)</f>
        <v/>
      </c>
      <c r="L27" s="197">
        <f>IF(C27&gt;E27,E27+1-C27-H27,E27-C27-H27)</f>
        <v/>
      </c>
      <c r="M27" s="202">
        <f>+IF(L27&gt;$L$7,$L$7,L27)</f>
        <v/>
      </c>
      <c r="N27" s="197">
        <f>+IF(OR(L27&lt;=$L$7,L27=" ")," ",L27-$L$7)</f>
        <v/>
      </c>
      <c r="O27" s="197">
        <f>IF(AND($C27&lt;&gt;"",$C27&lt;$AA$2,$E27&gt;$Z$2),MIN($E27,$AA$2)-MAX($C27,$Z$2),0)</f>
        <v/>
      </c>
      <c r="P27" s="197">
        <f>IF(AND($F27&lt;&gt;"",$F27&lt;$AA$2,$G27&gt;$Z$2),MIN($G27,$AA$2)-MAX($F27,$Z$2),0)</f>
        <v/>
      </c>
      <c r="Q27" s="197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119" t="n"/>
    </row>
    <row r="28" ht="36.75" customHeight="1" s="35">
      <c r="A28" s="216">
        <f>A27+1</f>
        <v/>
      </c>
      <c r="B28" s="32">
        <f>TEXT(A28,"aaa")</f>
        <v/>
      </c>
      <c r="C28" s="200" t="n"/>
      <c r="D28" s="215">
        <f t="array" ref="D28">_xlfn.IFS(C28&lt;0.5,"朝",AND(C28&lt;22/24),"22前",AND(C28&gt;=22/24),"22後")</f>
        <v/>
      </c>
      <c r="E28" s="146" t="n"/>
      <c r="F28" s="197" t="n"/>
      <c r="G28" s="198" t="n"/>
      <c r="H28" s="201">
        <f>G28-F28</f>
        <v/>
      </c>
      <c r="I28" s="196">
        <f>IF(AND(C28&lt;0.333,C28&lt;&gt;""),8/24-C28,(IF(E28&gt;29/24,E28-29/24,)))</f>
        <v/>
      </c>
      <c r="J28" s="196">
        <f>IF(AND(C28&lt;0.5,C28&lt;&gt;""),E28-C28-H28,)</f>
        <v/>
      </c>
      <c r="K28" s="196">
        <f>IF(AND(C28&gt;0.5,C28&lt;22/24),22/24-C28,)</f>
        <v/>
      </c>
      <c r="L28" s="197">
        <f>IF(C28&gt;E28,E28+1-C28-H28,E28-C28-H28)</f>
        <v/>
      </c>
      <c r="M28" s="202">
        <f>+IF(L28&gt;$L$7,$L$7,L28)</f>
        <v/>
      </c>
      <c r="N28" s="197">
        <f>+IF(OR(L28&lt;=$L$7,L28=" ")," ",L28-$L$7)</f>
        <v/>
      </c>
      <c r="O28" s="197">
        <f>IF(AND($C28&lt;&gt;"",$C28&lt;$AA$2,$E28&gt;$Z$2),MIN($E28,$AA$2)-MAX($C28,$Z$2),0)</f>
        <v/>
      </c>
      <c r="P28" s="197">
        <f>IF(AND($F28&lt;&gt;"",$F28&lt;$AA$2,$G28&gt;$Z$2),MIN($G28,$AA$2)-MAX($F28,$Z$2),0)</f>
        <v/>
      </c>
      <c r="Q28" s="197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119" t="n"/>
    </row>
    <row r="29" ht="36.75" customHeight="1" s="35">
      <c r="A29" s="216">
        <f>A28+1</f>
        <v/>
      </c>
      <c r="B29" s="32">
        <f>TEXT(A29,"aaa")</f>
        <v/>
      </c>
      <c r="C29" s="200" t="n"/>
      <c r="D29" s="215">
        <f t="array" ref="D29">_xlfn.IFS(C29&lt;0.5,"朝",AND(C29&lt;22/24),"22前",AND(C29&gt;=22/24),"22後")</f>
        <v/>
      </c>
      <c r="E29" s="146" t="n"/>
      <c r="F29" s="197" t="n"/>
      <c r="G29" s="198" t="n"/>
      <c r="H29" s="201">
        <f>G29-F29</f>
        <v/>
      </c>
      <c r="I29" s="196">
        <f>IF(AND(C29&lt;0.333,C29&lt;&gt;""),8/24-C29,(IF(E29&gt;29/24,E29-29/24,)))</f>
        <v/>
      </c>
      <c r="J29" s="196">
        <f>IF(AND(C29&lt;0.5,C29&lt;&gt;""),E29-C29-H29,)</f>
        <v/>
      </c>
      <c r="K29" s="196">
        <f>IF(AND(C29&gt;0.5,C29&lt;22/24),22/24-C29,)</f>
        <v/>
      </c>
      <c r="L29" s="197">
        <f>IF(C29&gt;E29,E29+1-C29-H29,E29-C29-H29)</f>
        <v/>
      </c>
      <c r="M29" s="202">
        <f>+IF(L29&gt;$L$7,$L$7,L29)</f>
        <v/>
      </c>
      <c r="N29" s="197">
        <f>+IF(OR(L29&lt;=$L$7,L29=" ")," ",L29-$L$7)</f>
        <v/>
      </c>
      <c r="O29" s="197">
        <f>IF(AND($C29&lt;&gt;"",$C29&lt;$AA$2,$E29&gt;$Z$2),MIN($E29,$AA$2)-MAX($C29,$Z$2),0)</f>
        <v/>
      </c>
      <c r="P29" s="197">
        <f>IF(AND($F29&lt;&gt;"",$F29&lt;$AA$2,$G29&gt;$Z$2),MIN($G29,$AA$2)-MAX($F29,$Z$2),0)</f>
        <v/>
      </c>
      <c r="Q29" s="197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119" t="n"/>
    </row>
    <row r="30" ht="36.75" customHeight="1" s="35">
      <c r="A30" s="216">
        <f>A29+1</f>
        <v/>
      </c>
      <c r="B30" s="32">
        <f>TEXT(A30,"aaa")</f>
        <v/>
      </c>
      <c r="C30" s="200" t="n"/>
      <c r="D30" s="215">
        <f t="array" ref="D30">_xlfn.IFS(C30&lt;0.5,"朝",AND(C30&lt;22/24),"22前",AND(C30&gt;=22/24),"22後")</f>
        <v/>
      </c>
      <c r="E30" s="146" t="n"/>
      <c r="F30" s="197" t="n"/>
      <c r="G30" s="198" t="n"/>
      <c r="H30" s="201">
        <f>G30-F30</f>
        <v/>
      </c>
      <c r="I30" s="196">
        <f>IF(AND(C30&lt;0.333,C30&lt;&gt;""),8/24-C30,(IF(E30&gt;29/24,E30-29/24,)))</f>
        <v/>
      </c>
      <c r="J30" s="196">
        <f>IF(AND(C30&lt;0.5,C30&lt;&gt;""),E30-C30-H30,)</f>
        <v/>
      </c>
      <c r="K30" s="196">
        <f>IF(AND(C30&gt;0.5,C30&lt;22/24),22/24-C30,)</f>
        <v/>
      </c>
      <c r="L30" s="197">
        <f>IF(C30&gt;E30,E30+1-C30-H30,E30-C30-H30)</f>
        <v/>
      </c>
      <c r="M30" s="202">
        <f>+IF(L30&gt;$L$7,$L$7,L30)</f>
        <v/>
      </c>
      <c r="N30" s="197">
        <f>+IF(OR(L30&lt;=$L$7,L30=" ")," ",L30-$L$7)</f>
        <v/>
      </c>
      <c r="O30" s="197">
        <f>IF(AND($C30&lt;&gt;"",$C30&lt;$AA$2,$E30&gt;$Z$2),MIN($E30,$AA$2)-MAX($C30,$Z$2),0)</f>
        <v/>
      </c>
      <c r="P30" s="197">
        <f>IF(AND($F30&lt;&gt;"",$F30&lt;$AA$2,$G30&gt;$Z$2),MIN($G30,$AA$2)-MAX($F30,$Z$2),0)</f>
        <v/>
      </c>
      <c r="Q30" s="197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119" t="n"/>
    </row>
    <row r="31" ht="36.75" customHeight="1" s="35">
      <c r="A31" s="216">
        <f>A30+1</f>
        <v/>
      </c>
      <c r="B31" s="32">
        <f>TEXT(A31,"aaa")</f>
        <v/>
      </c>
      <c r="C31" s="200" t="n"/>
      <c r="D31" s="215">
        <f t="array" ref="D31">_xlfn.IFS(C31&lt;0.5,"朝",AND(C31&lt;22/24),"22前",AND(C31&gt;=22/24),"22後")</f>
        <v/>
      </c>
      <c r="E31" s="146" t="n"/>
      <c r="F31" s="197" t="n"/>
      <c r="G31" s="198" t="n"/>
      <c r="H31" s="201">
        <f>G31-F31</f>
        <v/>
      </c>
      <c r="I31" s="196">
        <f>IF(AND(C31&lt;0.333,C31&lt;&gt;""),8/24-C31,(IF(E31&gt;29/24,E31-29/24,)))</f>
        <v/>
      </c>
      <c r="J31" s="196">
        <f>IF(AND(C31&lt;0.5,C31&lt;&gt;""),E31-C31-H31,)</f>
        <v/>
      </c>
      <c r="K31" s="196">
        <f>IF(AND(C31&gt;0.5,C31&lt;22/24),22/24-C31,)</f>
        <v/>
      </c>
      <c r="L31" s="197">
        <f>IF(C31&gt;E31,E31+1-C31-H31,E31-C31-H31)</f>
        <v/>
      </c>
      <c r="M31" s="202">
        <f>+IF(L31&gt;$L$7,$L$7,L31)</f>
        <v/>
      </c>
      <c r="N31" s="197">
        <f>+IF(OR(L31&lt;=$L$7,L31=" ")," ",L31-$L$7)</f>
        <v/>
      </c>
      <c r="O31" s="197">
        <f>IF(AND($C31&lt;&gt;"",$C31&lt;$AA$2,$E31&gt;$Z$2),MIN($E31,$AA$2)-MAX($C31,$Z$2),0)</f>
        <v/>
      </c>
      <c r="P31" s="197">
        <f>IF(AND($F31&lt;&gt;"",$F31&lt;$AA$2,$G31&gt;$Z$2),MIN($G31,$AA$2)-MAX($F31,$Z$2),0)</f>
        <v/>
      </c>
      <c r="Q31" s="197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119" t="n"/>
    </row>
    <row r="32" ht="36.75" customHeight="1" s="35">
      <c r="A32" s="216">
        <f>A31+1</f>
        <v/>
      </c>
      <c r="B32" s="32">
        <f>TEXT(A32,"aaa")</f>
        <v/>
      </c>
      <c r="C32" s="200" t="n"/>
      <c r="D32" s="215">
        <f t="array" ref="D32">_xlfn.IFS(C32&lt;0.5,"朝",AND(C32&lt;22/24),"22前",AND(C32&gt;=22/24),"22後")</f>
        <v/>
      </c>
      <c r="E32" s="146" t="n"/>
      <c r="F32" s="197" t="n"/>
      <c r="G32" s="198" t="n"/>
      <c r="H32" s="201">
        <f>G32-F32</f>
        <v/>
      </c>
      <c r="I32" s="196">
        <f>IF(AND(C32&lt;0.333,C32&lt;&gt;""),8/24-C32,(IF(E32&gt;29/24,E32-29/24,)))</f>
        <v/>
      </c>
      <c r="J32" s="196">
        <f>IF(AND(C32&lt;0.5,C32&lt;&gt;""),E32-C32-H32,)</f>
        <v/>
      </c>
      <c r="K32" s="196">
        <f>IF(AND(C32&gt;0.5,C32&lt;22/24),22/24-C32,)</f>
        <v/>
      </c>
      <c r="L32" s="197">
        <f>IF(C32&gt;E32,E32+1-C32-H32,E32-C32-H32)</f>
        <v/>
      </c>
      <c r="M32" s="202">
        <f>+IF(L32&gt;$L$7,$L$7,L32)</f>
        <v/>
      </c>
      <c r="N32" s="197">
        <f>+IF(OR(L32&lt;=$L$7,L32=" ")," ",L32-$L$7)</f>
        <v/>
      </c>
      <c r="O32" s="197">
        <f>IF(AND($C32&lt;&gt;"",$C32&lt;$AA$2,$E32&gt;$Z$2),MIN($E32,$AA$2)-MAX($C32,$Z$2),0)</f>
        <v/>
      </c>
      <c r="P32" s="197">
        <f>IF(AND($F32&lt;&gt;"",$F32&lt;$AA$2,$G32&gt;$Z$2),MIN($G32,$AA$2)-MAX($F32,$Z$2),0)</f>
        <v/>
      </c>
      <c r="Q32" s="197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119" t="n"/>
    </row>
    <row r="33" ht="36.75" customHeight="1" s="35">
      <c r="A33" s="216">
        <f>A32+1</f>
        <v/>
      </c>
      <c r="B33" s="32">
        <f>TEXT(A33,"aaa")</f>
        <v/>
      </c>
      <c r="C33" s="200" t="n"/>
      <c r="D33" s="215">
        <f t="array" ref="D33">_xlfn.IFS(C33&lt;0.5,"朝",AND(C33&lt;22/24),"22前",AND(C33&gt;=22/24),"22後")</f>
        <v/>
      </c>
      <c r="E33" s="146" t="n"/>
      <c r="F33" s="197" t="n"/>
      <c r="G33" s="198" t="n"/>
      <c r="H33" s="201">
        <f>G33-F33</f>
        <v/>
      </c>
      <c r="I33" s="196">
        <f>IF(AND(C33&lt;0.333,C33&lt;&gt;""),8/24-C33,(IF(E33&gt;29/24,E33-29/24,)))</f>
        <v/>
      </c>
      <c r="J33" s="196">
        <f>IF(AND(C33&lt;0.5,C33&lt;&gt;""),E33-C33-H33,)</f>
        <v/>
      </c>
      <c r="K33" s="196">
        <f>IF(AND(C33&gt;0.5,C33&lt;22/24),22/24-C33,)</f>
        <v/>
      </c>
      <c r="L33" s="197">
        <f>IF(C33&gt;E33,E33+1-C33-H33,E33-C33-H33)</f>
        <v/>
      </c>
      <c r="M33" s="202">
        <f>+IF(L33&gt;$L$7,$L$7,L33)</f>
        <v/>
      </c>
      <c r="N33" s="197">
        <f>+IF(OR(L33&lt;=$L$7,L33=" ")," ",L33-$L$7)</f>
        <v/>
      </c>
      <c r="O33" s="197">
        <f>IF(AND($C33&lt;&gt;"",$C33&lt;$AA$2,$E33&gt;$Z$2),MIN($E33,$AA$2)-MAX($C33,$Z$2),0)</f>
        <v/>
      </c>
      <c r="P33" s="197">
        <f>IF(AND($F33&lt;&gt;"",$F33&lt;$AA$2,$G33&gt;$Z$2),MIN($G33,$AA$2)-MAX($F33,$Z$2),0)</f>
        <v/>
      </c>
      <c r="Q33" s="197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119" t="n"/>
    </row>
    <row r="34" ht="36.75" customHeight="1" s="35">
      <c r="A34" s="216">
        <f>A33+1</f>
        <v/>
      </c>
      <c r="B34" s="32">
        <f>TEXT(A34,"aaa")</f>
        <v/>
      </c>
      <c r="C34" s="200" t="n"/>
      <c r="D34" s="215">
        <f t="array" ref="D34">_xlfn.IFS(C34&lt;0.5,"朝",AND(C34&lt;22/24),"22前",AND(C34&gt;=22/24),"22後")</f>
        <v/>
      </c>
      <c r="E34" s="146" t="n"/>
      <c r="F34" s="197" t="n"/>
      <c r="G34" s="198" t="n"/>
      <c r="H34" s="201">
        <f>G34-F34</f>
        <v/>
      </c>
      <c r="I34" s="196">
        <f>IF(AND(C34&lt;0.333,C34&lt;&gt;""),8/24-C34,(IF(E34&gt;29/24,E34-29/24,)))</f>
        <v/>
      </c>
      <c r="J34" s="196">
        <f>IF(AND(C34&lt;0.5,C34&lt;&gt;""),E34-C34-H34,)</f>
        <v/>
      </c>
      <c r="K34" s="196">
        <f>IF(AND(C34&gt;0.5,C34&lt;22/24),22/24-C34,)</f>
        <v/>
      </c>
      <c r="L34" s="197">
        <f>IF(C34&gt;E34,E34+1-C34-H34,E34-C34-H34)</f>
        <v/>
      </c>
      <c r="M34" s="202">
        <f>+IF(L34&gt;$L$7,$L$7,L34)</f>
        <v/>
      </c>
      <c r="N34" s="197">
        <f>+IF(OR(L34&lt;=$L$7,L34=" ")," ",L34-$L$7)</f>
        <v/>
      </c>
      <c r="O34" s="197">
        <f>IF(AND($C34&lt;&gt;"",$C34&lt;$AA$2,$E34&gt;$Z$2),MIN($E34,$AA$2)-MAX($C34,$Z$2),0)</f>
        <v/>
      </c>
      <c r="P34" s="197">
        <f>IF(AND($F34&lt;&gt;"",$F34&lt;$AA$2,$G34&gt;$Z$2),MIN($G34,$AA$2)-MAX($F34,$Z$2),0)</f>
        <v/>
      </c>
      <c r="Q34" s="197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119" t="n"/>
    </row>
    <row r="35" ht="36.75" customHeight="1" s="35">
      <c r="A35" s="216">
        <f>A34+1</f>
        <v/>
      </c>
      <c r="B35" s="32">
        <f>TEXT(A35,"aaa")</f>
        <v/>
      </c>
      <c r="C35" s="200" t="n"/>
      <c r="D35" s="215">
        <f t="array" ref="D35">_xlfn.IFS(C35&lt;0.5,"朝",AND(C35&lt;22/24),"22前",AND(C35&gt;=22/24),"22後")</f>
        <v/>
      </c>
      <c r="E35" s="146" t="n"/>
      <c r="F35" s="197" t="n"/>
      <c r="G35" s="198" t="n"/>
      <c r="H35" s="201">
        <f>G35-F35</f>
        <v/>
      </c>
      <c r="I35" s="196">
        <f>IF(AND(C35&lt;0.333,C35&lt;&gt;""),8/24-C35,(IF(E35&gt;29/24,E35-29/24,)))</f>
        <v/>
      </c>
      <c r="J35" s="196">
        <f>IF(AND(C35&lt;0.5,C35&lt;&gt;""),E35-C35-H35,)</f>
        <v/>
      </c>
      <c r="K35" s="196">
        <f>IF(AND(C35&gt;0.5,C35&lt;22/24),22/24-C35,)</f>
        <v/>
      </c>
      <c r="L35" s="197">
        <f>IF(C35&gt;E35,E35+1-C35-H35,E35-C35-H35)</f>
        <v/>
      </c>
      <c r="M35" s="202">
        <f>+IF(L35&gt;$L$7,$L$7,L35)</f>
        <v/>
      </c>
      <c r="N35" s="197">
        <f>+IF(OR(L35&lt;=$L$7,L35=" ")," ",L35-$L$7)</f>
        <v/>
      </c>
      <c r="O35" s="197">
        <f>IF(AND($C35&lt;&gt;"",$C35&lt;$AA$2,$E35&gt;$Z$2),MIN($E35,$AA$2)-MAX($C35,$Z$2),0)</f>
        <v/>
      </c>
      <c r="P35" s="197">
        <f>IF(AND($F35&lt;&gt;"",$F35&lt;$AA$2,$G35&gt;$Z$2),MIN($G35,$AA$2)-MAX($F35,$Z$2),0)</f>
        <v/>
      </c>
      <c r="Q35" s="197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119" t="n"/>
    </row>
    <row r="36" ht="36.75" customHeight="1" s="35">
      <c r="A36" s="216">
        <f>A35+1</f>
        <v/>
      </c>
      <c r="B36" s="32">
        <f>TEXT(A36,"aaa")</f>
        <v/>
      </c>
      <c r="C36" s="200" t="n"/>
      <c r="D36" s="215">
        <f t="array" ref="D36">_xlfn.IFS(C36&lt;0.5,"朝",AND(C36&lt;22/24),"22前",AND(C36&gt;=22/24),"22後")</f>
        <v/>
      </c>
      <c r="E36" s="146" t="n"/>
      <c r="F36" s="197" t="n"/>
      <c r="G36" s="198" t="n"/>
      <c r="H36" s="201">
        <f>G36-F36</f>
        <v/>
      </c>
      <c r="I36" s="196">
        <f>IF(AND(C36&lt;0.333,C36&lt;&gt;""),8/24-C36,(IF(E36&gt;29/24,E36-29/24,)))</f>
        <v/>
      </c>
      <c r="J36" s="196">
        <f>IF(AND(C36&lt;0.5,C36&lt;&gt;""),E36-C36-H36,)</f>
        <v/>
      </c>
      <c r="K36" s="196">
        <f>IF(AND(C36&gt;0.5,C36&lt;22/24),22/24-C36,)</f>
        <v/>
      </c>
      <c r="L36" s="197">
        <f>IF(C36&gt;E36,E36+1-C36-H36,E36-C36-H36)</f>
        <v/>
      </c>
      <c r="M36" s="202">
        <f>+IF(L36&gt;$L$7,$L$7,L36)</f>
        <v/>
      </c>
      <c r="N36" s="197">
        <f>+IF(OR(L36&lt;=$L$7,L36=" ")," ",L36-$L$7)</f>
        <v/>
      </c>
      <c r="O36" s="197">
        <f>IF(AND($C36&lt;&gt;"",$C36&lt;$AA$2,$E36&gt;$Z$2),MIN($E36,$AA$2)-MAX($C36,$Z$2),0)</f>
        <v/>
      </c>
      <c r="P36" s="197">
        <f>IF(AND($F36&lt;&gt;"",$F36&lt;$AA$2,$G36&gt;$Z$2),MIN($G36,$AA$2)-MAX($F36,$Z$2),0)</f>
        <v/>
      </c>
      <c r="Q36" s="197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119" t="n"/>
    </row>
    <row r="37" ht="36.75" customHeight="1" s="35">
      <c r="A37" s="216">
        <f>A36+1</f>
        <v/>
      </c>
      <c r="B37" s="32">
        <f>TEXT(A37,"aaa")</f>
        <v/>
      </c>
      <c r="C37" s="200" t="n"/>
      <c r="D37" s="215">
        <f t="array" ref="D37">_xlfn.IFS(C37&lt;0.5,"朝",AND(C37&lt;22/24),"22前",AND(C37&gt;=22/24),"22後")</f>
        <v/>
      </c>
      <c r="E37" s="146" t="n"/>
      <c r="F37" s="197" t="n"/>
      <c r="G37" s="198" t="n"/>
      <c r="H37" s="201">
        <f>G37-F37</f>
        <v/>
      </c>
      <c r="I37" s="196">
        <f>IF(AND(C37&lt;0.333,C37&lt;&gt;""),8/24-C37,(IF(E37&gt;29/24,E37-29/24,)))</f>
        <v/>
      </c>
      <c r="J37" s="196">
        <f>IF(AND(C37&lt;0.5,C37&lt;&gt;""),E37-C37-H37,)</f>
        <v/>
      </c>
      <c r="K37" s="196">
        <f>IF(AND(C37&gt;0.5,C37&lt;22/24),22/24-C37,)</f>
        <v/>
      </c>
      <c r="L37" s="197">
        <f>IF(C37&gt;E37,E37+1-C37-H37,E37-C37-H37)</f>
        <v/>
      </c>
      <c r="M37" s="202">
        <f>+IF(L37&gt;$L$7,$L$7,L37)</f>
        <v/>
      </c>
      <c r="N37" s="197">
        <f>+IF(OR(L37&lt;=$L$7,L37=" ")," ",L37-$L$7)</f>
        <v/>
      </c>
      <c r="O37" s="197">
        <f>IF(AND($C37&lt;&gt;"",$C37&lt;$AA$2,$E37&gt;$Z$2),MIN($E37,$AA$2)-MAX($C37,$Z$2),0)</f>
        <v/>
      </c>
      <c r="P37" s="197">
        <f>IF(AND($F37&lt;&gt;"",$F37&lt;$AA$2,$G37&gt;$Z$2),MIN($G37,$AA$2)-MAX($F37,$Z$2),0)</f>
        <v/>
      </c>
      <c r="Q37" s="197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119" t="n"/>
    </row>
    <row r="38" ht="36.75" customHeight="1" s="35">
      <c r="A38" s="216">
        <f>A37+1</f>
        <v/>
      </c>
      <c r="B38" s="32">
        <f>TEXT(A38,"aaa")</f>
        <v/>
      </c>
      <c r="C38" s="200" t="n"/>
      <c r="D38" s="217">
        <f t="array" ref="D38">_xlfn.IFS(C38&lt;0.5,"朝",AND(C38&lt;22/24),"22前",AND(C38&gt;=22/24),"22後")</f>
        <v/>
      </c>
      <c r="E38" s="146" t="n"/>
      <c r="F38" s="197" t="n"/>
      <c r="G38" s="198" t="n"/>
      <c r="H38" s="201">
        <f>G38-F38</f>
        <v/>
      </c>
      <c r="I38" s="196">
        <f>IF(AND(C38&lt;0.333,C38&lt;&gt;""),8/24-C38,(IF(E38&gt;29/24,E38-29/24,)))</f>
        <v/>
      </c>
      <c r="J38" s="197">
        <f>IF(AND(C38&lt;0.5,C38&lt;&gt;""),E38-C38-H38,)</f>
        <v/>
      </c>
      <c r="K38" s="197">
        <f>IF(AND(C38&gt;0.5,C38&lt;22/24),22/24-C38,)</f>
        <v/>
      </c>
      <c r="L38" s="197">
        <f>IF(C38&gt;E38,E38+1-C38-H38,E38-C38-H38)</f>
        <v/>
      </c>
      <c r="M38" s="202">
        <f>+IF(L38&gt;$L$7,$L$7,L38)</f>
        <v/>
      </c>
      <c r="N38" s="197">
        <f>+IF(OR(L38&lt;=$L$7,L38=" ")," ",L38-$L$7)</f>
        <v/>
      </c>
      <c r="O38" s="197" t="n"/>
      <c r="P38" s="197" t="n"/>
      <c r="Q38" s="197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119" t="n"/>
    </row>
    <row r="39" ht="36.75" customHeight="1" s="35" thickBot="1">
      <c r="A39" s="218">
        <f>A38+1</f>
        <v/>
      </c>
      <c r="B39" s="26">
        <f>TEXT(A39,"aaa")</f>
        <v/>
      </c>
      <c r="C39" s="219" t="n"/>
      <c r="D39" s="220">
        <f t="array" ref="D39">_xlfn.IFS(C39&lt;0.5,"朝",AND(C39&lt;22/24),"22前",AND(C39&gt;=22/24),"22後")</f>
        <v/>
      </c>
      <c r="E39" s="147" t="n"/>
      <c r="F39" s="221" t="n"/>
      <c r="G39" s="222" t="n"/>
      <c r="H39" s="207" t="n">
        <v>0</v>
      </c>
      <c r="I39" s="208">
        <f>IF(AND(C39&lt;0.333,C39&lt;&gt;""),8/24-C39,(IF(E39&gt;29/24,E39-29/24,)))</f>
        <v/>
      </c>
      <c r="J39" s="208">
        <f>IF(AND(C39&lt;0.5,C39&lt;&gt;""),E39-C39-H39,)</f>
        <v/>
      </c>
      <c r="K39" s="223">
        <f>IF(AND(C39&gt;0.5,C39&lt;22/24),22/24-C39,)</f>
        <v/>
      </c>
      <c r="L39" s="208">
        <f>IF(C39&gt;E39,E39+1-C39-H39,E39-C39-H39)</f>
        <v/>
      </c>
      <c r="M39" s="209" t="n">
        <v>0</v>
      </c>
      <c r="N39" s="208" t="n"/>
      <c r="O39" s="208" t="n"/>
      <c r="P39" s="208" t="n"/>
      <c r="Q39" s="208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121" t="n"/>
    </row>
    <row r="40" ht="36.75" customHeight="1" s="35" thickTop="1">
      <c r="A40" s="117" t="inlineStr">
        <is>
          <t>合計</t>
        </is>
      </c>
      <c r="B40" s="117" t="n"/>
      <c r="C40" s="196" t="n"/>
      <c r="D40" s="215">
        <f t="array" ref="D40">_xlfn.IFS(C40&lt;0.5,"朝",AND(C40&lt;22/24),"22前",AND(C40&gt;=22/24),"22後")</f>
        <v/>
      </c>
      <c r="E40" s="224" t="n"/>
      <c r="F40" s="225" t="n"/>
      <c r="G40" s="226" t="n"/>
      <c r="H40" s="195" t="inlineStr">
        <is>
          <t>休憩計計</t>
        </is>
      </c>
      <c r="I40" s="196" t="inlineStr">
        <is>
          <t>早朝計</t>
        </is>
      </c>
      <c r="J40" s="196" t="inlineStr">
        <is>
          <t>基本計</t>
        </is>
      </c>
      <c r="K40" s="196" t="inlineStr">
        <is>
          <t>夜時間</t>
        </is>
      </c>
      <c r="L40" s="196" t="inlineStr">
        <is>
          <t>実働時間</t>
        </is>
      </c>
      <c r="M40" s="122" t="inlineStr">
        <is>
          <t>契約時間</t>
        </is>
      </c>
      <c r="N40" s="123" t="inlineStr">
        <is>
          <t>残業時間</t>
        </is>
      </c>
      <c r="O40" s="124" t="inlineStr">
        <is>
          <t>深夜時間</t>
        </is>
      </c>
      <c r="P40" s="124" t="inlineStr">
        <is>
          <t>深夜時間</t>
        </is>
      </c>
      <c r="Q40" s="124" t="inlineStr">
        <is>
          <t>深夜時間</t>
        </is>
      </c>
      <c r="R40" s="125" t="inlineStr">
        <is>
          <t>食事合計</t>
        </is>
      </c>
    </row>
    <row r="41" ht="36.75" customHeight="1" s="35" thickBot="1">
      <c r="A41" s="119" t="n"/>
      <c r="B41" s="119" t="n"/>
      <c r="C41" s="119" t="n"/>
      <c r="D41" s="119" t="n"/>
      <c r="E41" s="140" t="n"/>
      <c r="F41" s="4" t="inlineStr">
        <is>
          <t>出勤日数</t>
        </is>
      </c>
      <c r="G41" s="144">
        <f>COUNTA(C9:C39)</f>
        <v/>
      </c>
      <c r="H41" s="227">
        <f>+SUM(H9:H39)</f>
        <v/>
      </c>
      <c r="I41" s="228">
        <f>SUM(I9:I39)</f>
        <v/>
      </c>
      <c r="J41" s="229">
        <f>SUM(J9:J39)</f>
        <v/>
      </c>
      <c r="K41" s="229">
        <f>SUM(K9:K39)</f>
        <v/>
      </c>
      <c r="L41" s="197">
        <f>+SUM(L9:L39)</f>
        <v/>
      </c>
      <c r="M41" s="197">
        <f>+SUM(M9:M39)</f>
        <v/>
      </c>
      <c r="N41" s="197">
        <f>+SUM(N9:N39)</f>
        <v/>
      </c>
      <c r="O41" s="197">
        <f>+SUM(O9:O38)</f>
        <v/>
      </c>
      <c r="P41" s="197">
        <f>+SUM(P9:P38)</f>
        <v/>
      </c>
      <c r="Q41" s="197">
        <f>+SUM(Q9:Q39)</f>
        <v/>
      </c>
      <c r="R41" s="119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37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I36" sqref="I36"/>
    </sheetView>
  </sheetViews>
  <sheetFormatPr baseColWidth="8" defaultRowHeight="13.2"/>
  <cols>
    <col width="7.21875" bestFit="1" customWidth="1" style="35" min="1" max="1"/>
    <col width="5.77734375" bestFit="1" customWidth="1" style="35" min="2" max="2"/>
    <col hidden="1" width="2.88671875" customWidth="1" style="35" min="4" max="4"/>
    <col width="10.109375" customWidth="1" style="35" min="8" max="11"/>
    <col width="10" customWidth="1" style="35" min="12" max="13"/>
    <col width="10.88671875" customWidth="1" style="35" min="14" max="14"/>
    <col hidden="1" width="9" customWidth="1" style="35" min="15" max="15"/>
    <col hidden="1" width="8.21875" customWidth="1" style="35" min="16" max="16"/>
  </cols>
  <sheetData>
    <row r="2" ht="22.5" customHeight="1" s="35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67" t="inlineStr">
        <is>
          <t>ダイエットクック</t>
        </is>
      </c>
      <c r="E2" s="166" t="n"/>
      <c r="F2" s="166" t="n"/>
      <c r="G2" s="166" t="n"/>
      <c r="L2" s="0" t="n"/>
      <c r="M2" s="0" t="n"/>
      <c r="Z2" s="22" t="n">
        <v>0.9166666666666666</v>
      </c>
      <c r="AA2" s="23" t="n">
        <v>1.208333333333333</v>
      </c>
    </row>
    <row r="3" ht="22.5" customHeight="1" s="35">
      <c r="A3" s="190">
        <f>'[1]0SHEET'!D1</f>
        <v/>
      </c>
      <c r="B3" s="2" t="inlineStr">
        <is>
          <t>月</t>
        </is>
      </c>
      <c r="L3" s="0" t="n"/>
      <c r="M3" s="0" t="n"/>
    </row>
    <row r="4" ht="22.5" customHeight="1" s="35">
      <c r="C4" s="1" t="inlineStr">
        <is>
          <t>氏名</t>
        </is>
      </c>
      <c r="D4" s="168" t="inlineStr">
        <is>
          <t>Ｒヤカ　ホム　マヤ</t>
        </is>
      </c>
      <c r="E4" s="166" t="n"/>
      <c r="F4" s="166" t="n"/>
      <c r="G4" s="166" t="n"/>
      <c r="H4" s="0" t="inlineStr">
        <is>
          <t>NP番号：</t>
        </is>
      </c>
      <c r="I4" s="107" t="n">
        <v>6084</v>
      </c>
      <c r="J4" s="0" t="n"/>
      <c r="K4" s="0" t="n"/>
      <c r="M4" s="0" t="n"/>
    </row>
    <row r="6">
      <c r="L6" s="20" t="inlineStr">
        <is>
          <t>法定時間</t>
        </is>
      </c>
      <c r="M6" s="20" t="n"/>
    </row>
    <row r="7" ht="14.25" customHeight="1" s="35" thickBot="1">
      <c r="L7" s="21" t="n">
        <v>0.3333333333333333</v>
      </c>
      <c r="M7" s="21" t="n"/>
      <c r="O7" s="3" t="n"/>
      <c r="P7" s="3" t="n"/>
      <c r="Q7" s="3" t="n"/>
    </row>
    <row r="8" ht="22.5" customHeight="1" s="35" thickBot="1">
      <c r="A8" s="110" t="inlineStr">
        <is>
          <t>日</t>
        </is>
      </c>
      <c r="B8" s="132" t="inlineStr">
        <is>
          <t>曜日</t>
        </is>
      </c>
      <c r="C8" s="7" t="inlineStr">
        <is>
          <t>出勤</t>
        </is>
      </c>
      <c r="D8" s="8" t="n"/>
      <c r="E8" s="8" t="inlineStr">
        <is>
          <t>退勤</t>
        </is>
      </c>
      <c r="F8" s="8" t="inlineStr">
        <is>
          <t>休憩開始</t>
        </is>
      </c>
      <c r="G8" s="9" t="inlineStr">
        <is>
          <t>休憩終了</t>
        </is>
      </c>
      <c r="H8" s="134" t="inlineStr">
        <is>
          <t>休憩計</t>
        </is>
      </c>
      <c r="I8" s="110" t="inlineStr">
        <is>
          <t>早朝</t>
        </is>
      </c>
      <c r="J8" s="110" t="inlineStr">
        <is>
          <t>基本</t>
        </is>
      </c>
      <c r="K8" s="110" t="inlineStr">
        <is>
          <t>夜</t>
        </is>
      </c>
      <c r="L8" s="111" t="inlineStr">
        <is>
          <t>実働</t>
        </is>
      </c>
      <c r="M8" s="111" t="inlineStr">
        <is>
          <t>契約時間</t>
        </is>
      </c>
      <c r="N8" s="112" t="inlineStr">
        <is>
          <t>残業</t>
        </is>
      </c>
      <c r="O8" s="113" t="inlineStr">
        <is>
          <t>深夜時間</t>
        </is>
      </c>
      <c r="P8" s="113" t="inlineStr">
        <is>
          <t>深夜休憩</t>
        </is>
      </c>
      <c r="Q8" s="113" t="inlineStr">
        <is>
          <t>深夜</t>
        </is>
      </c>
      <c r="R8" s="114" t="inlineStr">
        <is>
          <t>食事</t>
        </is>
      </c>
    </row>
    <row r="9" ht="36.75" customHeight="1" s="35" thickTop="1">
      <c r="A9" s="214">
        <f>A3</f>
        <v/>
      </c>
      <c r="B9" s="133">
        <f>TEXT(A9,"aaa")</f>
        <v/>
      </c>
      <c r="C9" s="192" t="n"/>
      <c r="D9" s="215">
        <f t="array" ref="D9">_xlfn.IFS(C9&lt;0.5,"朝",AND(C9&lt;22/24),"22前",AND(C9&gt;=22/24),"22後")</f>
        <v/>
      </c>
      <c r="E9" s="145" t="n"/>
      <c r="F9" s="196" t="n"/>
      <c r="G9" s="194" t="n"/>
      <c r="H9" s="195">
        <f>G9-F9</f>
        <v/>
      </c>
      <c r="I9" s="196">
        <f>IF(AND(C9&lt;0.333,C9&lt;&gt;""),8/24-C9,(IF(E9&gt;29/24,E9-29/24,)))</f>
        <v/>
      </c>
      <c r="J9" s="196">
        <f>IF(AND(C9&lt;0.5,C9&lt;&gt;""),E9-C9-H9,)</f>
        <v/>
      </c>
      <c r="K9" s="196">
        <f>IF(AND(C9&gt;0.5,C9&lt;22/24),22/24-C9,)</f>
        <v/>
      </c>
      <c r="L9" s="197">
        <f>IF(C9&gt;E9,E9+1-C9-H9,E9-C9-H9)</f>
        <v/>
      </c>
      <c r="M9" s="196">
        <f>+IF(L9&gt;$L$7,$L$7,L9)</f>
        <v/>
      </c>
      <c r="N9" s="196">
        <f>+IF(OR(L9&lt;=$L$7,L9=" ")," ",L9-$L$7)</f>
        <v/>
      </c>
      <c r="O9" s="196">
        <f>IF(AND($C9&lt;&gt;"",$C9&lt;$AA$2,$E9&gt;$Z$2),MIN($E9,$AA$2)-MAX($C9,$Z$2),0)</f>
        <v/>
      </c>
      <c r="P9" s="196">
        <f>IF(AND($F9&lt;&gt;"",$F9&lt;$AA$2,$G9&gt;$Z$2),MIN($G9,$AA$2)-MAX($F9,$Z$2),0)</f>
        <v/>
      </c>
      <c r="Q9" s="197">
        <f t="array" ref="Q9">_xlfn.IFS(D9="朝",,AND(D9="22前",E9&gt;5/24),5/24+1-H9-22/24,AND(D9="22前",E9&lt;5/24),E9+1-H9-22/24,AND(D9="22後",E9&gt;5/24),5/24+1-H9-C9,AND(D9="22後",E9&lt;5/24),E9+1-H9-C9)</f>
        <v/>
      </c>
      <c r="R9" s="117" t="n"/>
    </row>
    <row r="10" ht="36.75" customHeight="1" s="35">
      <c r="A10" s="216">
        <f>A9+1</f>
        <v/>
      </c>
      <c r="B10" s="32">
        <f>TEXT(A10,"aaa")</f>
        <v/>
      </c>
      <c r="C10" s="200" t="n"/>
      <c r="D10" s="215">
        <f t="array" ref="D10">_xlfn.IFS(C10&lt;0.5,"朝",AND(C10&lt;22/24),"22前",AND(C10&gt;=22/24),"22後")</f>
        <v/>
      </c>
      <c r="E10" s="146" t="n"/>
      <c r="F10" s="197" t="n"/>
      <c r="G10" s="198" t="n"/>
      <c r="H10" s="201">
        <f>G10-F10</f>
        <v/>
      </c>
      <c r="I10" s="196">
        <f>IF(AND(C10&lt;0.333,C10&lt;&gt;""),8/24-C10,(IF(E10&gt;29/24,E10-29/24,)))</f>
        <v/>
      </c>
      <c r="J10" s="196">
        <f>IF(AND(C10&lt;0.5,C10&lt;&gt;""),E10-C10-H10,)</f>
        <v/>
      </c>
      <c r="K10" s="196">
        <f>IF(AND(C10&gt;0.5,C10&lt;22/24),22/24-C10,)</f>
        <v/>
      </c>
      <c r="L10" s="197">
        <f>IF(C10&gt;E10,E10+1-C10-H10,E10-C10-H10)</f>
        <v/>
      </c>
      <c r="M10" s="202">
        <f>+IF(L10&gt;$L$7,$L$7,L10)</f>
        <v/>
      </c>
      <c r="N10" s="197">
        <f>+IF(OR(L10&lt;=$L$7,L10=" ")," ",L10-$L$7)</f>
        <v/>
      </c>
      <c r="O10" s="197">
        <f>IF(AND($C10&lt;&gt;"",$C10&lt;$AA$2,$E10&gt;$Z$2),MIN($E10,$AA$2)-MAX($C10,$Z$2),0)</f>
        <v/>
      </c>
      <c r="P10" s="197">
        <f>IF(AND($F10&lt;&gt;"",$F10&lt;$AA$2,$G10&gt;$Z$2),MIN($G10,$AA$2)-MAX($F10,$Z$2),0)</f>
        <v/>
      </c>
      <c r="Q10" s="197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119" t="n"/>
    </row>
    <row r="11" ht="36.75" customHeight="1" s="35">
      <c r="A11" s="216">
        <f>A10+1</f>
        <v/>
      </c>
      <c r="B11" s="32">
        <f>TEXT(A11,"aaa")</f>
        <v/>
      </c>
      <c r="C11" s="200" t="n"/>
      <c r="D11" s="215">
        <f t="array" ref="D11">_xlfn.IFS(C11&lt;0.5,"朝",AND(C11&lt;22/24),"22前",AND(C11&gt;=22/24),"22後")</f>
        <v/>
      </c>
      <c r="E11" s="146" t="n"/>
      <c r="F11" s="197" t="n"/>
      <c r="G11" s="198" t="n"/>
      <c r="H11" s="201">
        <f>G11-F11</f>
        <v/>
      </c>
      <c r="I11" s="196">
        <f>IF(AND(C11&lt;0.333,C11&lt;&gt;""),8/24-C11,(IF(E11&gt;29/24,E11-29/24,)))</f>
        <v/>
      </c>
      <c r="J11" s="196">
        <f>IF(AND(C11&lt;0.5,C11&lt;&gt;""),E11-C11-H11,)</f>
        <v/>
      </c>
      <c r="K11" s="196">
        <f>IF(AND(C11&gt;0.5,C11&lt;22/24),22/24-C11,)</f>
        <v/>
      </c>
      <c r="L11" s="197">
        <f>IF(C11&gt;E11,E11+1-C11-H11,E11-C11-H11)</f>
        <v/>
      </c>
      <c r="M11" s="202">
        <f>+IF(L11&gt;$L$7,$L$7,L11)</f>
        <v/>
      </c>
      <c r="N11" s="197">
        <f>+IF(OR(L11&lt;=$L$7,L11=" ")," ",L11-$L$7)</f>
        <v/>
      </c>
      <c r="O11" s="197">
        <f>IF(AND($C11&lt;&gt;"",$C11&lt;$AA$2,$E11&gt;$Z$2),MIN($E11,$AA$2)-MAX($C11,$Z$2),0)</f>
        <v/>
      </c>
      <c r="P11" s="197">
        <f>IF(AND($F11&lt;&gt;"",$F11&lt;$AA$2,$G11&gt;$Z$2),MIN($G11,$AA$2)-MAX($F11,$Z$2),0)</f>
        <v/>
      </c>
      <c r="Q11" s="197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119" t="n"/>
    </row>
    <row r="12" ht="36.75" customHeight="1" s="35">
      <c r="A12" s="216">
        <f>A11+1</f>
        <v/>
      </c>
      <c r="B12" s="32">
        <f>TEXT(A12,"aaa")</f>
        <v/>
      </c>
      <c r="C12" s="200" t="n">
        <v>0.8659722222222223</v>
      </c>
      <c r="D12" s="215">
        <f t="array" ref="D12">_xlfn.IFS(C12&lt;0.5,"朝",AND(C12&lt;22/24),"22前",AND(C12&gt;=22/24),"22後")</f>
        <v/>
      </c>
      <c r="E12" s="146" t="n">
        <v>1.196527777777778</v>
      </c>
      <c r="F12" s="197" t="n">
        <v>0</v>
      </c>
      <c r="G12" s="198" t="n">
        <v>0.04166666666666666</v>
      </c>
      <c r="H12" s="201">
        <f>G12-F12</f>
        <v/>
      </c>
      <c r="I12" s="196">
        <f>IF(AND(C12&lt;0.333,C12&lt;&gt;""),8/24-C12,(IF(E12&gt;29/24,E12-29/24,)))</f>
        <v/>
      </c>
      <c r="J12" s="196">
        <f>IF(AND(C12&lt;0.5,C12&lt;&gt;""),E12-C12-H12,)</f>
        <v/>
      </c>
      <c r="K12" s="196">
        <f>IF(AND(C12&gt;0.5,C12&lt;22/24),22/24-C12,)</f>
        <v/>
      </c>
      <c r="L12" s="197">
        <f>IF(C12&gt;E12,E12+1-C12-H12,E12-C12-H12)</f>
        <v/>
      </c>
      <c r="M12" s="202">
        <f>+IF(L12&gt;$L$7,$L$7,L12)</f>
        <v/>
      </c>
      <c r="N12" s="197">
        <f>+IF(OR(L12&lt;=$L$7,L12=" ")," ",L12-$L$7)</f>
        <v/>
      </c>
      <c r="O12" s="197">
        <f>IF(AND($C12&lt;&gt;"",$C12&lt;$AA$2,$E12&gt;$Z$2),MIN($E12,$AA$2)-MAX($C12,$Z$2),0)</f>
        <v/>
      </c>
      <c r="P12" s="197">
        <f>IF(AND($F12&lt;&gt;"",$F12&lt;$AA$2,$G12&gt;$Z$2),MIN($G12,$AA$2)-MAX($F12,$Z$2),0)</f>
        <v/>
      </c>
      <c r="Q12" s="197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119" t="n"/>
    </row>
    <row r="13" ht="36.75" customHeight="1" s="35">
      <c r="A13" s="216">
        <f>A12+1</f>
        <v/>
      </c>
      <c r="B13" s="32">
        <f>TEXT(A13,"aaa")</f>
        <v/>
      </c>
      <c r="C13" s="200" t="n">
        <v>0.8652777777777778</v>
      </c>
      <c r="D13" s="215">
        <f t="array" ref="D13">_xlfn.IFS(C13&lt;0.5,"朝",AND(C13&lt;22/24),"22前",AND(C13&gt;=22/24),"22後")</f>
        <v/>
      </c>
      <c r="E13" s="146" t="n">
        <v>1.196527777777778</v>
      </c>
      <c r="F13" s="197" t="n">
        <v>0</v>
      </c>
      <c r="G13" s="198" t="n">
        <v>0.04166666666666666</v>
      </c>
      <c r="H13" s="201">
        <f>G13-F13</f>
        <v/>
      </c>
      <c r="I13" s="196">
        <f>IF(AND(C13&lt;0.333,C13&lt;&gt;""),8/24-C13,(IF(E13&gt;29/24,E13-29/24,)))</f>
        <v/>
      </c>
      <c r="J13" s="196">
        <f>IF(AND(C13&lt;0.5,C13&lt;&gt;""),E13-C13-H13,)</f>
        <v/>
      </c>
      <c r="K13" s="196">
        <f>IF(AND(C13&gt;0.5,C13&lt;22/24),22/24-C13,)</f>
        <v/>
      </c>
      <c r="L13" s="197">
        <f>IF(C13&gt;E13,E13+1-C13-H13,E13-C13-H13)</f>
        <v/>
      </c>
      <c r="M13" s="202">
        <f>+IF(L13&gt;$L$7,$L$7,L13)</f>
        <v/>
      </c>
      <c r="N13" s="197">
        <f>+IF(OR(L13&lt;=$L$7,L13=" ")," ",L13-$L$7)</f>
        <v/>
      </c>
      <c r="O13" s="197">
        <f>IF(AND($C13&lt;&gt;"",$C13&lt;$AA$2,$E13&gt;$Z$2),MIN($E13,$AA$2)-MAX($C13,$Z$2),0)</f>
        <v/>
      </c>
      <c r="P13" s="197">
        <f>IF(AND($F13&lt;&gt;"",$F13&lt;$AA$2,$G13&gt;$Z$2),MIN($G13,$AA$2)-MAX($F13,$Z$2),0)</f>
        <v/>
      </c>
      <c r="Q13" s="197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119" t="n"/>
    </row>
    <row r="14" ht="36.75" customHeight="1" s="35">
      <c r="A14" s="216">
        <f>A13+1</f>
        <v/>
      </c>
      <c r="B14" s="32">
        <f>TEXT(A14,"aaa")</f>
        <v/>
      </c>
      <c r="C14" s="200" t="n">
        <v>0.8645833333333334</v>
      </c>
      <c r="D14" s="215">
        <f t="array" ref="D14">_xlfn.IFS(C14&lt;0.5,"朝",AND(C14&lt;22/24),"22前",AND(C14&gt;=22/24),"22後")</f>
        <v/>
      </c>
      <c r="E14" s="146" t="n">
        <v>1.196527777777778</v>
      </c>
      <c r="F14" s="197" t="n">
        <v>0</v>
      </c>
      <c r="G14" s="198" t="n">
        <v>0.04166666666666666</v>
      </c>
      <c r="H14" s="201">
        <f>G14-F14</f>
        <v/>
      </c>
      <c r="I14" s="196">
        <f>IF(AND(C14&lt;0.333,C14&lt;&gt;""),8/24-C14,(IF(E14&gt;29/24,E14-29/24,)))</f>
        <v/>
      </c>
      <c r="J14" s="196">
        <f>IF(AND(C14&lt;0.5,C14&lt;&gt;""),E14-C14-H14,)</f>
        <v/>
      </c>
      <c r="K14" s="196">
        <f>IF(AND(C14&gt;0.5,C14&lt;22/24),22/24-C14,)</f>
        <v/>
      </c>
      <c r="L14" s="197">
        <f>IF(C14&gt;E14,E14+1-C14-H14,E14-C14-H14)</f>
        <v/>
      </c>
      <c r="M14" s="202">
        <f>+IF(L14&gt;$L$7,$L$7,L14)</f>
        <v/>
      </c>
      <c r="N14" s="197">
        <f>+IF(OR(L14&lt;=$L$7,L14=" ")," ",L14-$L$7)</f>
        <v/>
      </c>
      <c r="O14" s="197">
        <f>IF(AND($C14&lt;&gt;"",$C14&lt;$AA$2,$E14&gt;$Z$2),MIN($E14,$AA$2)-MAX($C14,$Z$2),0)</f>
        <v/>
      </c>
      <c r="P14" s="197">
        <f>IF(AND($F14&lt;&gt;"",$F14&lt;$AA$2,$G14&gt;$Z$2),MIN($G14,$AA$2)-MAX($F14,$Z$2),0)</f>
        <v/>
      </c>
      <c r="Q14" s="197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119" t="n"/>
    </row>
    <row r="15" ht="36.75" customHeight="1" s="35">
      <c r="A15" s="216">
        <f>A14+1</f>
        <v/>
      </c>
      <c r="B15" s="32">
        <f>TEXT(A15,"aaa")</f>
        <v/>
      </c>
      <c r="C15" s="200" t="n">
        <v>0.8652777777777778</v>
      </c>
      <c r="D15" s="215">
        <f t="array" ref="D15">_xlfn.IFS(C15&lt;0.5,"朝",AND(C15&lt;22/24),"22前",AND(C15&gt;=22/24),"22後")</f>
        <v/>
      </c>
      <c r="E15" s="146" t="n">
        <v>1.196527777777778</v>
      </c>
      <c r="F15" s="197" t="n">
        <v>0</v>
      </c>
      <c r="G15" s="198" t="n">
        <v>0.04166666666666666</v>
      </c>
      <c r="H15" s="201">
        <f>G15-F15</f>
        <v/>
      </c>
      <c r="I15" s="196">
        <f>IF(AND(C15&lt;0.333,C15&lt;&gt;""),8/24-C15,(IF(E15&gt;29/24,E15-29/24,)))</f>
        <v/>
      </c>
      <c r="J15" s="196">
        <f>IF(AND(C15&lt;0.5,C15&lt;&gt;""),E15-C15-H15,)</f>
        <v/>
      </c>
      <c r="K15" s="196">
        <f>IF(AND(C15&gt;0.5,C15&lt;22/24),22/24-C15,)</f>
        <v/>
      </c>
      <c r="L15" s="197">
        <f>IF(C15&gt;E15,E15+1-C15-H15,E15-C15-H15)</f>
        <v/>
      </c>
      <c r="M15" s="202">
        <f>+IF(L15&gt;$L$7,$L$7,L15)</f>
        <v/>
      </c>
      <c r="N15" s="197">
        <f>+IF(OR(L15&lt;=$L$7,L15=" ")," ",L15-$L$7)</f>
        <v/>
      </c>
      <c r="O15" s="197">
        <f>IF(AND($C15&lt;&gt;"",$C15&lt;$AA$2,$E15&gt;$Z$2),MIN($E15,$AA$2)-MAX($C15,$Z$2),0)</f>
        <v/>
      </c>
      <c r="P15" s="197">
        <f>IF(AND($F15&lt;&gt;"",$F15&lt;$AA$2,$G15&gt;$Z$2),MIN($G15,$AA$2)-MAX($F15,$Z$2),0)</f>
        <v/>
      </c>
      <c r="Q15" s="197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119" t="n"/>
    </row>
    <row r="16" ht="36.75" customHeight="1" s="35">
      <c r="A16" s="216">
        <f>A15+1</f>
        <v/>
      </c>
      <c r="B16" s="32">
        <f>TEXT(A16,"aaa")</f>
        <v/>
      </c>
      <c r="C16" s="200" t="n"/>
      <c r="D16" s="215">
        <f t="array" ref="D16">_xlfn.IFS(C16&lt;0.5,"朝",AND(C16&lt;22/24),"22前",AND(C16&gt;=22/24),"22後")</f>
        <v/>
      </c>
      <c r="E16" s="146" t="n"/>
      <c r="F16" s="197" t="n"/>
      <c r="G16" s="198" t="n"/>
      <c r="H16" s="201">
        <f>G16-F16</f>
        <v/>
      </c>
      <c r="I16" s="196">
        <f>IF(AND(C16&lt;0.333,C16&lt;&gt;""),8/24-C16,(IF(E16&gt;29/24,E16-29/24,)))</f>
        <v/>
      </c>
      <c r="J16" s="196">
        <f>IF(AND(C16&lt;0.5,C16&lt;&gt;""),E16-C16-H16,)</f>
        <v/>
      </c>
      <c r="K16" s="196">
        <f>IF(AND(C16&gt;0.5,C16&lt;22/24),22/24-C16,)</f>
        <v/>
      </c>
      <c r="L16" s="197">
        <f>IF(C16&gt;E16,E16+1-C16-H16,E16-C16-H16)</f>
        <v/>
      </c>
      <c r="M16" s="202">
        <f>+IF(L16&gt;$L$7,$L$7,L16)</f>
        <v/>
      </c>
      <c r="N16" s="197">
        <f>+IF(OR(L16&lt;=$L$7,L16=" ")," ",L16-$L$7)</f>
        <v/>
      </c>
      <c r="O16" s="197">
        <f>IF(AND($C16&lt;&gt;"",$C16&lt;$AA$2,$E16&gt;$Z$2),MIN($E16,$AA$2)-MAX($C16,$Z$2),0)</f>
        <v/>
      </c>
      <c r="P16" s="197">
        <f>IF(AND($F16&lt;&gt;"",$F16&lt;$AA$2,$G16&gt;$Z$2),MIN($G16,$AA$2)-MAX($F16,$Z$2),0)</f>
        <v/>
      </c>
      <c r="Q16" s="197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119" t="n"/>
    </row>
    <row r="17" ht="36.75" customHeight="1" s="35">
      <c r="A17" s="216">
        <f>A16+1</f>
        <v/>
      </c>
      <c r="B17" s="32">
        <f>TEXT(A17,"aaa")</f>
        <v/>
      </c>
      <c r="C17" s="200" t="n"/>
      <c r="D17" s="215">
        <f t="array" ref="D17">_xlfn.IFS(C17&lt;0.5,"朝",AND(C17&lt;22/24),"22前",AND(C17&gt;=22/24),"22後")</f>
        <v/>
      </c>
      <c r="E17" s="146" t="n"/>
      <c r="F17" s="197" t="n"/>
      <c r="G17" s="198" t="n"/>
      <c r="H17" s="201">
        <f>G17-F17</f>
        <v/>
      </c>
      <c r="I17" s="196">
        <f>IF(AND(C17&lt;0.333,C17&lt;&gt;""),8/24-C17,(IF(E17&gt;29/24,E17-29/24,)))</f>
        <v/>
      </c>
      <c r="J17" s="196">
        <f>IF(AND(C17&lt;0.5,C17&lt;&gt;""),E17-C17-H17,)</f>
        <v/>
      </c>
      <c r="K17" s="196">
        <f>IF(AND(C17&gt;0.5,C17&lt;22/24),22/24-C17,)</f>
        <v/>
      </c>
      <c r="L17" s="197">
        <f>IF(C17&gt;E17,E17+1-C17-H17,E17-C17-H17)</f>
        <v/>
      </c>
      <c r="M17" s="202">
        <f>+IF(L17&gt;$L$7,$L$7,L17)</f>
        <v/>
      </c>
      <c r="N17" s="197">
        <f>+IF(OR(L17&lt;=$L$7,L17=" ")," ",L17-$L$7)</f>
        <v/>
      </c>
      <c r="O17" s="197">
        <f>IF(AND($C17&lt;&gt;"",$C17&lt;$AA$2,$E17&gt;$Z$2),MIN($E17,$AA$2)-MAX($C17,$Z$2),0)</f>
        <v/>
      </c>
      <c r="P17" s="197">
        <f>IF(AND($F17&lt;&gt;"",$F17&lt;$AA$2,$G17&gt;$Z$2),MIN($G17,$AA$2)-MAX($F17,$Z$2),0)</f>
        <v/>
      </c>
      <c r="Q17" s="197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119" t="n"/>
    </row>
    <row r="18" ht="36.75" customHeight="1" s="35">
      <c r="A18" s="216">
        <f>A17+1</f>
        <v/>
      </c>
      <c r="B18" s="32">
        <f>TEXT(A18,"aaa")</f>
        <v/>
      </c>
      <c r="C18" s="200" t="n"/>
      <c r="D18" s="215">
        <f t="array" ref="D18">_xlfn.IFS(C18&lt;0.5,"朝",AND(C18&lt;22/24),"22前",AND(C18&gt;=22/24),"22後")</f>
        <v/>
      </c>
      <c r="E18" s="146" t="n"/>
      <c r="F18" s="197" t="n"/>
      <c r="G18" s="198" t="n"/>
      <c r="H18" s="201">
        <f>G18-F18</f>
        <v/>
      </c>
      <c r="I18" s="196">
        <f>IF(AND(C18&lt;0.333,C18&lt;&gt;""),8/24-C18,(IF(E18&gt;29/24,E18-29/24,)))</f>
        <v/>
      </c>
      <c r="J18" s="196">
        <f>IF(AND(C18&lt;0.5,C18&lt;&gt;""),E18-C18-H18,)</f>
        <v/>
      </c>
      <c r="K18" s="196">
        <f>IF(AND(C18&gt;0.5,C18&lt;22/24),22/24-C18,)</f>
        <v/>
      </c>
      <c r="L18" s="197">
        <f>IF(C18&gt;E18,E18+1-C18-H18,E18-C18-H18)</f>
        <v/>
      </c>
      <c r="M18" s="202">
        <f>+IF(L18&gt;$L$7,$L$7,L18)</f>
        <v/>
      </c>
      <c r="N18" s="197">
        <f>+IF(OR(L18&lt;=$L$7,L18=" ")," ",L18-$L$7)</f>
        <v/>
      </c>
      <c r="O18" s="197">
        <f>IF(AND($C18&lt;&gt;"",$C18&lt;$AA$2,$E18&gt;$Z$2),MIN($E18,$AA$2)-MAX($C18,$Z$2),0)</f>
        <v/>
      </c>
      <c r="P18" s="197">
        <f>IF(AND($F18&lt;&gt;"",$F18&lt;$AA$2,$G18&gt;$Z$2),MIN($G18,$AA$2)-MAX($F18,$Z$2),0)</f>
        <v/>
      </c>
      <c r="Q18" s="197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119" t="n"/>
    </row>
    <row r="19" ht="36.75" customHeight="1" s="35">
      <c r="A19" s="216">
        <f>A18+1</f>
        <v/>
      </c>
      <c r="B19" s="32">
        <f>TEXT(A19,"aaa")</f>
        <v/>
      </c>
      <c r="C19" s="200" t="n">
        <v>0.8659722222222223</v>
      </c>
      <c r="D19" s="215">
        <f t="array" ref="D19">_xlfn.IFS(C19&lt;0.5,"朝",AND(C19&lt;22/24),"22前",AND(C19&gt;=22/24),"22後")</f>
        <v/>
      </c>
      <c r="E19" s="146" t="n">
        <v>1.196527777777778</v>
      </c>
      <c r="F19" s="197" t="n">
        <v>0</v>
      </c>
      <c r="G19" s="198" t="n">
        <v>0.04166666666666666</v>
      </c>
      <c r="H19" s="201">
        <f>G19-F19</f>
        <v/>
      </c>
      <c r="I19" s="196">
        <f>IF(AND(C19&lt;0.333,C19&lt;&gt;""),8/24-C19,(IF(E19&gt;29/24,E19-29/24,)))</f>
        <v/>
      </c>
      <c r="J19" s="196">
        <f>IF(AND(C19&lt;0.5,C19&lt;&gt;""),E19-C19-H19,)</f>
        <v/>
      </c>
      <c r="K19" s="196">
        <f>IF(AND(C19&gt;0.5,C19&lt;22/24),22/24-C19,)</f>
        <v/>
      </c>
      <c r="L19" s="197">
        <f>IF(C19&gt;E19,E19+1-C19-H19,E19-C19-H19)</f>
        <v/>
      </c>
      <c r="M19" s="202">
        <f>+IF(L19&gt;$L$7,$L$7,L19)</f>
        <v/>
      </c>
      <c r="N19" s="197">
        <f>+IF(OR(L19&lt;=$L$7,L19=" ")," ",L19-$L$7)</f>
        <v/>
      </c>
      <c r="O19" s="197">
        <f>IF(AND($C19&lt;&gt;"",$C19&lt;$AA$2,$E19&gt;$Z$2),MIN($E19,$AA$2)-MAX($C19,$Z$2),0)</f>
        <v/>
      </c>
      <c r="P19" s="197">
        <f>IF(AND($F19&lt;&gt;"",$F19&lt;$AA$2,$G19&gt;$Z$2),MIN($G19,$AA$2)-MAX($F19,$Z$2),0)</f>
        <v/>
      </c>
      <c r="Q19" s="197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119" t="n"/>
    </row>
    <row r="20" ht="36.75" customHeight="1" s="35">
      <c r="A20" s="216">
        <f>A19+1</f>
        <v/>
      </c>
      <c r="B20" s="32">
        <f>TEXT(A20,"aaa")</f>
        <v/>
      </c>
      <c r="C20" s="200" t="n">
        <v>0.8652777777777778</v>
      </c>
      <c r="D20" s="215">
        <f t="array" ref="D20">_xlfn.IFS(C20&lt;0.5,"朝",AND(C20&lt;22/24),"22前",AND(C20&gt;=22/24),"22後")</f>
        <v/>
      </c>
      <c r="E20" s="146" t="n">
        <v>1.196527777777778</v>
      </c>
      <c r="F20" s="197" t="n">
        <v>0</v>
      </c>
      <c r="G20" s="198" t="n">
        <v>0.04166666666666666</v>
      </c>
      <c r="H20" s="201">
        <f>G20-F20</f>
        <v/>
      </c>
      <c r="I20" s="196">
        <f>IF(AND(C20&lt;0.333,C20&lt;&gt;""),8/24-C20,(IF(E20&gt;29/24,E20-29/24,)))</f>
        <v/>
      </c>
      <c r="J20" s="196">
        <f>IF(AND(C20&lt;0.5,C20&lt;&gt;""),E20-C20-H20,)</f>
        <v/>
      </c>
      <c r="K20" s="196">
        <f>IF(AND(C20&gt;0.5,C20&lt;22/24),22/24-C20,)</f>
        <v/>
      </c>
      <c r="L20" s="197">
        <f>IF(C20&gt;E20,E20+1-C20-H20,E20-C20-H20)</f>
        <v/>
      </c>
      <c r="M20" s="202">
        <f>+IF(L20&gt;$L$7,$L$7,L20)</f>
        <v/>
      </c>
      <c r="N20" s="197">
        <f>+IF(OR(L20&lt;=$L$7,L20=" ")," ",L20-$L$7)</f>
        <v/>
      </c>
      <c r="O20" s="197">
        <f>IF(AND($C20&lt;&gt;"",$C20&lt;$AA$2,$E20&gt;$Z$2),MIN($E20,$AA$2)-MAX($C20,$Z$2),0)</f>
        <v/>
      </c>
      <c r="P20" s="197">
        <f>IF(AND($F20&lt;&gt;"",$F20&lt;$AA$2,$G20&gt;$Z$2),MIN($G20,$AA$2)-MAX($F20,$Z$2),0)</f>
        <v/>
      </c>
      <c r="Q20" s="197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119" t="n"/>
    </row>
    <row r="21" ht="36.75" customHeight="1" s="35">
      <c r="A21" s="216">
        <f>A20+1</f>
        <v/>
      </c>
      <c r="B21" s="32">
        <f>TEXT(A21,"aaa")</f>
        <v/>
      </c>
      <c r="C21" s="200" t="n">
        <v>0.8652777777777778</v>
      </c>
      <c r="D21" s="215">
        <f t="array" ref="D21">_xlfn.IFS(C21&lt;0.5,"朝",AND(C21&lt;22/24),"22前",AND(C21&gt;=22/24),"22後")</f>
        <v/>
      </c>
      <c r="E21" s="146" t="n">
        <v>1.196527777777778</v>
      </c>
      <c r="F21" s="197" t="n">
        <v>0</v>
      </c>
      <c r="G21" s="198" t="n">
        <v>0.04166666666666666</v>
      </c>
      <c r="H21" s="201">
        <f>G21-F21</f>
        <v/>
      </c>
      <c r="I21" s="196">
        <f>IF(AND(C21&lt;0.333,C21&lt;&gt;""),8/24-C21,(IF(E21&gt;29/24,E21-29/24,)))</f>
        <v/>
      </c>
      <c r="J21" s="196">
        <f>IF(AND(C21&lt;0.5,C21&lt;&gt;""),E21-C21-H21,)</f>
        <v/>
      </c>
      <c r="K21" s="196">
        <f>IF(AND(C21&gt;0.5,C21&lt;22/24),22/24-C21,)</f>
        <v/>
      </c>
      <c r="L21" s="197">
        <f>IF(C21&gt;E21,E21+1-C21-H21,E21-C21-H21)</f>
        <v/>
      </c>
      <c r="M21" s="202">
        <f>+IF(L21&gt;$L$7,$L$7,L21)</f>
        <v/>
      </c>
      <c r="N21" s="197">
        <f>+IF(OR(L21&lt;=$L$7,L21=" ")," ",L21-$L$7)</f>
        <v/>
      </c>
      <c r="O21" s="197">
        <f>IF(AND($C21&lt;&gt;"",$C21&lt;$AA$2,$E21&gt;$Z$2),MIN($E21,$AA$2)-MAX($C21,$Z$2),0)</f>
        <v/>
      </c>
      <c r="P21" s="197">
        <f>IF(AND($F21&lt;&gt;"",$F21&lt;$AA$2,$G21&gt;$Z$2),MIN($G21,$AA$2)-MAX($F21,$Z$2),0)</f>
        <v/>
      </c>
      <c r="Q21" s="197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119" t="n"/>
    </row>
    <row r="22" ht="36.75" customHeight="1" s="35">
      <c r="A22" s="216">
        <f>A21+1</f>
        <v/>
      </c>
      <c r="B22" s="32">
        <f>TEXT(A22,"aaa")</f>
        <v/>
      </c>
      <c r="C22" s="200" t="n">
        <v>0.8652777777777778</v>
      </c>
      <c r="D22" s="215">
        <f t="array" ref="D22">_xlfn.IFS(C22&lt;0.5,"朝",AND(C22&lt;22/24),"22前",AND(C22&gt;=22/24),"22後")</f>
        <v/>
      </c>
      <c r="E22" s="146" t="n">
        <v>1.196527777777778</v>
      </c>
      <c r="F22" s="197" t="n">
        <v>0</v>
      </c>
      <c r="G22" s="198" t="n">
        <v>0.04166666666666666</v>
      </c>
      <c r="H22" s="201">
        <f>G22-F22</f>
        <v/>
      </c>
      <c r="I22" s="196">
        <f>IF(AND(C22&lt;0.333,C22&lt;&gt;""),8/24-C22,(IF(E22&gt;29/24,E22-29/24,)))</f>
        <v/>
      </c>
      <c r="J22" s="196">
        <f>IF(AND(C22&lt;0.5,C22&lt;&gt;""),E22-C22-H22,)</f>
        <v/>
      </c>
      <c r="K22" s="196">
        <f>IF(AND(C22&gt;0.5,C22&lt;22/24),22/24-C22,)</f>
        <v/>
      </c>
      <c r="L22" s="197">
        <f>IF(C22&gt;E22,E22+1-C22-H22,E22-C22-H22)</f>
        <v/>
      </c>
      <c r="M22" s="202">
        <f>+IF(L22&gt;$L$7,$L$7,L22)</f>
        <v/>
      </c>
      <c r="N22" s="197">
        <f>+IF(OR(L22&lt;=$L$7,L22=" ")," ",L22-$L$7)</f>
        <v/>
      </c>
      <c r="O22" s="197">
        <f>IF(AND($C22&lt;&gt;"",$C22&lt;$AA$2,$E22&gt;$Z$2),MIN($E22,$AA$2)-MAX($C22,$Z$2),0)</f>
        <v/>
      </c>
      <c r="P22" s="197">
        <f>IF(AND($F22&lt;&gt;"",$F22&lt;$AA$2,$G22&gt;$Z$2),MIN($G22,$AA$2)-MAX($F22,$Z$2),0)</f>
        <v/>
      </c>
      <c r="Q22" s="197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119" t="n"/>
    </row>
    <row r="23" ht="36.75" customHeight="1" s="35">
      <c r="A23" s="216">
        <f>A22+1</f>
        <v/>
      </c>
      <c r="B23" s="32">
        <f>TEXT(A23,"aaa")</f>
        <v/>
      </c>
      <c r="C23" s="200" t="n"/>
      <c r="D23" s="215">
        <f t="array" ref="D23">_xlfn.IFS(C23&lt;0.5,"朝",AND(C23&lt;22/24),"22前",AND(C23&gt;=22/24),"22後")</f>
        <v/>
      </c>
      <c r="E23" s="146" t="n"/>
      <c r="F23" s="197" t="n"/>
      <c r="G23" s="198" t="n"/>
      <c r="H23" s="201">
        <f>G23-F23</f>
        <v/>
      </c>
      <c r="I23" s="196">
        <f>IF(AND(C23&lt;0.333,C23&lt;&gt;""),8/24-C23,(IF(E23&gt;29/24,E23-29/24,)))</f>
        <v/>
      </c>
      <c r="J23" s="196">
        <f>IF(AND(C23&lt;0.5,C23&lt;&gt;""),E23-C23-H23,)</f>
        <v/>
      </c>
      <c r="K23" s="196">
        <f>IF(AND(C23&gt;0.5,C23&lt;22/24),22/24-C23,)</f>
        <v/>
      </c>
      <c r="L23" s="197">
        <f>IF(C23&gt;E23,E23+1-C23-H23,E23-C23-H23)</f>
        <v/>
      </c>
      <c r="M23" s="202">
        <f>+IF(L23&gt;$L$7,$L$7,L23)</f>
        <v/>
      </c>
      <c r="N23" s="197">
        <f>+IF(OR(L23&lt;=$L$7,L23=" ")," ",L23-$L$7)</f>
        <v/>
      </c>
      <c r="O23" s="197">
        <f>IF(AND($C23&lt;&gt;"",$C23&lt;$AA$2,$E23&gt;$Z$2),MIN($E23,$AA$2)-MAX($C23,$Z$2),0)</f>
        <v/>
      </c>
      <c r="P23" s="197">
        <f>IF(AND($F23&lt;&gt;"",$F23&lt;$AA$2,$G23&gt;$Z$2),MIN($G23,$AA$2)-MAX($F23,$Z$2),0)</f>
        <v/>
      </c>
      <c r="Q23" s="197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119" t="n"/>
    </row>
    <row r="24" ht="36.75" customHeight="1" s="35">
      <c r="A24" s="216">
        <f>A23+1</f>
        <v/>
      </c>
      <c r="B24" s="32">
        <f>TEXT(A24,"aaa")</f>
        <v/>
      </c>
      <c r="C24" s="200" t="n"/>
      <c r="D24" s="215">
        <f t="array" ref="D24">_xlfn.IFS(C24&lt;0.5,"朝",AND(C24&lt;22/24),"22前",AND(C24&gt;=22/24),"22後")</f>
        <v/>
      </c>
      <c r="E24" s="146" t="n"/>
      <c r="F24" s="197" t="n"/>
      <c r="G24" s="198" t="n"/>
      <c r="H24" s="201">
        <f>G24-F24</f>
        <v/>
      </c>
      <c r="I24" s="196">
        <f>IF(AND(C24&lt;0.333,C24&lt;&gt;""),8/24-C24,(IF(E24&gt;29/24,E24-29/24,)))</f>
        <v/>
      </c>
      <c r="J24" s="196">
        <f>IF(AND(C24&lt;0.5,C24&lt;&gt;""),E24-C24-H24,)</f>
        <v/>
      </c>
      <c r="K24" s="196">
        <f>IF(AND(C24&gt;0.5,C24&lt;22/24),22/24-C24,)</f>
        <v/>
      </c>
      <c r="L24" s="197">
        <f>IF(C24&gt;E24,E24+1-C24-H24,E24-C24-H24)</f>
        <v/>
      </c>
      <c r="M24" s="202">
        <f>+IF(L24&gt;$L$7,$L$7,L24)</f>
        <v/>
      </c>
      <c r="N24" s="197">
        <f>+IF(OR(L24&lt;=$L$7,L24=" ")," ",L24-$L$7)</f>
        <v/>
      </c>
      <c r="O24" s="197">
        <f>IF(AND($C24&lt;&gt;"",$C24&lt;$AA$2,$E24&gt;$Z$2),MIN($E24,$AA$2)-MAX($C24,$Z$2),0)</f>
        <v/>
      </c>
      <c r="P24" s="197">
        <f>IF(AND($F24&lt;&gt;"",$F24&lt;$AA$2,$G24&gt;$Z$2),MIN($G24,$AA$2)-MAX($F24,$Z$2),0)</f>
        <v/>
      </c>
      <c r="Q24" s="197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119" t="n"/>
    </row>
    <row r="25" ht="36.75" customHeight="1" s="35">
      <c r="A25" s="216">
        <f>A24+1</f>
        <v/>
      </c>
      <c r="B25" s="32">
        <f>TEXT(A25,"aaa")</f>
        <v/>
      </c>
      <c r="C25" s="200" t="n"/>
      <c r="D25" s="215">
        <f t="array" ref="D25">_xlfn.IFS(C25&lt;0.5,"朝",AND(C25&lt;22/24),"22前",AND(C25&gt;=22/24),"22後")</f>
        <v/>
      </c>
      <c r="E25" s="146" t="n"/>
      <c r="F25" s="197" t="n"/>
      <c r="G25" s="198" t="n"/>
      <c r="H25" s="201">
        <f>G25-F25</f>
        <v/>
      </c>
      <c r="I25" s="196">
        <f>IF(AND(C25&lt;0.333,C25&lt;&gt;""),8/24-C25,(IF(E25&gt;29/24,E25-29/24,)))</f>
        <v/>
      </c>
      <c r="J25" s="196">
        <f>IF(AND(C25&lt;0.5,C25&lt;&gt;""),E25-C25-H25,)</f>
        <v/>
      </c>
      <c r="K25" s="196">
        <f>IF(AND(C25&gt;0.5,C25&lt;22/24),22/24-C25,)</f>
        <v/>
      </c>
      <c r="L25" s="197">
        <f>IF(C25&gt;E25,E25+1-C25-H25,E25-C25-H25)</f>
        <v/>
      </c>
      <c r="M25" s="202">
        <f>+IF(L25&gt;$L$7,$L$7,L25)</f>
        <v/>
      </c>
      <c r="N25" s="197">
        <f>+IF(OR(L25&lt;=$L$7,L25=" ")," ",L25-$L$7)</f>
        <v/>
      </c>
      <c r="O25" s="197">
        <f>IF(AND($C25&lt;&gt;"",$C25&lt;$AA$2,$E25&gt;$Z$2),MIN($E25,$AA$2)-MAX($C25,$Z$2),0)</f>
        <v/>
      </c>
      <c r="P25" s="197">
        <f>IF(AND($F25&lt;&gt;"",$F25&lt;$AA$2,$G25&gt;$Z$2),MIN($G25,$AA$2)-MAX($F25,$Z$2),0)</f>
        <v/>
      </c>
      <c r="Q25" s="197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119" t="n"/>
    </row>
    <row r="26" ht="36.75" customHeight="1" s="35">
      <c r="A26" s="216">
        <f>A25+1</f>
        <v/>
      </c>
      <c r="B26" s="32">
        <f>TEXT(A26,"aaa")</f>
        <v/>
      </c>
      <c r="C26" s="200" t="n"/>
      <c r="D26" s="215">
        <f t="array" ref="D26">_xlfn.IFS(C26&lt;0.5,"朝",AND(C26&lt;22/24),"22前",AND(C26&gt;=22/24),"22後")</f>
        <v/>
      </c>
      <c r="E26" s="146" t="n"/>
      <c r="F26" s="197" t="n"/>
      <c r="G26" s="198" t="n"/>
      <c r="H26" s="201">
        <f>G26-F26</f>
        <v/>
      </c>
      <c r="I26" s="196">
        <f>IF(AND(C26&lt;0.333,C26&lt;&gt;""),8/24-C26,(IF(E26&gt;29/24,E26-29/24,)))</f>
        <v/>
      </c>
      <c r="J26" s="196">
        <f>IF(AND(C26&lt;0.5,C26&lt;&gt;""),E26-C26-H26,)</f>
        <v/>
      </c>
      <c r="K26" s="196">
        <f>IF(AND(C26&gt;0.5,C26&lt;22/24),22/24-C26,)</f>
        <v/>
      </c>
      <c r="L26" s="197">
        <f>IF(C26&gt;E26,E26+1-C26-H26,E26-C26-H26)</f>
        <v/>
      </c>
      <c r="M26" s="202">
        <f>+IF(L26&gt;$L$7,$L$7,L26)</f>
        <v/>
      </c>
      <c r="N26" s="197">
        <f>+IF(OR(L26&lt;=$L$7,L26=" ")," ",L26-$L$7)</f>
        <v/>
      </c>
      <c r="O26" s="197">
        <f>IF(AND($C26&lt;&gt;"",$C26&lt;$AA$2,$E26&gt;$Z$2),MIN($E26,$AA$2)-MAX($C26,$Z$2),0)</f>
        <v/>
      </c>
      <c r="P26" s="197">
        <f>IF(AND($F26&lt;&gt;"",$F26&lt;$AA$2,$G26&gt;$Z$2),MIN($G26,$AA$2)-MAX($F26,$Z$2),0)</f>
        <v/>
      </c>
      <c r="Q26" s="197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119" t="n"/>
    </row>
    <row r="27" ht="36.75" customHeight="1" s="35">
      <c r="A27" s="216">
        <f>A26+1</f>
        <v/>
      </c>
      <c r="B27" s="32">
        <f>TEXT(A27,"aaa")</f>
        <v/>
      </c>
      <c r="C27" s="200" t="n"/>
      <c r="D27" s="215">
        <f t="array" ref="D27">_xlfn.IFS(C27&lt;0.5,"朝",AND(C27&lt;22/24),"22前",AND(C27&gt;=22/24),"22後")</f>
        <v/>
      </c>
      <c r="E27" s="146" t="n"/>
      <c r="F27" s="197" t="n"/>
      <c r="G27" s="198" t="n"/>
      <c r="H27" s="201">
        <f>G27-F27</f>
        <v/>
      </c>
      <c r="I27" s="196">
        <f>IF(AND(C27&lt;0.333,C27&lt;&gt;""),8/24-C27,(IF(E27&gt;29/24,E27-29/24,)))</f>
        <v/>
      </c>
      <c r="J27" s="196">
        <f>IF(AND(C27&lt;0.5,C27&lt;&gt;""),E27-C27-H27,)</f>
        <v/>
      </c>
      <c r="K27" s="196">
        <f>IF(AND(C27&gt;0.5,C27&lt;22/24),22/24-C27,)</f>
        <v/>
      </c>
      <c r="L27" s="197">
        <f>IF(C27&gt;E27,E27+1-C27-H27,E27-C27-H27)</f>
        <v/>
      </c>
      <c r="M27" s="202">
        <f>+IF(L27&gt;$L$7,$L$7,L27)</f>
        <v/>
      </c>
      <c r="N27" s="197">
        <f>+IF(OR(L27&lt;=$L$7,L27=" ")," ",L27-$L$7)</f>
        <v/>
      </c>
      <c r="O27" s="197">
        <f>IF(AND($C27&lt;&gt;"",$C27&lt;$AA$2,$E27&gt;$Z$2),MIN($E27,$AA$2)-MAX($C27,$Z$2),0)</f>
        <v/>
      </c>
      <c r="P27" s="197">
        <f>IF(AND($F27&lt;&gt;"",$F27&lt;$AA$2,$G27&gt;$Z$2),MIN($G27,$AA$2)-MAX($F27,$Z$2),0)</f>
        <v/>
      </c>
      <c r="Q27" s="197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119" t="n"/>
    </row>
    <row r="28" ht="36.75" customHeight="1" s="35">
      <c r="A28" s="216">
        <f>A27+1</f>
        <v/>
      </c>
      <c r="B28" s="32">
        <f>TEXT(A28,"aaa")</f>
        <v/>
      </c>
      <c r="C28" s="200" t="n"/>
      <c r="D28" s="215">
        <f t="array" ref="D28">_xlfn.IFS(C28&lt;0.5,"朝",AND(C28&lt;22/24),"22前",AND(C28&gt;=22/24),"22後")</f>
        <v/>
      </c>
      <c r="E28" s="146" t="n"/>
      <c r="F28" s="197" t="n"/>
      <c r="G28" s="198" t="n"/>
      <c r="H28" s="201">
        <f>G28-F28</f>
        <v/>
      </c>
      <c r="I28" s="196">
        <f>IF(AND(C28&lt;0.333,C28&lt;&gt;""),8/24-C28,(IF(E28&gt;29/24,E28-29/24,)))</f>
        <v/>
      </c>
      <c r="J28" s="196">
        <f>IF(AND(C28&lt;0.5,C28&lt;&gt;""),E28-C28-H28,)</f>
        <v/>
      </c>
      <c r="K28" s="196">
        <f>IF(AND(C28&gt;0.5,C28&lt;22/24),22/24-C28,)</f>
        <v/>
      </c>
      <c r="L28" s="197">
        <f>IF(C28&gt;E28,E28+1-C28-H28,E28-C28-H28)</f>
        <v/>
      </c>
      <c r="M28" s="202">
        <f>+IF(L28&gt;$L$7,$L$7,L28)</f>
        <v/>
      </c>
      <c r="N28" s="197">
        <f>+IF(OR(L28&lt;=$L$7,L28=" ")," ",L28-$L$7)</f>
        <v/>
      </c>
      <c r="O28" s="197">
        <f>IF(AND($C28&lt;&gt;"",$C28&lt;$AA$2,$E28&gt;$Z$2),MIN($E28,$AA$2)-MAX($C28,$Z$2),0)</f>
        <v/>
      </c>
      <c r="P28" s="197">
        <f>IF(AND($F28&lt;&gt;"",$F28&lt;$AA$2,$G28&gt;$Z$2),MIN($G28,$AA$2)-MAX($F28,$Z$2),0)</f>
        <v/>
      </c>
      <c r="Q28" s="197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119" t="n"/>
    </row>
    <row r="29" ht="36.75" customHeight="1" s="35">
      <c r="A29" s="216">
        <f>A28+1</f>
        <v/>
      </c>
      <c r="B29" s="32">
        <f>TEXT(A29,"aaa")</f>
        <v/>
      </c>
      <c r="C29" s="200" t="n"/>
      <c r="D29" s="215">
        <f t="array" ref="D29">_xlfn.IFS(C29&lt;0.5,"朝",AND(C29&lt;22/24),"22前",AND(C29&gt;=22/24),"22後")</f>
        <v/>
      </c>
      <c r="E29" s="146" t="n"/>
      <c r="F29" s="197" t="n"/>
      <c r="G29" s="198" t="n"/>
      <c r="H29" s="201">
        <f>G29-F29</f>
        <v/>
      </c>
      <c r="I29" s="196">
        <f>IF(AND(C29&lt;0.333,C29&lt;&gt;""),8/24-C29,(IF(E29&gt;29/24,E29-29/24,)))</f>
        <v/>
      </c>
      <c r="J29" s="196">
        <f>IF(AND(C29&lt;0.5,C29&lt;&gt;""),E29-C29-H29,)</f>
        <v/>
      </c>
      <c r="K29" s="196">
        <f>IF(AND(C29&gt;0.5,C29&lt;22/24),22/24-C29,)</f>
        <v/>
      </c>
      <c r="L29" s="197">
        <f>IF(C29&gt;E29,E29+1-C29-H29,E29-C29-H29)</f>
        <v/>
      </c>
      <c r="M29" s="202">
        <f>+IF(L29&gt;$L$7,$L$7,L29)</f>
        <v/>
      </c>
      <c r="N29" s="197">
        <f>+IF(OR(L29&lt;=$L$7,L29=" ")," ",L29-$L$7)</f>
        <v/>
      </c>
      <c r="O29" s="197">
        <f>IF(AND($C29&lt;&gt;"",$C29&lt;$AA$2,$E29&gt;$Z$2),MIN($E29,$AA$2)-MAX($C29,$Z$2),0)</f>
        <v/>
      </c>
      <c r="P29" s="197">
        <f>IF(AND($F29&lt;&gt;"",$F29&lt;$AA$2,$G29&gt;$Z$2),MIN($G29,$AA$2)-MAX($F29,$Z$2),0)</f>
        <v/>
      </c>
      <c r="Q29" s="197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119" t="n"/>
    </row>
    <row r="30" ht="36.75" customHeight="1" s="35">
      <c r="A30" s="216">
        <f>A29+1</f>
        <v/>
      </c>
      <c r="B30" s="32">
        <f>TEXT(A30,"aaa")</f>
        <v/>
      </c>
      <c r="C30" s="200" t="n"/>
      <c r="D30" s="215">
        <f t="array" ref="D30">_xlfn.IFS(C30&lt;0.5,"朝",AND(C30&lt;22/24),"22前",AND(C30&gt;=22/24),"22後")</f>
        <v/>
      </c>
      <c r="E30" s="146" t="n"/>
      <c r="F30" s="197" t="n"/>
      <c r="G30" s="198" t="n"/>
      <c r="H30" s="201">
        <f>G30-F30</f>
        <v/>
      </c>
      <c r="I30" s="196">
        <f>IF(AND(C30&lt;0.333,C30&lt;&gt;""),8/24-C30,(IF(E30&gt;29/24,E30-29/24,)))</f>
        <v/>
      </c>
      <c r="J30" s="196">
        <f>IF(AND(C30&lt;0.5,C30&lt;&gt;""),E30-C30-H30,)</f>
        <v/>
      </c>
      <c r="K30" s="196">
        <f>IF(AND(C30&gt;0.5,C30&lt;22/24),22/24-C30,)</f>
        <v/>
      </c>
      <c r="L30" s="197">
        <f>IF(C30&gt;E30,E30+1-C30-H30,E30-C30-H30)</f>
        <v/>
      </c>
      <c r="M30" s="202">
        <f>+IF(L30&gt;$L$7,$L$7,L30)</f>
        <v/>
      </c>
      <c r="N30" s="197">
        <f>+IF(OR(L30&lt;=$L$7,L30=" ")," ",L30-$L$7)</f>
        <v/>
      </c>
      <c r="O30" s="197">
        <f>IF(AND($C30&lt;&gt;"",$C30&lt;$AA$2,$E30&gt;$Z$2),MIN($E30,$AA$2)-MAX($C30,$Z$2),0)</f>
        <v/>
      </c>
      <c r="P30" s="197">
        <f>IF(AND($F30&lt;&gt;"",$F30&lt;$AA$2,$G30&gt;$Z$2),MIN($G30,$AA$2)-MAX($F30,$Z$2),0)</f>
        <v/>
      </c>
      <c r="Q30" s="197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119" t="n"/>
    </row>
    <row r="31" ht="36.75" customHeight="1" s="35">
      <c r="A31" s="216">
        <f>A30+1</f>
        <v/>
      </c>
      <c r="B31" s="32">
        <f>TEXT(A31,"aaa")</f>
        <v/>
      </c>
      <c r="C31" s="200" t="n"/>
      <c r="D31" s="215">
        <f t="array" ref="D31">_xlfn.IFS(C31&lt;0.5,"朝",AND(C31&lt;22/24),"22前",AND(C31&gt;=22/24),"22後")</f>
        <v/>
      </c>
      <c r="E31" s="146" t="n"/>
      <c r="F31" s="197" t="n"/>
      <c r="G31" s="198" t="n"/>
      <c r="H31" s="201">
        <f>G31-F31</f>
        <v/>
      </c>
      <c r="I31" s="196">
        <f>IF(AND(C31&lt;0.333,C31&lt;&gt;""),8/24-C31,(IF(E31&gt;29/24,E31-29/24,)))</f>
        <v/>
      </c>
      <c r="J31" s="196">
        <f>IF(AND(C31&lt;0.5,C31&lt;&gt;""),E31-C31-H31,)</f>
        <v/>
      </c>
      <c r="K31" s="196">
        <f>IF(AND(C31&gt;0.5,C31&lt;22/24),22/24-C31,)</f>
        <v/>
      </c>
      <c r="L31" s="197">
        <f>IF(C31&gt;E31,E31+1-C31-H31,E31-C31-H31)</f>
        <v/>
      </c>
      <c r="M31" s="202">
        <f>+IF(L31&gt;$L$7,$L$7,L31)</f>
        <v/>
      </c>
      <c r="N31" s="197">
        <f>+IF(OR(L31&lt;=$L$7,L31=" ")," ",L31-$L$7)</f>
        <v/>
      </c>
      <c r="O31" s="197">
        <f>IF(AND($C31&lt;&gt;"",$C31&lt;$AA$2,$E31&gt;$Z$2),MIN($E31,$AA$2)-MAX($C31,$Z$2),0)</f>
        <v/>
      </c>
      <c r="P31" s="197">
        <f>IF(AND($F31&lt;&gt;"",$F31&lt;$AA$2,$G31&gt;$Z$2),MIN($G31,$AA$2)-MAX($F31,$Z$2),0)</f>
        <v/>
      </c>
      <c r="Q31" s="197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119" t="n"/>
    </row>
    <row r="32" ht="36.75" customHeight="1" s="35">
      <c r="A32" s="216">
        <f>A31+1</f>
        <v/>
      </c>
      <c r="B32" s="32">
        <f>TEXT(A32,"aaa")</f>
        <v/>
      </c>
      <c r="C32" s="200" t="n"/>
      <c r="D32" s="215">
        <f t="array" ref="D32">_xlfn.IFS(C32&lt;0.5,"朝",AND(C32&lt;22/24),"22前",AND(C32&gt;=22/24),"22後")</f>
        <v/>
      </c>
      <c r="E32" s="146" t="n"/>
      <c r="F32" s="197" t="n"/>
      <c r="G32" s="198" t="n"/>
      <c r="H32" s="201">
        <f>G32-F32</f>
        <v/>
      </c>
      <c r="I32" s="196">
        <f>IF(AND(C32&lt;0.333,C32&lt;&gt;""),8/24-C32,(IF(E32&gt;29/24,E32-29/24,)))</f>
        <v/>
      </c>
      <c r="J32" s="196">
        <f>IF(AND(C32&lt;0.5,C32&lt;&gt;""),E32-C32-H32,)</f>
        <v/>
      </c>
      <c r="K32" s="196">
        <f>IF(AND(C32&gt;0.5,C32&lt;22/24),22/24-C32,)</f>
        <v/>
      </c>
      <c r="L32" s="197">
        <f>IF(C32&gt;E32,E32+1-C32-H32,E32-C32-H32)</f>
        <v/>
      </c>
      <c r="M32" s="202">
        <f>+IF(L32&gt;$L$7,$L$7,L32)</f>
        <v/>
      </c>
      <c r="N32" s="197">
        <f>+IF(OR(L32&lt;=$L$7,L32=" ")," ",L32-$L$7)</f>
        <v/>
      </c>
      <c r="O32" s="197">
        <f>IF(AND($C32&lt;&gt;"",$C32&lt;$AA$2,$E32&gt;$Z$2),MIN($E32,$AA$2)-MAX($C32,$Z$2),0)</f>
        <v/>
      </c>
      <c r="P32" s="197">
        <f>IF(AND($F32&lt;&gt;"",$F32&lt;$AA$2,$G32&gt;$Z$2),MIN($G32,$AA$2)-MAX($F32,$Z$2),0)</f>
        <v/>
      </c>
      <c r="Q32" s="197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119" t="n"/>
    </row>
    <row r="33" ht="36.75" customHeight="1" s="35">
      <c r="A33" s="216">
        <f>A32+1</f>
        <v/>
      </c>
      <c r="B33" s="32">
        <f>TEXT(A33,"aaa")</f>
        <v/>
      </c>
      <c r="C33" s="200" t="n"/>
      <c r="D33" s="215">
        <f t="array" ref="D33">_xlfn.IFS(C33&lt;0.5,"朝",AND(C33&lt;22/24),"22前",AND(C33&gt;=22/24),"22後")</f>
        <v/>
      </c>
      <c r="E33" s="146" t="n"/>
      <c r="F33" s="197" t="n"/>
      <c r="G33" s="198" t="n"/>
      <c r="H33" s="201">
        <f>G33-F33</f>
        <v/>
      </c>
      <c r="I33" s="196">
        <f>IF(AND(C33&lt;0.333,C33&lt;&gt;""),8/24-C33,(IF(E33&gt;29/24,E33-29/24,)))</f>
        <v/>
      </c>
      <c r="J33" s="196">
        <f>IF(AND(C33&lt;0.5,C33&lt;&gt;""),E33-C33-H33,)</f>
        <v/>
      </c>
      <c r="K33" s="196">
        <f>IF(AND(C33&gt;0.5,C33&lt;22/24),22/24-C33,)</f>
        <v/>
      </c>
      <c r="L33" s="197">
        <f>IF(C33&gt;E33,E33+1-C33-H33,E33-C33-H33)</f>
        <v/>
      </c>
      <c r="M33" s="202">
        <f>+IF(L33&gt;$L$7,$L$7,L33)</f>
        <v/>
      </c>
      <c r="N33" s="197">
        <f>+IF(OR(L33&lt;=$L$7,L33=" ")," ",L33-$L$7)</f>
        <v/>
      </c>
      <c r="O33" s="197">
        <f>IF(AND($C33&lt;&gt;"",$C33&lt;$AA$2,$E33&gt;$Z$2),MIN($E33,$AA$2)-MAX($C33,$Z$2),0)</f>
        <v/>
      </c>
      <c r="P33" s="197">
        <f>IF(AND($F33&lt;&gt;"",$F33&lt;$AA$2,$G33&gt;$Z$2),MIN($G33,$AA$2)-MAX($F33,$Z$2),0)</f>
        <v/>
      </c>
      <c r="Q33" s="197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119" t="n"/>
    </row>
    <row r="34" ht="36.75" customHeight="1" s="35">
      <c r="A34" s="216">
        <f>A33+1</f>
        <v/>
      </c>
      <c r="B34" s="32">
        <f>TEXT(A34,"aaa")</f>
        <v/>
      </c>
      <c r="C34" s="200" t="n"/>
      <c r="D34" s="215">
        <f t="array" ref="D34">_xlfn.IFS(C34&lt;0.5,"朝",AND(C34&lt;22/24),"22前",AND(C34&gt;=22/24),"22後")</f>
        <v/>
      </c>
      <c r="E34" s="146" t="n"/>
      <c r="F34" s="197" t="n"/>
      <c r="G34" s="198" t="n"/>
      <c r="H34" s="201">
        <f>G34-F34</f>
        <v/>
      </c>
      <c r="I34" s="196">
        <f>IF(AND(C34&lt;0.333,C34&lt;&gt;""),8/24-C34,(IF(E34&gt;29/24,E34-29/24,)))</f>
        <v/>
      </c>
      <c r="J34" s="196">
        <f>IF(AND(C34&lt;0.5,C34&lt;&gt;""),E34-C34-H34,)</f>
        <v/>
      </c>
      <c r="K34" s="196">
        <f>IF(AND(C34&gt;0.5,C34&lt;22/24),22/24-C34,)</f>
        <v/>
      </c>
      <c r="L34" s="197">
        <f>IF(C34&gt;E34,E34+1-C34-H34,E34-C34-H34)</f>
        <v/>
      </c>
      <c r="M34" s="202">
        <f>+IF(L34&gt;$L$7,$L$7,L34)</f>
        <v/>
      </c>
      <c r="N34" s="197">
        <f>+IF(OR(L34&lt;=$L$7,L34=" ")," ",L34-$L$7)</f>
        <v/>
      </c>
      <c r="O34" s="197">
        <f>IF(AND($C34&lt;&gt;"",$C34&lt;$AA$2,$E34&gt;$Z$2),MIN($E34,$AA$2)-MAX($C34,$Z$2),0)</f>
        <v/>
      </c>
      <c r="P34" s="197">
        <f>IF(AND($F34&lt;&gt;"",$F34&lt;$AA$2,$G34&gt;$Z$2),MIN($G34,$AA$2)-MAX($F34,$Z$2),0)</f>
        <v/>
      </c>
      <c r="Q34" s="197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119" t="n"/>
    </row>
    <row r="35" ht="36.75" customHeight="1" s="35">
      <c r="A35" s="216">
        <f>A34+1</f>
        <v/>
      </c>
      <c r="B35" s="32">
        <f>TEXT(A35,"aaa")</f>
        <v/>
      </c>
      <c r="C35" s="200" t="n"/>
      <c r="D35" s="215">
        <f t="array" ref="D35">_xlfn.IFS(C35&lt;0.5,"朝",AND(C35&lt;22/24),"22前",AND(C35&gt;=22/24),"22後")</f>
        <v/>
      </c>
      <c r="E35" s="146" t="n"/>
      <c r="F35" s="197" t="n"/>
      <c r="G35" s="198" t="n"/>
      <c r="H35" s="201">
        <f>G35-F35</f>
        <v/>
      </c>
      <c r="I35" s="196">
        <f>IF(AND(C35&lt;0.333,C35&lt;&gt;""),8/24-C35,(IF(E35&gt;29/24,E35-29/24,)))</f>
        <v/>
      </c>
      <c r="J35" s="196">
        <f>IF(AND(C35&lt;0.5,C35&lt;&gt;""),E35-C35-H35,)</f>
        <v/>
      </c>
      <c r="K35" s="196">
        <f>IF(AND(C35&gt;0.5,C35&lt;22/24),22/24-C35,)</f>
        <v/>
      </c>
      <c r="L35" s="197">
        <f>IF(C35&gt;E35,E35+1-C35-H35,E35-C35-H35)</f>
        <v/>
      </c>
      <c r="M35" s="202">
        <f>+IF(L35&gt;$L$7,$L$7,L35)</f>
        <v/>
      </c>
      <c r="N35" s="197">
        <f>+IF(OR(L35&lt;=$L$7,L35=" ")," ",L35-$L$7)</f>
        <v/>
      </c>
      <c r="O35" s="197">
        <f>IF(AND($C35&lt;&gt;"",$C35&lt;$AA$2,$E35&gt;$Z$2),MIN($E35,$AA$2)-MAX($C35,$Z$2),0)</f>
        <v/>
      </c>
      <c r="P35" s="197">
        <f>IF(AND($F35&lt;&gt;"",$F35&lt;$AA$2,$G35&gt;$Z$2),MIN($G35,$AA$2)-MAX($F35,$Z$2),0)</f>
        <v/>
      </c>
      <c r="Q35" s="197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119" t="n"/>
    </row>
    <row r="36" ht="36.75" customHeight="1" s="35">
      <c r="A36" s="216">
        <f>A35+1</f>
        <v/>
      </c>
      <c r="B36" s="32">
        <f>TEXT(A36,"aaa")</f>
        <v/>
      </c>
      <c r="C36" s="200" t="n"/>
      <c r="D36" s="215">
        <f t="array" ref="D36">_xlfn.IFS(C36&lt;0.5,"朝",AND(C36&lt;22/24),"22前",AND(C36&gt;=22/24),"22後")</f>
        <v/>
      </c>
      <c r="E36" s="146" t="n"/>
      <c r="F36" s="197" t="n"/>
      <c r="G36" s="198" t="n"/>
      <c r="H36" s="201">
        <f>G36-F36</f>
        <v/>
      </c>
      <c r="I36" s="196">
        <f>IF(AND(C36&lt;0.333,C36&lt;&gt;""),8/24-C36,(IF(E36&gt;29/24,E36-29/24,)))</f>
        <v/>
      </c>
      <c r="J36" s="196">
        <f>IF(AND(C36&lt;0.5,C36&lt;&gt;""),E36-C36-H36,)</f>
        <v/>
      </c>
      <c r="K36" s="196">
        <f>IF(AND(C36&gt;0.5,C36&lt;22/24),22/24-C36,)</f>
        <v/>
      </c>
      <c r="L36" s="197">
        <f>IF(C36&gt;E36,E36+1-C36-H36,E36-C36-H36)</f>
        <v/>
      </c>
      <c r="M36" s="202">
        <f>+IF(L36&gt;$L$7,$L$7,L36)</f>
        <v/>
      </c>
      <c r="N36" s="197">
        <f>+IF(OR(L36&lt;=$L$7,L36=" ")," ",L36-$L$7)</f>
        <v/>
      </c>
      <c r="O36" s="197">
        <f>IF(AND($C36&lt;&gt;"",$C36&lt;$AA$2,$E36&gt;$Z$2),MIN($E36,$AA$2)-MAX($C36,$Z$2),0)</f>
        <v/>
      </c>
      <c r="P36" s="197">
        <f>IF(AND($F36&lt;&gt;"",$F36&lt;$AA$2,$G36&gt;$Z$2),MIN($G36,$AA$2)-MAX($F36,$Z$2),0)</f>
        <v/>
      </c>
      <c r="Q36" s="197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119" t="n"/>
    </row>
    <row r="37" ht="36.75" customHeight="1" s="35">
      <c r="A37" s="216">
        <f>A36+1</f>
        <v/>
      </c>
      <c r="B37" s="32">
        <f>TEXT(A37,"aaa")</f>
        <v/>
      </c>
      <c r="C37" s="200" t="n"/>
      <c r="D37" s="215">
        <f t="array" ref="D37">_xlfn.IFS(C37&lt;0.5,"朝",AND(C37&lt;22/24),"22前",AND(C37&gt;=22/24),"22後")</f>
        <v/>
      </c>
      <c r="E37" s="146" t="n"/>
      <c r="F37" s="197" t="n"/>
      <c r="G37" s="198" t="n"/>
      <c r="H37" s="201">
        <f>G37-F37</f>
        <v/>
      </c>
      <c r="I37" s="196">
        <f>IF(AND(C37&lt;0.333,C37&lt;&gt;""),8/24-C37,(IF(E37&gt;29/24,E37-29/24,)))</f>
        <v/>
      </c>
      <c r="J37" s="196">
        <f>IF(AND(C37&lt;0.5,C37&lt;&gt;""),E37-C37-H37,)</f>
        <v/>
      </c>
      <c r="K37" s="196">
        <f>IF(AND(C37&gt;0.5,C37&lt;22/24),22/24-C37,)</f>
        <v/>
      </c>
      <c r="L37" s="197">
        <f>IF(C37&gt;E37,E37+1-C37-H37,E37-C37-H37)</f>
        <v/>
      </c>
      <c r="M37" s="202">
        <f>+IF(L37&gt;$L$7,$L$7,L37)</f>
        <v/>
      </c>
      <c r="N37" s="197">
        <f>+IF(OR(L37&lt;=$L$7,L37=" ")," ",L37-$L$7)</f>
        <v/>
      </c>
      <c r="O37" s="197">
        <f>IF(AND($C37&lt;&gt;"",$C37&lt;$AA$2,$E37&gt;$Z$2),MIN($E37,$AA$2)-MAX($C37,$Z$2),0)</f>
        <v/>
      </c>
      <c r="P37" s="197">
        <f>IF(AND($F37&lt;&gt;"",$F37&lt;$AA$2,$G37&gt;$Z$2),MIN($G37,$AA$2)-MAX($F37,$Z$2),0)</f>
        <v/>
      </c>
      <c r="Q37" s="197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119" t="n"/>
    </row>
    <row r="38" ht="36.75" customHeight="1" s="35">
      <c r="A38" s="216">
        <f>A37+1</f>
        <v/>
      </c>
      <c r="B38" s="32">
        <f>TEXT(A38,"aaa")</f>
        <v/>
      </c>
      <c r="C38" s="200" t="n"/>
      <c r="D38" s="217">
        <f t="array" ref="D38">_xlfn.IFS(C38&lt;0.5,"朝",AND(C38&lt;22/24),"22前",AND(C38&gt;=22/24),"22後")</f>
        <v/>
      </c>
      <c r="E38" s="146" t="n"/>
      <c r="F38" s="197" t="n"/>
      <c r="G38" s="198" t="n"/>
      <c r="H38" s="201">
        <f>G38-F38</f>
        <v/>
      </c>
      <c r="I38" s="196">
        <f>IF(AND(C38&lt;0.333,C38&lt;&gt;""),8/24-C38,(IF(E38&gt;29/24,E38-29/24,)))</f>
        <v/>
      </c>
      <c r="J38" s="197">
        <f>IF(AND(C38&lt;0.5,C38&lt;&gt;""),E38-C38-H38,)</f>
        <v/>
      </c>
      <c r="K38" s="197">
        <f>IF(AND(C38&gt;0.5,C38&lt;22/24),22/24-C38,)</f>
        <v/>
      </c>
      <c r="L38" s="197">
        <f>IF(C38&gt;E38,E38+1-C38-H38,E38-C38-H38)</f>
        <v/>
      </c>
      <c r="M38" s="202">
        <f>+IF(L38&gt;$L$7,$L$7,L38)</f>
        <v/>
      </c>
      <c r="N38" s="197">
        <f>+IF(OR(L38&lt;=$L$7,L38=" ")," ",L38-$L$7)</f>
        <v/>
      </c>
      <c r="O38" s="197" t="n"/>
      <c r="P38" s="197" t="n"/>
      <c r="Q38" s="197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119" t="n"/>
    </row>
    <row r="39" ht="36.75" customHeight="1" s="35" thickBot="1">
      <c r="A39" s="218">
        <f>A38+1</f>
        <v/>
      </c>
      <c r="B39" s="26">
        <f>TEXT(A39,"aaa")</f>
        <v/>
      </c>
      <c r="C39" s="219" t="n"/>
      <c r="D39" s="220">
        <f t="array" ref="D39">_xlfn.IFS(C39&lt;0.5,"朝",AND(C39&lt;22/24),"22前",AND(C39&gt;=22/24),"22後")</f>
        <v/>
      </c>
      <c r="E39" s="147" t="n"/>
      <c r="F39" s="221" t="n"/>
      <c r="G39" s="222" t="n"/>
      <c r="H39" s="207" t="n">
        <v>0</v>
      </c>
      <c r="I39" s="208">
        <f>IF(AND(C39&lt;0.333,C39&lt;&gt;""),8/24-C39,(IF(E39&gt;29/24,E39-29/24,)))</f>
        <v/>
      </c>
      <c r="J39" s="208">
        <f>IF(AND(C39&lt;0.5,C39&lt;&gt;""),E39-C39-H39,)</f>
        <v/>
      </c>
      <c r="K39" s="223">
        <f>IF(AND(C39&gt;0.5,C39&lt;22/24),22/24-C39,)</f>
        <v/>
      </c>
      <c r="L39" s="208">
        <f>IF(C39&gt;E39,E39+1-C39-H39,E39-C39-H39)</f>
        <v/>
      </c>
      <c r="M39" s="209" t="n">
        <v>0</v>
      </c>
      <c r="N39" s="208" t="n"/>
      <c r="O39" s="208" t="n"/>
      <c r="P39" s="208" t="n"/>
      <c r="Q39" s="208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121" t="n"/>
    </row>
    <row r="40" ht="36.75" customHeight="1" s="35" thickTop="1">
      <c r="A40" s="117" t="inlineStr">
        <is>
          <t>合計</t>
        </is>
      </c>
      <c r="B40" s="117" t="n"/>
      <c r="C40" s="196" t="n"/>
      <c r="D40" s="215">
        <f t="array" ref="D40">_xlfn.IFS(C40&lt;0.5,"朝",AND(C40&lt;22/24),"22前",AND(C40&gt;=22/24),"22後")</f>
        <v/>
      </c>
      <c r="E40" s="224" t="n"/>
      <c r="F40" s="225" t="n"/>
      <c r="G40" s="226" t="n"/>
      <c r="H40" s="195" t="inlineStr">
        <is>
          <t>休憩計計</t>
        </is>
      </c>
      <c r="I40" s="196" t="inlineStr">
        <is>
          <t>早朝計</t>
        </is>
      </c>
      <c r="J40" s="196" t="inlineStr">
        <is>
          <t>基本計</t>
        </is>
      </c>
      <c r="K40" s="196" t="inlineStr">
        <is>
          <t>夜時間</t>
        </is>
      </c>
      <c r="L40" s="196" t="inlineStr">
        <is>
          <t>実働時間</t>
        </is>
      </c>
      <c r="M40" s="122" t="inlineStr">
        <is>
          <t>契約時間</t>
        </is>
      </c>
      <c r="N40" s="123" t="inlineStr">
        <is>
          <t>残業時間</t>
        </is>
      </c>
      <c r="O40" s="124" t="inlineStr">
        <is>
          <t>深夜時間</t>
        </is>
      </c>
      <c r="P40" s="124" t="inlineStr">
        <is>
          <t>深夜時間</t>
        </is>
      </c>
      <c r="Q40" s="124" t="inlineStr">
        <is>
          <t>深夜時間</t>
        </is>
      </c>
      <c r="R40" s="125" t="inlineStr">
        <is>
          <t>食事合計</t>
        </is>
      </c>
    </row>
    <row r="41" ht="36.75" customHeight="1" s="35" thickBot="1">
      <c r="A41" s="119" t="n"/>
      <c r="B41" s="119" t="n"/>
      <c r="C41" s="119" t="n"/>
      <c r="D41" s="119" t="n"/>
      <c r="E41" s="140" t="n"/>
      <c r="F41" s="4" t="inlineStr">
        <is>
          <t>出勤日数</t>
        </is>
      </c>
      <c r="G41" s="144">
        <f>COUNTA(C9:C39)</f>
        <v/>
      </c>
      <c r="H41" s="227">
        <f>+SUM(H9:H39)</f>
        <v/>
      </c>
      <c r="I41" s="228">
        <f>SUM(I9:I39)</f>
        <v/>
      </c>
      <c r="J41" s="229">
        <f>SUM(J9:J39)</f>
        <v/>
      </c>
      <c r="K41" s="229">
        <f>SUM(K9:K39)</f>
        <v/>
      </c>
      <c r="L41" s="197">
        <f>+SUM(L9:L39)</f>
        <v/>
      </c>
      <c r="M41" s="197">
        <f>+SUM(M9:M39)</f>
        <v/>
      </c>
      <c r="N41" s="197">
        <f>+SUM(N9:N39)</f>
        <v/>
      </c>
      <c r="O41" s="197">
        <f>+SUM(O9:O38)</f>
        <v/>
      </c>
      <c r="P41" s="197">
        <f>+SUM(P9:P38)</f>
        <v/>
      </c>
      <c r="Q41" s="197">
        <f>+SUM(Q9:Q39)</f>
        <v/>
      </c>
      <c r="R41" s="119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38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I36" sqref="I36"/>
    </sheetView>
  </sheetViews>
  <sheetFormatPr baseColWidth="8" defaultRowHeight="13.2"/>
  <cols>
    <col width="7.21875" bestFit="1" customWidth="1" style="35" min="1" max="1"/>
    <col width="5.77734375" bestFit="1" customWidth="1" style="35" min="2" max="2"/>
    <col hidden="1" width="2.88671875" customWidth="1" style="35" min="4" max="4"/>
    <col width="10.109375" customWidth="1" style="35" min="8" max="11"/>
    <col width="10" customWidth="1" style="35" min="12" max="13"/>
    <col width="10.88671875" customWidth="1" style="35" min="14" max="14"/>
    <col hidden="1" width="9" customWidth="1" style="35" min="15" max="15"/>
    <col hidden="1" width="8.21875" customWidth="1" style="35" min="16" max="16"/>
  </cols>
  <sheetData>
    <row r="2" ht="22.5" customHeight="1" s="35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67" t="inlineStr">
        <is>
          <t>ダイエットクック</t>
        </is>
      </c>
      <c r="E2" s="166" t="n"/>
      <c r="F2" s="166" t="n"/>
      <c r="G2" s="166" t="n"/>
      <c r="L2" s="0" t="n"/>
      <c r="M2" s="0" t="n"/>
      <c r="Z2" s="22" t="n">
        <v>0.9166666666666666</v>
      </c>
      <c r="AA2" s="23" t="n">
        <v>1.208333333333333</v>
      </c>
    </row>
    <row r="3" ht="22.5" customHeight="1" s="35">
      <c r="A3" s="190">
        <f>'[1]0SHEET'!D1</f>
        <v/>
      </c>
      <c r="B3" s="2" t="inlineStr">
        <is>
          <t>月</t>
        </is>
      </c>
      <c r="L3" s="0" t="n"/>
      <c r="M3" s="0" t="n"/>
    </row>
    <row r="4" ht="22.5" customHeight="1" s="35">
      <c r="C4" s="1" t="inlineStr">
        <is>
          <t>氏名</t>
        </is>
      </c>
      <c r="D4" s="168" t="inlineStr">
        <is>
          <t>Ｒグルン　サビナ</t>
        </is>
      </c>
      <c r="E4" s="166" t="n"/>
      <c r="F4" s="166" t="n"/>
      <c r="G4" s="166" t="n"/>
      <c r="H4" s="0" t="inlineStr">
        <is>
          <t>NP番号：</t>
        </is>
      </c>
      <c r="I4" s="107" t="n">
        <v>6210</v>
      </c>
      <c r="J4" s="0" t="n"/>
      <c r="K4" s="0" t="n"/>
      <c r="M4" s="0" t="n"/>
    </row>
    <row r="6">
      <c r="L6" s="20" t="inlineStr">
        <is>
          <t>法定時間</t>
        </is>
      </c>
      <c r="M6" s="20" t="n"/>
    </row>
    <row r="7" ht="14.25" customHeight="1" s="35" thickBot="1">
      <c r="L7" s="21" t="n">
        <v>0.3333333333333333</v>
      </c>
      <c r="M7" s="21" t="n"/>
      <c r="O7" s="3" t="n"/>
      <c r="P7" s="3" t="n"/>
      <c r="Q7" s="3" t="n"/>
    </row>
    <row r="8" ht="22.5" customHeight="1" s="35" thickBot="1">
      <c r="A8" s="110" t="inlineStr">
        <is>
          <t>日</t>
        </is>
      </c>
      <c r="B8" s="132" t="inlineStr">
        <is>
          <t>曜日</t>
        </is>
      </c>
      <c r="C8" s="7" t="inlineStr">
        <is>
          <t>出勤</t>
        </is>
      </c>
      <c r="D8" s="8" t="n"/>
      <c r="E8" s="8" t="inlineStr">
        <is>
          <t>退勤</t>
        </is>
      </c>
      <c r="F8" s="8" t="inlineStr">
        <is>
          <t>休憩開始</t>
        </is>
      </c>
      <c r="G8" s="9" t="inlineStr">
        <is>
          <t>休憩終了</t>
        </is>
      </c>
      <c r="H8" s="134" t="inlineStr">
        <is>
          <t>休憩計</t>
        </is>
      </c>
      <c r="I8" s="110" t="inlineStr">
        <is>
          <t>早朝</t>
        </is>
      </c>
      <c r="J8" s="110" t="inlineStr">
        <is>
          <t>基本</t>
        </is>
      </c>
      <c r="K8" s="110" t="inlineStr">
        <is>
          <t>夜</t>
        </is>
      </c>
      <c r="L8" s="111" t="inlineStr">
        <is>
          <t>実働</t>
        </is>
      </c>
      <c r="M8" s="111" t="inlineStr">
        <is>
          <t>契約時間</t>
        </is>
      </c>
      <c r="N8" s="112" t="inlineStr">
        <is>
          <t>残業</t>
        </is>
      </c>
      <c r="O8" s="113" t="inlineStr">
        <is>
          <t>深夜時間</t>
        </is>
      </c>
      <c r="P8" s="113" t="inlineStr">
        <is>
          <t>深夜休憩</t>
        </is>
      </c>
      <c r="Q8" s="113" t="inlineStr">
        <is>
          <t>深夜</t>
        </is>
      </c>
      <c r="R8" s="114" t="inlineStr">
        <is>
          <t>食事</t>
        </is>
      </c>
    </row>
    <row r="9" ht="36.75" customHeight="1" s="35" thickTop="1">
      <c r="A9" s="214">
        <f>A3</f>
        <v/>
      </c>
      <c r="B9" s="133">
        <f>TEXT(A9,"aaa")</f>
        <v/>
      </c>
      <c r="C9" s="192" t="n"/>
      <c r="D9" s="215">
        <f t="array" ref="D9">_xlfn.IFS(C9&lt;0.5,"朝",AND(C9&lt;22/24),"22前",AND(C9&gt;=22/24),"22後")</f>
        <v/>
      </c>
      <c r="E9" s="145" t="n"/>
      <c r="F9" s="196" t="n"/>
      <c r="G9" s="194" t="n"/>
      <c r="H9" s="195">
        <f>G9-F9</f>
        <v/>
      </c>
      <c r="I9" s="196">
        <f>IF(AND(C9&lt;0.333,C9&lt;&gt;""),8/24-C9,(IF(E9&gt;29/24,E9-29/24,)))</f>
        <v/>
      </c>
      <c r="J9" s="196">
        <f>IF(AND(C9&lt;0.5,C9&lt;&gt;""),E9-C9-H9,)</f>
        <v/>
      </c>
      <c r="K9" s="196">
        <f>IF(AND(C9&gt;0.5,C9&lt;22/24),22/24-C9,)</f>
        <v/>
      </c>
      <c r="L9" s="197">
        <f>IF(C9&gt;E9,E9+1-C9-H9,E9-C9-H9)</f>
        <v/>
      </c>
      <c r="M9" s="196">
        <f>+IF(L9&gt;$L$7,$L$7,L9)</f>
        <v/>
      </c>
      <c r="N9" s="196">
        <f>+IF(OR(L9&lt;=$L$7,L9=" ")," ",L9-$L$7)</f>
        <v/>
      </c>
      <c r="O9" s="196">
        <f>IF(AND($C9&lt;&gt;"",$C9&lt;$AA$2,$E9&gt;$Z$2),MIN($E9,$AA$2)-MAX($C9,$Z$2),0)</f>
        <v/>
      </c>
      <c r="P9" s="196">
        <f>IF(AND($F9&lt;&gt;"",$F9&lt;$AA$2,$G9&gt;$Z$2),MIN($G9,$AA$2)-MAX($F9,$Z$2),0)</f>
        <v/>
      </c>
      <c r="Q9" s="197">
        <f t="array" ref="Q9">_xlfn.IFS(D9="朝",,AND(D9="22前",E9&gt;5/24),5/24+1-H9-22/24,AND(D9="22前",E9&lt;5/24),E9+1-H9-22/24,AND(D9="22後",E9&gt;5/24),5/24+1-H9-C9,AND(D9="22後",E9&lt;5/24),E9+1-H9-C9)</f>
        <v/>
      </c>
      <c r="R9" s="117" t="n"/>
    </row>
    <row r="10" ht="36.75" customHeight="1" s="35">
      <c r="A10" s="216">
        <f>A9+1</f>
        <v/>
      </c>
      <c r="B10" s="32">
        <f>TEXT(A10,"aaa")</f>
        <v/>
      </c>
      <c r="C10" s="200" t="n"/>
      <c r="D10" s="215">
        <f t="array" ref="D10">_xlfn.IFS(C10&lt;0.5,"朝",AND(C10&lt;22/24),"22前",AND(C10&gt;=22/24),"22後")</f>
        <v/>
      </c>
      <c r="E10" s="146" t="n"/>
      <c r="F10" s="197" t="n"/>
      <c r="G10" s="198" t="n"/>
      <c r="H10" s="201">
        <f>G10-F10</f>
        <v/>
      </c>
      <c r="I10" s="196">
        <f>IF(AND(C10&lt;0.333,C10&lt;&gt;""),8/24-C10,(IF(E10&gt;29/24,E10-29/24,)))</f>
        <v/>
      </c>
      <c r="J10" s="196">
        <f>IF(AND(C10&lt;0.5,C10&lt;&gt;""),E10-C10-H10,)</f>
        <v/>
      </c>
      <c r="K10" s="196">
        <f>IF(AND(C10&gt;0.5,C10&lt;22/24),22/24-C10,)</f>
        <v/>
      </c>
      <c r="L10" s="197">
        <f>IF(C10&gt;E10,E10+1-C10-H10,E10-C10-H10)</f>
        <v/>
      </c>
      <c r="M10" s="202">
        <f>+IF(L10&gt;$L$7,$L$7,L10)</f>
        <v/>
      </c>
      <c r="N10" s="197">
        <f>+IF(OR(L10&lt;=$L$7,L10=" ")," ",L10-$L$7)</f>
        <v/>
      </c>
      <c r="O10" s="197">
        <f>IF(AND($C10&lt;&gt;"",$C10&lt;$AA$2,$E10&gt;$Z$2),MIN($E10,$AA$2)-MAX($C10,$Z$2),0)</f>
        <v/>
      </c>
      <c r="P10" s="197">
        <f>IF(AND($F10&lt;&gt;"",$F10&lt;$AA$2,$G10&gt;$Z$2),MIN($G10,$AA$2)-MAX($F10,$Z$2),0)</f>
        <v/>
      </c>
      <c r="Q10" s="197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119" t="n"/>
    </row>
    <row r="11" ht="36.75" customHeight="1" s="35">
      <c r="A11" s="216">
        <f>A10+1</f>
        <v/>
      </c>
      <c r="B11" s="32">
        <f>TEXT(A11,"aaa")</f>
        <v/>
      </c>
      <c r="C11" s="200" t="n"/>
      <c r="D11" s="215">
        <f t="array" ref="D11">_xlfn.IFS(C11&lt;0.5,"朝",AND(C11&lt;22/24),"22前",AND(C11&gt;=22/24),"22後")</f>
        <v/>
      </c>
      <c r="E11" s="146" t="n"/>
      <c r="F11" s="197" t="n"/>
      <c r="G11" s="198" t="n"/>
      <c r="H11" s="201">
        <f>G11-F11</f>
        <v/>
      </c>
      <c r="I11" s="196">
        <f>IF(AND(C11&lt;0.333,C11&lt;&gt;""),8/24-C11,(IF(E11&gt;29/24,E11-29/24,)))</f>
        <v/>
      </c>
      <c r="J11" s="196">
        <f>IF(AND(C11&lt;0.5,C11&lt;&gt;""),E11-C11-H11,)</f>
        <v/>
      </c>
      <c r="K11" s="196">
        <f>IF(AND(C11&gt;0.5,C11&lt;22/24),22/24-C11,)</f>
        <v/>
      </c>
      <c r="L11" s="197">
        <f>IF(C11&gt;E11,E11+1-C11-H11,E11-C11-H11)</f>
        <v/>
      </c>
      <c r="M11" s="202">
        <f>+IF(L11&gt;$L$7,$L$7,L11)</f>
        <v/>
      </c>
      <c r="N11" s="197">
        <f>+IF(OR(L11&lt;=$L$7,L11=" ")," ",L11-$L$7)</f>
        <v/>
      </c>
      <c r="O11" s="197">
        <f>IF(AND($C11&lt;&gt;"",$C11&lt;$AA$2,$E11&gt;$Z$2),MIN($E11,$AA$2)-MAX($C11,$Z$2),0)</f>
        <v/>
      </c>
      <c r="P11" s="197">
        <f>IF(AND($F11&lt;&gt;"",$F11&lt;$AA$2,$G11&gt;$Z$2),MIN($G11,$AA$2)-MAX($F11,$Z$2),0)</f>
        <v/>
      </c>
      <c r="Q11" s="197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119" t="n"/>
    </row>
    <row r="12" ht="36.75" customHeight="1" s="35">
      <c r="A12" s="216">
        <f>A11+1</f>
        <v/>
      </c>
      <c r="B12" s="32">
        <f>TEXT(A12,"aaa")</f>
        <v/>
      </c>
      <c r="C12" s="200" t="n">
        <v>0.8652777777777778</v>
      </c>
      <c r="D12" s="215">
        <f t="array" ref="D12">_xlfn.IFS(C12&lt;0.5,"朝",AND(C12&lt;22/24),"22前",AND(C12&gt;=22/24),"22後")</f>
        <v/>
      </c>
      <c r="E12" s="146" t="n">
        <v>1.249305555555555</v>
      </c>
      <c r="F12" s="197" t="n">
        <v>0</v>
      </c>
      <c r="G12" s="198" t="n">
        <v>0.04166666666666666</v>
      </c>
      <c r="H12" s="201">
        <f>G12-F12</f>
        <v/>
      </c>
      <c r="I12" s="196">
        <f>IF(AND(C12&lt;0.333,C12&lt;&gt;""),8/24-C12,(IF(E12&gt;29/24,E12-29/24,)))</f>
        <v/>
      </c>
      <c r="J12" s="196">
        <f>IF(AND(C12&lt;0.5,C12&lt;&gt;""),E12-C12-H12,)</f>
        <v/>
      </c>
      <c r="K12" s="196">
        <f>IF(AND(C12&gt;0.5,C12&lt;22/24),22/24-C12,)</f>
        <v/>
      </c>
      <c r="L12" s="197">
        <f>IF(C12&gt;E12,E12+1-C12-H12,E12-C12-H12)</f>
        <v/>
      </c>
      <c r="M12" s="202">
        <f>+IF(L12&gt;$L$7,$L$7,L12)</f>
        <v/>
      </c>
      <c r="N12" s="197">
        <f>+IF(OR(L12&lt;=$L$7,L12=" ")," ",L12-$L$7)</f>
        <v/>
      </c>
      <c r="O12" s="197">
        <f>IF(AND($C12&lt;&gt;"",$C12&lt;$AA$2,$E12&gt;$Z$2),MIN($E12,$AA$2)-MAX($C12,$Z$2),0)</f>
        <v/>
      </c>
      <c r="P12" s="197">
        <f>IF(AND($F12&lt;&gt;"",$F12&lt;$AA$2,$G12&gt;$Z$2),MIN($G12,$AA$2)-MAX($F12,$Z$2),0)</f>
        <v/>
      </c>
      <c r="Q12" s="197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119" t="n"/>
    </row>
    <row r="13" ht="36.75" customHeight="1" s="35">
      <c r="A13" s="216">
        <f>A12+1</f>
        <v/>
      </c>
      <c r="B13" s="32">
        <f>TEXT(A13,"aaa")</f>
        <v/>
      </c>
      <c r="C13" s="200" t="n"/>
      <c r="D13" s="215">
        <f t="array" ref="D13">_xlfn.IFS(C13&lt;0.5,"朝",AND(C13&lt;22/24),"22前",AND(C13&gt;=22/24),"22後")</f>
        <v/>
      </c>
      <c r="E13" s="146" t="n"/>
      <c r="F13" s="197" t="n"/>
      <c r="G13" s="198" t="n"/>
      <c r="H13" s="201">
        <f>G13-F13</f>
        <v/>
      </c>
      <c r="I13" s="196">
        <f>IF(AND(C13&lt;0.333,C13&lt;&gt;""),8/24-C13,(IF(E13&gt;29/24,E13-29/24,)))</f>
        <v/>
      </c>
      <c r="J13" s="196">
        <f>IF(AND(C13&lt;0.5,C13&lt;&gt;""),E13-C13-H13,)</f>
        <v/>
      </c>
      <c r="K13" s="196">
        <f>IF(AND(C13&gt;0.5,C13&lt;22/24),22/24-C13,)</f>
        <v/>
      </c>
      <c r="L13" s="197">
        <f>IF(C13&gt;E13,E13+1-C13-H13,E13-C13-H13)</f>
        <v/>
      </c>
      <c r="M13" s="202">
        <f>+IF(L13&gt;$L$7,$L$7,L13)</f>
        <v/>
      </c>
      <c r="N13" s="197">
        <f>+IF(OR(L13&lt;=$L$7,L13=" ")," ",L13-$L$7)</f>
        <v/>
      </c>
      <c r="O13" s="197">
        <f>IF(AND($C13&lt;&gt;"",$C13&lt;$AA$2,$E13&gt;$Z$2),MIN($E13,$AA$2)-MAX($C13,$Z$2),0)</f>
        <v/>
      </c>
      <c r="P13" s="197">
        <f>IF(AND($F13&lt;&gt;"",$F13&lt;$AA$2,$G13&gt;$Z$2),MIN($G13,$AA$2)-MAX($F13,$Z$2),0)</f>
        <v/>
      </c>
      <c r="Q13" s="197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119" t="n"/>
    </row>
    <row r="14" ht="36.75" customHeight="1" s="35">
      <c r="A14" s="216">
        <f>A13+1</f>
        <v/>
      </c>
      <c r="B14" s="32">
        <f>TEXT(A14,"aaa")</f>
        <v/>
      </c>
      <c r="C14" s="200" t="n"/>
      <c r="D14" s="215">
        <f t="array" ref="D14">_xlfn.IFS(C14&lt;0.5,"朝",AND(C14&lt;22/24),"22前",AND(C14&gt;=22/24),"22後")</f>
        <v/>
      </c>
      <c r="E14" s="146" t="n"/>
      <c r="F14" s="197" t="n"/>
      <c r="G14" s="198" t="n"/>
      <c r="H14" s="201">
        <f>G14-F14</f>
        <v/>
      </c>
      <c r="I14" s="196">
        <f>IF(AND(C14&lt;0.333,C14&lt;&gt;""),8/24-C14,(IF(E14&gt;29/24,E14-29/24,)))</f>
        <v/>
      </c>
      <c r="J14" s="196">
        <f>IF(AND(C14&lt;0.5,C14&lt;&gt;""),E14-C14-H14,)</f>
        <v/>
      </c>
      <c r="K14" s="196">
        <f>IF(AND(C14&gt;0.5,C14&lt;22/24),22/24-C14,)</f>
        <v/>
      </c>
      <c r="L14" s="197">
        <f>IF(C14&gt;E14,E14+1-C14-H14,E14-C14-H14)</f>
        <v/>
      </c>
      <c r="M14" s="202">
        <f>+IF(L14&gt;$L$7,$L$7,L14)</f>
        <v/>
      </c>
      <c r="N14" s="197">
        <f>+IF(OR(L14&lt;=$L$7,L14=" ")," ",L14-$L$7)</f>
        <v/>
      </c>
      <c r="O14" s="197">
        <f>IF(AND($C14&lt;&gt;"",$C14&lt;$AA$2,$E14&gt;$Z$2),MIN($E14,$AA$2)-MAX($C14,$Z$2),0)</f>
        <v/>
      </c>
      <c r="P14" s="197">
        <f>IF(AND($F14&lt;&gt;"",$F14&lt;$AA$2,$G14&gt;$Z$2),MIN($G14,$AA$2)-MAX($F14,$Z$2),0)</f>
        <v/>
      </c>
      <c r="Q14" s="197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119" t="n"/>
    </row>
    <row r="15" ht="36.75" customHeight="1" s="35">
      <c r="A15" s="216">
        <f>A14+1</f>
        <v/>
      </c>
      <c r="B15" s="32">
        <f>TEXT(A15,"aaa")</f>
        <v/>
      </c>
      <c r="C15" s="200" t="n">
        <v>0.8645833333333334</v>
      </c>
      <c r="D15" s="215">
        <f t="array" ref="D15">_xlfn.IFS(C15&lt;0.5,"朝",AND(C15&lt;22/24),"22前",AND(C15&gt;=22/24),"22後")</f>
        <v/>
      </c>
      <c r="E15" s="146" t="n">
        <v>1.252777777777778</v>
      </c>
      <c r="F15" s="197" t="n">
        <v>0</v>
      </c>
      <c r="G15" s="198" t="n">
        <v>0.04166666666666666</v>
      </c>
      <c r="H15" s="201">
        <f>G15-F15</f>
        <v/>
      </c>
      <c r="I15" s="196">
        <f>IF(AND(C15&lt;0.333,C15&lt;&gt;""),8/24-C15,(IF(E15&gt;29/24,E15-29/24,)))</f>
        <v/>
      </c>
      <c r="J15" s="196">
        <f>IF(AND(C15&lt;0.5,C15&lt;&gt;""),E15-C15-H15,)</f>
        <v/>
      </c>
      <c r="K15" s="196">
        <f>IF(AND(C15&gt;0.5,C15&lt;22/24),22/24-C15,)</f>
        <v/>
      </c>
      <c r="L15" s="197">
        <f>IF(C15&gt;E15,E15+1-C15-H15,E15-C15-H15)</f>
        <v/>
      </c>
      <c r="M15" s="202">
        <f>+IF(L15&gt;$L$7,$L$7,L15)</f>
        <v/>
      </c>
      <c r="N15" s="197">
        <f>+IF(OR(L15&lt;=$L$7,L15=" ")," ",L15-$L$7)</f>
        <v/>
      </c>
      <c r="O15" s="197">
        <f>IF(AND($C15&lt;&gt;"",$C15&lt;$AA$2,$E15&gt;$Z$2),MIN($E15,$AA$2)-MAX($C15,$Z$2),0)</f>
        <v/>
      </c>
      <c r="P15" s="197">
        <f>IF(AND($F15&lt;&gt;"",$F15&lt;$AA$2,$G15&gt;$Z$2),MIN($G15,$AA$2)-MAX($F15,$Z$2),0)</f>
        <v/>
      </c>
      <c r="Q15" s="197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119" t="n"/>
    </row>
    <row r="16" ht="36.75" customHeight="1" s="35">
      <c r="A16" s="216">
        <f>A15+1</f>
        <v/>
      </c>
      <c r="B16" s="32">
        <f>TEXT(A16,"aaa")</f>
        <v/>
      </c>
      <c r="C16" s="200" t="n"/>
      <c r="D16" s="215">
        <f t="array" ref="D16">_xlfn.IFS(C16&lt;0.5,"朝",AND(C16&lt;22/24),"22前",AND(C16&gt;=22/24),"22後")</f>
        <v/>
      </c>
      <c r="E16" s="146" t="n"/>
      <c r="F16" s="197" t="n"/>
      <c r="G16" s="198" t="n"/>
      <c r="H16" s="201">
        <f>G16-F16</f>
        <v/>
      </c>
      <c r="I16" s="196">
        <f>IF(AND(C16&lt;0.333,C16&lt;&gt;""),8/24-C16,(IF(E16&gt;29/24,E16-29/24,)))</f>
        <v/>
      </c>
      <c r="J16" s="196">
        <f>IF(AND(C16&lt;0.5,C16&lt;&gt;""),E16-C16-H16,)</f>
        <v/>
      </c>
      <c r="K16" s="196">
        <f>IF(AND(C16&gt;0.5,C16&lt;22/24),22/24-C16,)</f>
        <v/>
      </c>
      <c r="L16" s="197">
        <f>IF(C16&gt;E16,E16+1-C16-H16,E16-C16-H16)</f>
        <v/>
      </c>
      <c r="M16" s="202">
        <f>+IF(L16&gt;$L$7,$L$7,L16)</f>
        <v/>
      </c>
      <c r="N16" s="197">
        <f>+IF(OR(L16&lt;=$L$7,L16=" ")," ",L16-$L$7)</f>
        <v/>
      </c>
      <c r="O16" s="197">
        <f>IF(AND($C16&lt;&gt;"",$C16&lt;$AA$2,$E16&gt;$Z$2),MIN($E16,$AA$2)-MAX($C16,$Z$2),0)</f>
        <v/>
      </c>
      <c r="P16" s="197">
        <f>IF(AND($F16&lt;&gt;"",$F16&lt;$AA$2,$G16&gt;$Z$2),MIN($G16,$AA$2)-MAX($F16,$Z$2),0)</f>
        <v/>
      </c>
      <c r="Q16" s="197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119" t="n"/>
    </row>
    <row r="17" ht="36.75" customHeight="1" s="35">
      <c r="A17" s="216">
        <f>A16+1</f>
        <v/>
      </c>
      <c r="B17" s="32">
        <f>TEXT(A17,"aaa")</f>
        <v/>
      </c>
      <c r="C17" s="200" t="n"/>
      <c r="D17" s="215">
        <f t="array" ref="D17">_xlfn.IFS(C17&lt;0.5,"朝",AND(C17&lt;22/24),"22前",AND(C17&gt;=22/24),"22後")</f>
        <v/>
      </c>
      <c r="E17" s="146" t="n"/>
      <c r="F17" s="197" t="n"/>
      <c r="G17" s="198" t="n"/>
      <c r="H17" s="201">
        <f>G17-F17</f>
        <v/>
      </c>
      <c r="I17" s="196">
        <f>IF(AND(C17&lt;0.333,C17&lt;&gt;""),8/24-C17,(IF(E17&gt;29/24,E17-29/24,)))</f>
        <v/>
      </c>
      <c r="J17" s="196">
        <f>IF(AND(C17&lt;0.5,C17&lt;&gt;""),E17-C17-H17,)</f>
        <v/>
      </c>
      <c r="K17" s="196">
        <f>IF(AND(C17&gt;0.5,C17&lt;22/24),22/24-C17,)</f>
        <v/>
      </c>
      <c r="L17" s="197">
        <f>IF(C17&gt;E17,E17+1-C17-H17,E17-C17-H17)</f>
        <v/>
      </c>
      <c r="M17" s="202">
        <f>+IF(L17&gt;$L$7,$L$7,L17)</f>
        <v/>
      </c>
      <c r="N17" s="197">
        <f>+IF(OR(L17&lt;=$L$7,L17=" ")," ",L17-$L$7)</f>
        <v/>
      </c>
      <c r="O17" s="197">
        <f>IF(AND($C17&lt;&gt;"",$C17&lt;$AA$2,$E17&gt;$Z$2),MIN($E17,$AA$2)-MAX($C17,$Z$2),0)</f>
        <v/>
      </c>
      <c r="P17" s="197">
        <f>IF(AND($F17&lt;&gt;"",$F17&lt;$AA$2,$G17&gt;$Z$2),MIN($G17,$AA$2)-MAX($F17,$Z$2),0)</f>
        <v/>
      </c>
      <c r="Q17" s="197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119" t="n"/>
    </row>
    <row r="18" ht="36.75" customHeight="1" s="35">
      <c r="A18" s="216">
        <f>A17+1</f>
        <v/>
      </c>
      <c r="B18" s="32">
        <f>TEXT(A18,"aaa")</f>
        <v/>
      </c>
      <c r="C18" s="200" t="n"/>
      <c r="D18" s="215">
        <f t="array" ref="D18">_xlfn.IFS(C18&lt;0.5,"朝",AND(C18&lt;22/24),"22前",AND(C18&gt;=22/24),"22後")</f>
        <v/>
      </c>
      <c r="E18" s="146" t="n"/>
      <c r="F18" s="197" t="n"/>
      <c r="G18" s="198" t="n"/>
      <c r="H18" s="201">
        <f>G18-F18</f>
        <v/>
      </c>
      <c r="I18" s="196">
        <f>IF(AND(C18&lt;0.333,C18&lt;&gt;""),8/24-C18,(IF(E18&gt;29/24,E18-29/24,)))</f>
        <v/>
      </c>
      <c r="J18" s="196">
        <f>IF(AND(C18&lt;0.5,C18&lt;&gt;""),E18-C18-H18,)</f>
        <v/>
      </c>
      <c r="K18" s="196">
        <f>IF(AND(C18&gt;0.5,C18&lt;22/24),22/24-C18,)</f>
        <v/>
      </c>
      <c r="L18" s="197">
        <f>IF(C18&gt;E18,E18+1-C18-H18,E18-C18-H18)</f>
        <v/>
      </c>
      <c r="M18" s="202">
        <f>+IF(L18&gt;$L$7,$L$7,L18)</f>
        <v/>
      </c>
      <c r="N18" s="197">
        <f>+IF(OR(L18&lt;=$L$7,L18=" ")," ",L18-$L$7)</f>
        <v/>
      </c>
      <c r="O18" s="197">
        <f>IF(AND($C18&lt;&gt;"",$C18&lt;$AA$2,$E18&gt;$Z$2),MIN($E18,$AA$2)-MAX($C18,$Z$2),0)</f>
        <v/>
      </c>
      <c r="P18" s="197">
        <f>IF(AND($F18&lt;&gt;"",$F18&lt;$AA$2,$G18&gt;$Z$2),MIN($G18,$AA$2)-MAX($F18,$Z$2),0)</f>
        <v/>
      </c>
      <c r="Q18" s="197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119" t="n"/>
    </row>
    <row r="19" ht="36.75" customHeight="1" s="35">
      <c r="A19" s="216">
        <f>A18+1</f>
        <v/>
      </c>
      <c r="B19" s="32">
        <f>TEXT(A19,"aaa")</f>
        <v/>
      </c>
      <c r="C19" s="200" t="n">
        <v>0.8652777777777778</v>
      </c>
      <c r="D19" s="215">
        <f t="array" ref="D19">_xlfn.IFS(C19&lt;0.5,"朝",AND(C19&lt;22/24),"22前",AND(C19&gt;=22/24),"22後")</f>
        <v/>
      </c>
      <c r="E19" s="146" t="n">
        <v>1.249305555555555</v>
      </c>
      <c r="F19" s="197" t="n">
        <v>0</v>
      </c>
      <c r="G19" s="198" t="n">
        <v>0.04166666666666666</v>
      </c>
      <c r="H19" s="201">
        <f>G19-F19</f>
        <v/>
      </c>
      <c r="I19" s="196">
        <f>IF(AND(C19&lt;0.333,C19&lt;&gt;""),8/24-C19,(IF(E19&gt;29/24,E19-29/24,)))</f>
        <v/>
      </c>
      <c r="J19" s="196">
        <f>IF(AND(C19&lt;0.5,C19&lt;&gt;""),E19-C19-H19,)</f>
        <v/>
      </c>
      <c r="K19" s="196">
        <f>IF(AND(C19&gt;0.5,C19&lt;22/24),22/24-C19,)</f>
        <v/>
      </c>
      <c r="L19" s="197">
        <f>IF(C19&gt;E19,E19+1-C19-H19,E19-C19-H19)</f>
        <v/>
      </c>
      <c r="M19" s="202">
        <f>+IF(L19&gt;$L$7,$L$7,L19)</f>
        <v/>
      </c>
      <c r="N19" s="197">
        <f>+IF(OR(L19&lt;=$L$7,L19=" ")," ",L19-$L$7)</f>
        <v/>
      </c>
      <c r="O19" s="197">
        <f>IF(AND($C19&lt;&gt;"",$C19&lt;$AA$2,$E19&gt;$Z$2),MIN($E19,$AA$2)-MAX($C19,$Z$2),0)</f>
        <v/>
      </c>
      <c r="P19" s="197">
        <f>IF(AND($F19&lt;&gt;"",$F19&lt;$AA$2,$G19&gt;$Z$2),MIN($G19,$AA$2)-MAX($F19,$Z$2),0)</f>
        <v/>
      </c>
      <c r="Q19" s="197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119" t="n"/>
    </row>
    <row r="20" ht="36.75" customHeight="1" s="35">
      <c r="A20" s="216">
        <f>A19+1</f>
        <v/>
      </c>
      <c r="B20" s="32">
        <f>TEXT(A20,"aaa")</f>
        <v/>
      </c>
      <c r="C20" s="200" t="n"/>
      <c r="D20" s="215">
        <f t="array" ref="D20">_xlfn.IFS(C20&lt;0.5,"朝",AND(C20&lt;22/24),"22前",AND(C20&gt;=22/24),"22後")</f>
        <v/>
      </c>
      <c r="E20" s="146" t="n"/>
      <c r="F20" s="197" t="n"/>
      <c r="G20" s="198" t="n"/>
      <c r="H20" s="201">
        <f>G20-F20</f>
        <v/>
      </c>
      <c r="I20" s="196">
        <f>IF(AND(C20&lt;0.333,C20&lt;&gt;""),8/24-C20,(IF(E20&gt;29/24,E20-29/24,)))</f>
        <v/>
      </c>
      <c r="J20" s="196">
        <f>IF(AND(C20&lt;0.5,C20&lt;&gt;""),E20-C20-H20,)</f>
        <v/>
      </c>
      <c r="K20" s="196">
        <f>IF(AND(C20&gt;0.5,C20&lt;22/24),22/24-C20,)</f>
        <v/>
      </c>
      <c r="L20" s="197">
        <f>IF(C20&gt;E20,E20+1-C20-H20,E20-C20-H20)</f>
        <v/>
      </c>
      <c r="M20" s="202">
        <f>+IF(L20&gt;$L$7,$L$7,L20)</f>
        <v/>
      </c>
      <c r="N20" s="197">
        <f>+IF(OR(L20&lt;=$L$7,L20=" ")," ",L20-$L$7)</f>
        <v/>
      </c>
      <c r="O20" s="197">
        <f>IF(AND($C20&lt;&gt;"",$C20&lt;$AA$2,$E20&gt;$Z$2),MIN($E20,$AA$2)-MAX($C20,$Z$2),0)</f>
        <v/>
      </c>
      <c r="P20" s="197">
        <f>IF(AND($F20&lt;&gt;"",$F20&lt;$AA$2,$G20&gt;$Z$2),MIN($G20,$AA$2)-MAX($F20,$Z$2),0)</f>
        <v/>
      </c>
      <c r="Q20" s="197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119" t="n"/>
    </row>
    <row r="21" ht="36.75" customHeight="1" s="35">
      <c r="A21" s="216">
        <f>A20+1</f>
        <v/>
      </c>
      <c r="B21" s="32">
        <f>TEXT(A21,"aaa")</f>
        <v/>
      </c>
      <c r="C21" s="200" t="n">
        <v>0.8645833333333334</v>
      </c>
      <c r="D21" s="215">
        <f t="array" ref="D21">_xlfn.IFS(C21&lt;0.5,"朝",AND(C21&lt;22/24),"22前",AND(C21&gt;=22/24),"22後")</f>
        <v/>
      </c>
      <c r="E21" s="146" t="n">
        <v>1.253472222222222</v>
      </c>
      <c r="F21" s="197" t="n">
        <v>0</v>
      </c>
      <c r="G21" s="198" t="n">
        <v>0.04166666666666666</v>
      </c>
      <c r="H21" s="201">
        <f>G21-F21</f>
        <v/>
      </c>
      <c r="I21" s="196">
        <f>IF(AND(C21&lt;0.333,C21&lt;&gt;""),8/24-C21,(IF(E21&gt;29/24,E21-29/24,)))</f>
        <v/>
      </c>
      <c r="J21" s="196">
        <f>IF(AND(C21&lt;0.5,C21&lt;&gt;""),E21-C21-H21,)</f>
        <v/>
      </c>
      <c r="K21" s="196">
        <f>IF(AND(C21&gt;0.5,C21&lt;22/24),22/24-C21,)</f>
        <v/>
      </c>
      <c r="L21" s="197">
        <f>IF(C21&gt;E21,E21+1-C21-H21,E21-C21-H21)</f>
        <v/>
      </c>
      <c r="M21" s="202">
        <f>+IF(L21&gt;$L$7,$L$7,L21)</f>
        <v/>
      </c>
      <c r="N21" s="197">
        <f>+IF(OR(L21&lt;=$L$7,L21=" ")," ",L21-$L$7)</f>
        <v/>
      </c>
      <c r="O21" s="197">
        <f>IF(AND($C21&lt;&gt;"",$C21&lt;$AA$2,$E21&gt;$Z$2),MIN($E21,$AA$2)-MAX($C21,$Z$2),0)</f>
        <v/>
      </c>
      <c r="P21" s="197">
        <f>IF(AND($F21&lt;&gt;"",$F21&lt;$AA$2,$G21&gt;$Z$2),MIN($G21,$AA$2)-MAX($F21,$Z$2),0)</f>
        <v/>
      </c>
      <c r="Q21" s="197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119" t="n"/>
    </row>
    <row r="22" ht="36.75" customHeight="1" s="35">
      <c r="A22" s="216">
        <f>A21+1</f>
        <v/>
      </c>
      <c r="B22" s="32">
        <f>TEXT(A22,"aaa")</f>
        <v/>
      </c>
      <c r="C22" s="200" t="n">
        <v>0.8652777777777778</v>
      </c>
      <c r="D22" s="215">
        <f t="array" ref="D22">_xlfn.IFS(C22&lt;0.5,"朝",AND(C22&lt;22/24),"22前",AND(C22&gt;=22/24),"22後")</f>
        <v/>
      </c>
      <c r="E22" s="146" t="n">
        <v>1.297222222222222</v>
      </c>
      <c r="F22" s="197" t="n">
        <v>0</v>
      </c>
      <c r="G22" s="198" t="n">
        <v>0.04166666666666666</v>
      </c>
      <c r="H22" s="201">
        <f>G22-F22</f>
        <v/>
      </c>
      <c r="I22" s="196">
        <f>IF(AND(C22&lt;0.333,C22&lt;&gt;""),8/24-C22,(IF(E22&gt;29/24,E22-29/24,)))</f>
        <v/>
      </c>
      <c r="J22" s="196">
        <f>IF(AND(C22&lt;0.5,C22&lt;&gt;""),E22-C22-H22,)</f>
        <v/>
      </c>
      <c r="K22" s="196">
        <f>IF(AND(C22&gt;0.5,C22&lt;22/24),22/24-C22,)</f>
        <v/>
      </c>
      <c r="L22" s="197">
        <f>IF(C22&gt;E22,E22+1-C22-H22,E22-C22-H22)</f>
        <v/>
      </c>
      <c r="M22" s="202">
        <f>+IF(L22&gt;$L$7,$L$7,L22)</f>
        <v/>
      </c>
      <c r="N22" s="197">
        <f>+IF(OR(L22&lt;=$L$7,L22=" ")," ",L22-$L$7)</f>
        <v/>
      </c>
      <c r="O22" s="197">
        <f>IF(AND($C22&lt;&gt;"",$C22&lt;$AA$2,$E22&gt;$Z$2),MIN($E22,$AA$2)-MAX($C22,$Z$2),0)</f>
        <v/>
      </c>
      <c r="P22" s="197">
        <f>IF(AND($F22&lt;&gt;"",$F22&lt;$AA$2,$G22&gt;$Z$2),MIN($G22,$AA$2)-MAX($F22,$Z$2),0)</f>
        <v/>
      </c>
      <c r="Q22" s="197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119" t="n"/>
    </row>
    <row r="23" ht="36.75" customHeight="1" s="35">
      <c r="A23" s="216">
        <f>A22+1</f>
        <v/>
      </c>
      <c r="B23" s="32">
        <f>TEXT(A23,"aaa")</f>
        <v/>
      </c>
      <c r="C23" s="200" t="n"/>
      <c r="D23" s="215">
        <f t="array" ref="D23">_xlfn.IFS(C23&lt;0.5,"朝",AND(C23&lt;22/24),"22前",AND(C23&gt;=22/24),"22後")</f>
        <v/>
      </c>
      <c r="E23" s="146" t="n"/>
      <c r="F23" s="197" t="n"/>
      <c r="G23" s="198" t="n"/>
      <c r="H23" s="201">
        <f>G23-F23</f>
        <v/>
      </c>
      <c r="I23" s="196">
        <f>IF(AND(C23&lt;0.333,C23&lt;&gt;""),8/24-C23,(IF(E23&gt;29/24,E23-29/24,)))</f>
        <v/>
      </c>
      <c r="J23" s="196">
        <f>IF(AND(C23&lt;0.5,C23&lt;&gt;""),E23-C23-H23,)</f>
        <v/>
      </c>
      <c r="K23" s="196">
        <f>IF(AND(C23&gt;0.5,C23&lt;22/24),22/24-C23,)</f>
        <v/>
      </c>
      <c r="L23" s="197">
        <f>IF(C23&gt;E23,E23+1-C23-H23,E23-C23-H23)</f>
        <v/>
      </c>
      <c r="M23" s="202">
        <f>+IF(L23&gt;$L$7,$L$7,L23)</f>
        <v/>
      </c>
      <c r="N23" s="197">
        <f>+IF(OR(L23&lt;=$L$7,L23=" ")," ",L23-$L$7)</f>
        <v/>
      </c>
      <c r="O23" s="197">
        <f>IF(AND($C23&lt;&gt;"",$C23&lt;$AA$2,$E23&gt;$Z$2),MIN($E23,$AA$2)-MAX($C23,$Z$2),0)</f>
        <v/>
      </c>
      <c r="P23" s="197">
        <f>IF(AND($F23&lt;&gt;"",$F23&lt;$AA$2,$G23&gt;$Z$2),MIN($G23,$AA$2)-MAX($F23,$Z$2),0)</f>
        <v/>
      </c>
      <c r="Q23" s="197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119" t="n"/>
    </row>
    <row r="24" ht="36.75" customHeight="1" s="35">
      <c r="A24" s="216">
        <f>A23+1</f>
        <v/>
      </c>
      <c r="B24" s="32">
        <f>TEXT(A24,"aaa")</f>
        <v/>
      </c>
      <c r="C24" s="200" t="n"/>
      <c r="D24" s="215">
        <f t="array" ref="D24">_xlfn.IFS(C24&lt;0.5,"朝",AND(C24&lt;22/24),"22前",AND(C24&gt;=22/24),"22後")</f>
        <v/>
      </c>
      <c r="E24" s="146" t="n"/>
      <c r="F24" s="197" t="n"/>
      <c r="G24" s="198" t="n"/>
      <c r="H24" s="201">
        <f>G24-F24</f>
        <v/>
      </c>
      <c r="I24" s="196">
        <f>IF(AND(C24&lt;0.333,C24&lt;&gt;""),8/24-C24,(IF(E24&gt;29/24,E24-29/24,)))</f>
        <v/>
      </c>
      <c r="J24" s="196">
        <f>IF(AND(C24&lt;0.5,C24&lt;&gt;""),E24-C24-H24,)</f>
        <v/>
      </c>
      <c r="K24" s="196">
        <f>IF(AND(C24&gt;0.5,C24&lt;22/24),22/24-C24,)</f>
        <v/>
      </c>
      <c r="L24" s="197">
        <f>IF(C24&gt;E24,E24+1-C24-H24,E24-C24-H24)</f>
        <v/>
      </c>
      <c r="M24" s="202">
        <f>+IF(L24&gt;$L$7,$L$7,L24)</f>
        <v/>
      </c>
      <c r="N24" s="197">
        <f>+IF(OR(L24&lt;=$L$7,L24=" ")," ",L24-$L$7)</f>
        <v/>
      </c>
      <c r="O24" s="197">
        <f>IF(AND($C24&lt;&gt;"",$C24&lt;$AA$2,$E24&gt;$Z$2),MIN($E24,$AA$2)-MAX($C24,$Z$2),0)</f>
        <v/>
      </c>
      <c r="P24" s="197">
        <f>IF(AND($F24&lt;&gt;"",$F24&lt;$AA$2,$G24&gt;$Z$2),MIN($G24,$AA$2)-MAX($F24,$Z$2),0)</f>
        <v/>
      </c>
      <c r="Q24" s="197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119" t="n"/>
    </row>
    <row r="25" ht="36.75" customHeight="1" s="35">
      <c r="A25" s="216">
        <f>A24+1</f>
        <v/>
      </c>
      <c r="B25" s="32">
        <f>TEXT(A25,"aaa")</f>
        <v/>
      </c>
      <c r="C25" s="200" t="n"/>
      <c r="D25" s="215">
        <f t="array" ref="D25">_xlfn.IFS(C25&lt;0.5,"朝",AND(C25&lt;22/24),"22前",AND(C25&gt;=22/24),"22後")</f>
        <v/>
      </c>
      <c r="E25" s="146" t="n"/>
      <c r="F25" s="197" t="n"/>
      <c r="G25" s="198" t="n"/>
      <c r="H25" s="201">
        <f>G25-F25</f>
        <v/>
      </c>
      <c r="I25" s="196">
        <f>IF(AND(C25&lt;0.333,C25&lt;&gt;""),8/24-C25,(IF(E25&gt;29/24,E25-29/24,)))</f>
        <v/>
      </c>
      <c r="J25" s="196">
        <f>IF(AND(C25&lt;0.5,C25&lt;&gt;""),E25-C25-H25,)</f>
        <v/>
      </c>
      <c r="K25" s="196">
        <f>IF(AND(C25&gt;0.5,C25&lt;22/24),22/24-C25,)</f>
        <v/>
      </c>
      <c r="L25" s="197">
        <f>IF(C25&gt;E25,E25+1-C25-H25,E25-C25-H25)</f>
        <v/>
      </c>
      <c r="M25" s="202">
        <f>+IF(L25&gt;$L$7,$L$7,L25)</f>
        <v/>
      </c>
      <c r="N25" s="197">
        <f>+IF(OR(L25&lt;=$L$7,L25=" ")," ",L25-$L$7)</f>
        <v/>
      </c>
      <c r="O25" s="197">
        <f>IF(AND($C25&lt;&gt;"",$C25&lt;$AA$2,$E25&gt;$Z$2),MIN($E25,$AA$2)-MAX($C25,$Z$2),0)</f>
        <v/>
      </c>
      <c r="P25" s="197">
        <f>IF(AND($F25&lt;&gt;"",$F25&lt;$AA$2,$G25&gt;$Z$2),MIN($G25,$AA$2)-MAX($F25,$Z$2),0)</f>
        <v/>
      </c>
      <c r="Q25" s="197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119" t="n"/>
    </row>
    <row r="26" ht="36.75" customHeight="1" s="35">
      <c r="A26" s="216">
        <f>A25+1</f>
        <v/>
      </c>
      <c r="B26" s="32">
        <f>TEXT(A26,"aaa")</f>
        <v/>
      </c>
      <c r="C26" s="200" t="n"/>
      <c r="D26" s="215">
        <f t="array" ref="D26">_xlfn.IFS(C26&lt;0.5,"朝",AND(C26&lt;22/24),"22前",AND(C26&gt;=22/24),"22後")</f>
        <v/>
      </c>
      <c r="E26" s="146" t="n"/>
      <c r="F26" s="197" t="n"/>
      <c r="G26" s="198" t="n"/>
      <c r="H26" s="201">
        <f>G26-F26</f>
        <v/>
      </c>
      <c r="I26" s="196">
        <f>IF(AND(C26&lt;0.333,C26&lt;&gt;""),8/24-C26,(IF(E26&gt;29/24,E26-29/24,)))</f>
        <v/>
      </c>
      <c r="J26" s="196">
        <f>IF(AND(C26&lt;0.5,C26&lt;&gt;""),E26-C26-H26,)</f>
        <v/>
      </c>
      <c r="K26" s="196">
        <f>IF(AND(C26&gt;0.5,C26&lt;22/24),22/24-C26,)</f>
        <v/>
      </c>
      <c r="L26" s="197">
        <f>IF(C26&gt;E26,E26+1-C26-H26,E26-C26-H26)</f>
        <v/>
      </c>
      <c r="M26" s="202">
        <f>+IF(L26&gt;$L$7,$L$7,L26)</f>
        <v/>
      </c>
      <c r="N26" s="197">
        <f>+IF(OR(L26&lt;=$L$7,L26=" ")," ",L26-$L$7)</f>
        <v/>
      </c>
      <c r="O26" s="197">
        <f>IF(AND($C26&lt;&gt;"",$C26&lt;$AA$2,$E26&gt;$Z$2),MIN($E26,$AA$2)-MAX($C26,$Z$2),0)</f>
        <v/>
      </c>
      <c r="P26" s="197">
        <f>IF(AND($F26&lt;&gt;"",$F26&lt;$AA$2,$G26&gt;$Z$2),MIN($G26,$AA$2)-MAX($F26,$Z$2),0)</f>
        <v/>
      </c>
      <c r="Q26" s="197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119" t="n"/>
    </row>
    <row r="27" ht="36.75" customHeight="1" s="35">
      <c r="A27" s="216">
        <f>A26+1</f>
        <v/>
      </c>
      <c r="B27" s="32">
        <f>TEXT(A27,"aaa")</f>
        <v/>
      </c>
      <c r="C27" s="200" t="n"/>
      <c r="D27" s="215">
        <f t="array" ref="D27">_xlfn.IFS(C27&lt;0.5,"朝",AND(C27&lt;22/24),"22前",AND(C27&gt;=22/24),"22後")</f>
        <v/>
      </c>
      <c r="E27" s="146" t="n"/>
      <c r="F27" s="197" t="n"/>
      <c r="G27" s="198" t="n"/>
      <c r="H27" s="201">
        <f>G27-F27</f>
        <v/>
      </c>
      <c r="I27" s="196">
        <f>IF(AND(C27&lt;0.333,C27&lt;&gt;""),8/24-C27,(IF(E27&gt;29/24,E27-29/24,)))</f>
        <v/>
      </c>
      <c r="J27" s="196">
        <f>IF(AND(C27&lt;0.5,C27&lt;&gt;""),E27-C27-H27,)</f>
        <v/>
      </c>
      <c r="K27" s="196">
        <f>IF(AND(C27&gt;0.5,C27&lt;22/24),22/24-C27,)</f>
        <v/>
      </c>
      <c r="L27" s="197">
        <f>IF(C27&gt;E27,E27+1-C27-H27,E27-C27-H27)</f>
        <v/>
      </c>
      <c r="M27" s="202">
        <f>+IF(L27&gt;$L$7,$L$7,L27)</f>
        <v/>
      </c>
      <c r="N27" s="197">
        <f>+IF(OR(L27&lt;=$L$7,L27=" ")," ",L27-$L$7)</f>
        <v/>
      </c>
      <c r="O27" s="197">
        <f>IF(AND($C27&lt;&gt;"",$C27&lt;$AA$2,$E27&gt;$Z$2),MIN($E27,$AA$2)-MAX($C27,$Z$2),0)</f>
        <v/>
      </c>
      <c r="P27" s="197">
        <f>IF(AND($F27&lt;&gt;"",$F27&lt;$AA$2,$G27&gt;$Z$2),MIN($G27,$AA$2)-MAX($F27,$Z$2),0)</f>
        <v/>
      </c>
      <c r="Q27" s="197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119" t="n"/>
    </row>
    <row r="28" ht="36.75" customHeight="1" s="35">
      <c r="A28" s="216">
        <f>A27+1</f>
        <v/>
      </c>
      <c r="B28" s="32">
        <f>TEXT(A28,"aaa")</f>
        <v/>
      </c>
      <c r="C28" s="200" t="n"/>
      <c r="D28" s="215">
        <f t="array" ref="D28">_xlfn.IFS(C28&lt;0.5,"朝",AND(C28&lt;22/24),"22前",AND(C28&gt;=22/24),"22後")</f>
        <v/>
      </c>
      <c r="E28" s="146" t="n"/>
      <c r="F28" s="197" t="n"/>
      <c r="G28" s="198" t="n"/>
      <c r="H28" s="201">
        <f>G28-F28</f>
        <v/>
      </c>
      <c r="I28" s="196">
        <f>IF(AND(C28&lt;0.333,C28&lt;&gt;""),8/24-C28,(IF(E28&gt;29/24,E28-29/24,)))</f>
        <v/>
      </c>
      <c r="J28" s="196">
        <f>IF(AND(C28&lt;0.5,C28&lt;&gt;""),E28-C28-H28,)</f>
        <v/>
      </c>
      <c r="K28" s="196">
        <f>IF(AND(C28&gt;0.5,C28&lt;22/24),22/24-C28,)</f>
        <v/>
      </c>
      <c r="L28" s="197">
        <f>IF(C28&gt;E28,E28+1-C28-H28,E28-C28-H28)</f>
        <v/>
      </c>
      <c r="M28" s="202">
        <f>+IF(L28&gt;$L$7,$L$7,L28)</f>
        <v/>
      </c>
      <c r="N28" s="197">
        <f>+IF(OR(L28&lt;=$L$7,L28=" ")," ",L28-$L$7)</f>
        <v/>
      </c>
      <c r="O28" s="197">
        <f>IF(AND($C28&lt;&gt;"",$C28&lt;$AA$2,$E28&gt;$Z$2),MIN($E28,$AA$2)-MAX($C28,$Z$2),0)</f>
        <v/>
      </c>
      <c r="P28" s="197">
        <f>IF(AND($F28&lt;&gt;"",$F28&lt;$AA$2,$G28&gt;$Z$2),MIN($G28,$AA$2)-MAX($F28,$Z$2),0)</f>
        <v/>
      </c>
      <c r="Q28" s="197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119" t="n"/>
    </row>
    <row r="29" ht="36.75" customHeight="1" s="35">
      <c r="A29" s="216">
        <f>A28+1</f>
        <v/>
      </c>
      <c r="B29" s="32">
        <f>TEXT(A29,"aaa")</f>
        <v/>
      </c>
      <c r="C29" s="200" t="n"/>
      <c r="D29" s="215">
        <f t="array" ref="D29">_xlfn.IFS(C29&lt;0.5,"朝",AND(C29&lt;22/24),"22前",AND(C29&gt;=22/24),"22後")</f>
        <v/>
      </c>
      <c r="E29" s="146" t="n"/>
      <c r="F29" s="197" t="n"/>
      <c r="G29" s="198" t="n"/>
      <c r="H29" s="201">
        <f>G29-F29</f>
        <v/>
      </c>
      <c r="I29" s="196">
        <f>IF(AND(C29&lt;0.333,C29&lt;&gt;""),8/24-C29,(IF(E29&gt;29/24,E29-29/24,)))</f>
        <v/>
      </c>
      <c r="J29" s="196">
        <f>IF(AND(C29&lt;0.5,C29&lt;&gt;""),E29-C29-H29,)</f>
        <v/>
      </c>
      <c r="K29" s="196">
        <f>IF(AND(C29&gt;0.5,C29&lt;22/24),22/24-C29,)</f>
        <v/>
      </c>
      <c r="L29" s="197">
        <f>IF(C29&gt;E29,E29+1-C29-H29,E29-C29-H29)</f>
        <v/>
      </c>
      <c r="M29" s="202">
        <f>+IF(L29&gt;$L$7,$L$7,L29)</f>
        <v/>
      </c>
      <c r="N29" s="197">
        <f>+IF(OR(L29&lt;=$L$7,L29=" ")," ",L29-$L$7)</f>
        <v/>
      </c>
      <c r="O29" s="197">
        <f>IF(AND($C29&lt;&gt;"",$C29&lt;$AA$2,$E29&gt;$Z$2),MIN($E29,$AA$2)-MAX($C29,$Z$2),0)</f>
        <v/>
      </c>
      <c r="P29" s="197">
        <f>IF(AND($F29&lt;&gt;"",$F29&lt;$AA$2,$G29&gt;$Z$2),MIN($G29,$AA$2)-MAX($F29,$Z$2),0)</f>
        <v/>
      </c>
      <c r="Q29" s="197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119" t="n"/>
    </row>
    <row r="30" ht="36.75" customHeight="1" s="35">
      <c r="A30" s="216">
        <f>A29+1</f>
        <v/>
      </c>
      <c r="B30" s="32">
        <f>TEXT(A30,"aaa")</f>
        <v/>
      </c>
      <c r="C30" s="200" t="n"/>
      <c r="D30" s="215">
        <f t="array" ref="D30">_xlfn.IFS(C30&lt;0.5,"朝",AND(C30&lt;22/24),"22前",AND(C30&gt;=22/24),"22後")</f>
        <v/>
      </c>
      <c r="E30" s="146" t="n"/>
      <c r="F30" s="197" t="n"/>
      <c r="G30" s="198" t="n"/>
      <c r="H30" s="201">
        <f>G30-F30</f>
        <v/>
      </c>
      <c r="I30" s="196">
        <f>IF(AND(C30&lt;0.333,C30&lt;&gt;""),8/24-C30,(IF(E30&gt;29/24,E30-29/24,)))</f>
        <v/>
      </c>
      <c r="J30" s="196">
        <f>IF(AND(C30&lt;0.5,C30&lt;&gt;""),E30-C30-H30,)</f>
        <v/>
      </c>
      <c r="K30" s="196">
        <f>IF(AND(C30&gt;0.5,C30&lt;22/24),22/24-C30,)</f>
        <v/>
      </c>
      <c r="L30" s="197">
        <f>IF(C30&gt;E30,E30+1-C30-H30,E30-C30-H30)</f>
        <v/>
      </c>
      <c r="M30" s="202">
        <f>+IF(L30&gt;$L$7,$L$7,L30)</f>
        <v/>
      </c>
      <c r="N30" s="197">
        <f>+IF(OR(L30&lt;=$L$7,L30=" ")," ",L30-$L$7)</f>
        <v/>
      </c>
      <c r="O30" s="197">
        <f>IF(AND($C30&lt;&gt;"",$C30&lt;$AA$2,$E30&gt;$Z$2),MIN($E30,$AA$2)-MAX($C30,$Z$2),0)</f>
        <v/>
      </c>
      <c r="P30" s="197">
        <f>IF(AND($F30&lt;&gt;"",$F30&lt;$AA$2,$G30&gt;$Z$2),MIN($G30,$AA$2)-MAX($F30,$Z$2),0)</f>
        <v/>
      </c>
      <c r="Q30" s="197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119" t="n"/>
    </row>
    <row r="31" ht="36.75" customHeight="1" s="35">
      <c r="A31" s="216">
        <f>A30+1</f>
        <v/>
      </c>
      <c r="B31" s="32">
        <f>TEXT(A31,"aaa")</f>
        <v/>
      </c>
      <c r="C31" s="200" t="n"/>
      <c r="D31" s="215">
        <f t="array" ref="D31">_xlfn.IFS(C31&lt;0.5,"朝",AND(C31&lt;22/24),"22前",AND(C31&gt;=22/24),"22後")</f>
        <v/>
      </c>
      <c r="E31" s="146" t="n"/>
      <c r="F31" s="197" t="n"/>
      <c r="G31" s="198" t="n"/>
      <c r="H31" s="201">
        <f>G31-F31</f>
        <v/>
      </c>
      <c r="I31" s="196">
        <f>IF(AND(C31&lt;0.333,C31&lt;&gt;""),8/24-C31,(IF(E31&gt;29/24,E31-29/24,)))</f>
        <v/>
      </c>
      <c r="J31" s="196">
        <f>IF(AND(C31&lt;0.5,C31&lt;&gt;""),E31-C31-H31,)</f>
        <v/>
      </c>
      <c r="K31" s="196">
        <f>IF(AND(C31&gt;0.5,C31&lt;22/24),22/24-C31,)</f>
        <v/>
      </c>
      <c r="L31" s="197">
        <f>IF(C31&gt;E31,E31+1-C31-H31,E31-C31-H31)</f>
        <v/>
      </c>
      <c r="M31" s="202">
        <f>+IF(L31&gt;$L$7,$L$7,L31)</f>
        <v/>
      </c>
      <c r="N31" s="197">
        <f>+IF(OR(L31&lt;=$L$7,L31=" ")," ",L31-$L$7)</f>
        <v/>
      </c>
      <c r="O31" s="197">
        <f>IF(AND($C31&lt;&gt;"",$C31&lt;$AA$2,$E31&gt;$Z$2),MIN($E31,$AA$2)-MAX($C31,$Z$2),0)</f>
        <v/>
      </c>
      <c r="P31" s="197">
        <f>IF(AND($F31&lt;&gt;"",$F31&lt;$AA$2,$G31&gt;$Z$2),MIN($G31,$AA$2)-MAX($F31,$Z$2),0)</f>
        <v/>
      </c>
      <c r="Q31" s="197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119" t="n"/>
    </row>
    <row r="32" ht="36.75" customHeight="1" s="35">
      <c r="A32" s="216">
        <f>A31+1</f>
        <v/>
      </c>
      <c r="B32" s="32">
        <f>TEXT(A32,"aaa")</f>
        <v/>
      </c>
      <c r="C32" s="200" t="n"/>
      <c r="D32" s="215">
        <f t="array" ref="D32">_xlfn.IFS(C32&lt;0.5,"朝",AND(C32&lt;22/24),"22前",AND(C32&gt;=22/24),"22後")</f>
        <v/>
      </c>
      <c r="E32" s="146" t="n"/>
      <c r="F32" s="197" t="n"/>
      <c r="G32" s="198" t="n"/>
      <c r="H32" s="201">
        <f>G32-F32</f>
        <v/>
      </c>
      <c r="I32" s="196">
        <f>IF(AND(C32&lt;0.333,C32&lt;&gt;""),8/24-C32,(IF(E32&gt;29/24,E32-29/24,)))</f>
        <v/>
      </c>
      <c r="J32" s="196">
        <f>IF(AND(C32&lt;0.5,C32&lt;&gt;""),E32-C32-H32,)</f>
        <v/>
      </c>
      <c r="K32" s="196">
        <f>IF(AND(C32&gt;0.5,C32&lt;22/24),22/24-C32,)</f>
        <v/>
      </c>
      <c r="L32" s="197">
        <f>IF(C32&gt;E32,E32+1-C32-H32,E32-C32-H32)</f>
        <v/>
      </c>
      <c r="M32" s="202">
        <f>+IF(L32&gt;$L$7,$L$7,L32)</f>
        <v/>
      </c>
      <c r="N32" s="197">
        <f>+IF(OR(L32&lt;=$L$7,L32=" ")," ",L32-$L$7)</f>
        <v/>
      </c>
      <c r="O32" s="197">
        <f>IF(AND($C32&lt;&gt;"",$C32&lt;$AA$2,$E32&gt;$Z$2),MIN($E32,$AA$2)-MAX($C32,$Z$2),0)</f>
        <v/>
      </c>
      <c r="P32" s="197">
        <f>IF(AND($F32&lt;&gt;"",$F32&lt;$AA$2,$G32&gt;$Z$2),MIN($G32,$AA$2)-MAX($F32,$Z$2),0)</f>
        <v/>
      </c>
      <c r="Q32" s="197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119" t="n"/>
    </row>
    <row r="33" ht="36.75" customHeight="1" s="35">
      <c r="A33" s="216">
        <f>A32+1</f>
        <v/>
      </c>
      <c r="B33" s="32">
        <f>TEXT(A33,"aaa")</f>
        <v/>
      </c>
      <c r="C33" s="200" t="n"/>
      <c r="D33" s="215">
        <f t="array" ref="D33">_xlfn.IFS(C33&lt;0.5,"朝",AND(C33&lt;22/24),"22前",AND(C33&gt;=22/24),"22後")</f>
        <v/>
      </c>
      <c r="E33" s="146" t="n"/>
      <c r="F33" s="197" t="n"/>
      <c r="G33" s="198" t="n"/>
      <c r="H33" s="201">
        <f>G33-F33</f>
        <v/>
      </c>
      <c r="I33" s="196">
        <f>IF(AND(C33&lt;0.333,C33&lt;&gt;""),8/24-C33,(IF(E33&gt;29/24,E33-29/24,)))</f>
        <v/>
      </c>
      <c r="J33" s="196">
        <f>IF(AND(C33&lt;0.5,C33&lt;&gt;""),E33-C33-H33,)</f>
        <v/>
      </c>
      <c r="K33" s="196">
        <f>IF(AND(C33&gt;0.5,C33&lt;22/24),22/24-C33,)</f>
        <v/>
      </c>
      <c r="L33" s="197">
        <f>IF(C33&gt;E33,E33+1-C33-H33,E33-C33-H33)</f>
        <v/>
      </c>
      <c r="M33" s="202">
        <f>+IF(L33&gt;$L$7,$L$7,L33)</f>
        <v/>
      </c>
      <c r="N33" s="197">
        <f>+IF(OR(L33&lt;=$L$7,L33=" ")," ",L33-$L$7)</f>
        <v/>
      </c>
      <c r="O33" s="197">
        <f>IF(AND($C33&lt;&gt;"",$C33&lt;$AA$2,$E33&gt;$Z$2),MIN($E33,$AA$2)-MAX($C33,$Z$2),0)</f>
        <v/>
      </c>
      <c r="P33" s="197">
        <f>IF(AND($F33&lt;&gt;"",$F33&lt;$AA$2,$G33&gt;$Z$2),MIN($G33,$AA$2)-MAX($F33,$Z$2),0)</f>
        <v/>
      </c>
      <c r="Q33" s="197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119" t="n"/>
    </row>
    <row r="34" ht="36.75" customHeight="1" s="35">
      <c r="A34" s="216">
        <f>A33+1</f>
        <v/>
      </c>
      <c r="B34" s="32">
        <f>TEXT(A34,"aaa")</f>
        <v/>
      </c>
      <c r="C34" s="200" t="n"/>
      <c r="D34" s="215">
        <f t="array" ref="D34">_xlfn.IFS(C34&lt;0.5,"朝",AND(C34&lt;22/24),"22前",AND(C34&gt;=22/24),"22後")</f>
        <v/>
      </c>
      <c r="E34" s="146" t="n"/>
      <c r="F34" s="197" t="n"/>
      <c r="G34" s="198" t="n"/>
      <c r="H34" s="201">
        <f>G34-F34</f>
        <v/>
      </c>
      <c r="I34" s="196">
        <f>IF(AND(C34&lt;0.333,C34&lt;&gt;""),8/24-C34,(IF(E34&gt;29/24,E34-29/24,)))</f>
        <v/>
      </c>
      <c r="J34" s="196">
        <f>IF(AND(C34&lt;0.5,C34&lt;&gt;""),E34-C34-H34,)</f>
        <v/>
      </c>
      <c r="K34" s="196">
        <f>IF(AND(C34&gt;0.5,C34&lt;22/24),22/24-C34,)</f>
        <v/>
      </c>
      <c r="L34" s="197">
        <f>IF(C34&gt;E34,E34+1-C34-H34,E34-C34-H34)</f>
        <v/>
      </c>
      <c r="M34" s="202">
        <f>+IF(L34&gt;$L$7,$L$7,L34)</f>
        <v/>
      </c>
      <c r="N34" s="197">
        <f>+IF(OR(L34&lt;=$L$7,L34=" ")," ",L34-$L$7)</f>
        <v/>
      </c>
      <c r="O34" s="197">
        <f>IF(AND($C34&lt;&gt;"",$C34&lt;$AA$2,$E34&gt;$Z$2),MIN($E34,$AA$2)-MAX($C34,$Z$2),0)</f>
        <v/>
      </c>
      <c r="P34" s="197">
        <f>IF(AND($F34&lt;&gt;"",$F34&lt;$AA$2,$G34&gt;$Z$2),MIN($G34,$AA$2)-MAX($F34,$Z$2),0)</f>
        <v/>
      </c>
      <c r="Q34" s="197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119" t="n"/>
    </row>
    <row r="35" ht="36.75" customHeight="1" s="35">
      <c r="A35" s="216">
        <f>A34+1</f>
        <v/>
      </c>
      <c r="B35" s="32">
        <f>TEXT(A35,"aaa")</f>
        <v/>
      </c>
      <c r="C35" s="200" t="n"/>
      <c r="D35" s="215">
        <f t="array" ref="D35">_xlfn.IFS(C35&lt;0.5,"朝",AND(C35&lt;22/24),"22前",AND(C35&gt;=22/24),"22後")</f>
        <v/>
      </c>
      <c r="E35" s="146" t="n"/>
      <c r="F35" s="197" t="n"/>
      <c r="G35" s="198" t="n"/>
      <c r="H35" s="201">
        <f>G35-F35</f>
        <v/>
      </c>
      <c r="I35" s="196">
        <f>IF(AND(C35&lt;0.333,C35&lt;&gt;""),8/24-C35,(IF(E35&gt;29/24,E35-29/24,)))</f>
        <v/>
      </c>
      <c r="J35" s="196">
        <f>IF(AND(C35&lt;0.5,C35&lt;&gt;""),E35-C35-H35,)</f>
        <v/>
      </c>
      <c r="K35" s="196">
        <f>IF(AND(C35&gt;0.5,C35&lt;22/24),22/24-C35,)</f>
        <v/>
      </c>
      <c r="L35" s="197">
        <f>IF(C35&gt;E35,E35+1-C35-H35,E35-C35-H35)</f>
        <v/>
      </c>
      <c r="M35" s="202">
        <f>+IF(L35&gt;$L$7,$L$7,L35)</f>
        <v/>
      </c>
      <c r="N35" s="197">
        <f>+IF(OR(L35&lt;=$L$7,L35=" ")," ",L35-$L$7)</f>
        <v/>
      </c>
      <c r="O35" s="197">
        <f>IF(AND($C35&lt;&gt;"",$C35&lt;$AA$2,$E35&gt;$Z$2),MIN($E35,$AA$2)-MAX($C35,$Z$2),0)</f>
        <v/>
      </c>
      <c r="P35" s="197">
        <f>IF(AND($F35&lt;&gt;"",$F35&lt;$AA$2,$G35&gt;$Z$2),MIN($G35,$AA$2)-MAX($F35,$Z$2),0)</f>
        <v/>
      </c>
      <c r="Q35" s="197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119" t="n"/>
    </row>
    <row r="36" ht="36.75" customHeight="1" s="35">
      <c r="A36" s="216">
        <f>A35+1</f>
        <v/>
      </c>
      <c r="B36" s="32">
        <f>TEXT(A36,"aaa")</f>
        <v/>
      </c>
      <c r="C36" s="200" t="n"/>
      <c r="D36" s="215">
        <f t="array" ref="D36">_xlfn.IFS(C36&lt;0.5,"朝",AND(C36&lt;22/24),"22前",AND(C36&gt;=22/24),"22後")</f>
        <v/>
      </c>
      <c r="E36" s="146" t="n"/>
      <c r="F36" s="197" t="n"/>
      <c r="G36" s="198" t="n"/>
      <c r="H36" s="201">
        <f>G36-F36</f>
        <v/>
      </c>
      <c r="I36" s="196">
        <f>IF(AND(C36&lt;0.333,C36&lt;&gt;""),8/24-C36,(IF(E36&gt;29/24,E36-29/24,)))</f>
        <v/>
      </c>
      <c r="J36" s="196">
        <f>IF(AND(C36&lt;0.5,C36&lt;&gt;""),E36-C36-H36,)</f>
        <v/>
      </c>
      <c r="K36" s="196">
        <f>IF(AND(C36&gt;0.5,C36&lt;22/24),22/24-C36,)</f>
        <v/>
      </c>
      <c r="L36" s="197">
        <f>IF(C36&gt;E36,E36+1-C36-H36,E36-C36-H36)</f>
        <v/>
      </c>
      <c r="M36" s="202">
        <f>+IF(L36&gt;$L$7,$L$7,L36)</f>
        <v/>
      </c>
      <c r="N36" s="197">
        <f>+IF(OR(L36&lt;=$L$7,L36=" ")," ",L36-$L$7)</f>
        <v/>
      </c>
      <c r="O36" s="197">
        <f>IF(AND($C36&lt;&gt;"",$C36&lt;$AA$2,$E36&gt;$Z$2),MIN($E36,$AA$2)-MAX($C36,$Z$2),0)</f>
        <v/>
      </c>
      <c r="P36" s="197">
        <f>IF(AND($F36&lt;&gt;"",$F36&lt;$AA$2,$G36&gt;$Z$2),MIN($G36,$AA$2)-MAX($F36,$Z$2),0)</f>
        <v/>
      </c>
      <c r="Q36" s="197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119" t="n"/>
    </row>
    <row r="37" ht="36.75" customHeight="1" s="35">
      <c r="A37" s="216">
        <f>A36+1</f>
        <v/>
      </c>
      <c r="B37" s="32">
        <f>TEXT(A37,"aaa")</f>
        <v/>
      </c>
      <c r="C37" s="200" t="n"/>
      <c r="D37" s="215">
        <f t="array" ref="D37">_xlfn.IFS(C37&lt;0.5,"朝",AND(C37&lt;22/24),"22前",AND(C37&gt;=22/24),"22後")</f>
        <v/>
      </c>
      <c r="E37" s="146" t="n"/>
      <c r="F37" s="197" t="n"/>
      <c r="G37" s="198" t="n"/>
      <c r="H37" s="201">
        <f>G37-F37</f>
        <v/>
      </c>
      <c r="I37" s="196">
        <f>IF(AND(C37&lt;0.333,C37&lt;&gt;""),8/24-C37,(IF(E37&gt;29/24,E37-29/24,)))</f>
        <v/>
      </c>
      <c r="J37" s="196">
        <f>IF(AND(C37&lt;0.5,C37&lt;&gt;""),E37-C37-H37,)</f>
        <v/>
      </c>
      <c r="K37" s="196">
        <f>IF(AND(C37&gt;0.5,C37&lt;22/24),22/24-C37,)</f>
        <v/>
      </c>
      <c r="L37" s="197">
        <f>IF(C37&gt;E37,E37+1-C37-H37,E37-C37-H37)</f>
        <v/>
      </c>
      <c r="M37" s="202">
        <f>+IF(L37&gt;$L$7,$L$7,L37)</f>
        <v/>
      </c>
      <c r="N37" s="197">
        <f>+IF(OR(L37&lt;=$L$7,L37=" ")," ",L37-$L$7)</f>
        <v/>
      </c>
      <c r="O37" s="197">
        <f>IF(AND($C37&lt;&gt;"",$C37&lt;$AA$2,$E37&gt;$Z$2),MIN($E37,$AA$2)-MAX($C37,$Z$2),0)</f>
        <v/>
      </c>
      <c r="P37" s="197">
        <f>IF(AND($F37&lt;&gt;"",$F37&lt;$AA$2,$G37&gt;$Z$2),MIN($G37,$AA$2)-MAX($F37,$Z$2),0)</f>
        <v/>
      </c>
      <c r="Q37" s="197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119" t="n"/>
    </row>
    <row r="38" ht="36.75" customHeight="1" s="35">
      <c r="A38" s="216">
        <f>A37+1</f>
        <v/>
      </c>
      <c r="B38" s="32">
        <f>TEXT(A38,"aaa")</f>
        <v/>
      </c>
      <c r="C38" s="200" t="n"/>
      <c r="D38" s="217">
        <f t="array" ref="D38">_xlfn.IFS(C38&lt;0.5,"朝",AND(C38&lt;22/24),"22前",AND(C38&gt;=22/24),"22後")</f>
        <v/>
      </c>
      <c r="E38" s="146" t="n"/>
      <c r="F38" s="197" t="n"/>
      <c r="G38" s="198" t="n"/>
      <c r="H38" s="201">
        <f>G38-F38</f>
        <v/>
      </c>
      <c r="I38" s="196">
        <f>IF(AND(C38&lt;0.333,C38&lt;&gt;""),8/24-C38,(IF(E38&gt;29/24,E38-29/24,)))</f>
        <v/>
      </c>
      <c r="J38" s="197">
        <f>IF(AND(C38&lt;0.5,C38&lt;&gt;""),E38-C38-H38,)</f>
        <v/>
      </c>
      <c r="K38" s="197">
        <f>IF(AND(C38&gt;0.5,C38&lt;22/24),22/24-C38,)</f>
        <v/>
      </c>
      <c r="L38" s="197">
        <f>IF(C38&gt;E38,E38+1-C38-H38,E38-C38-H38)</f>
        <v/>
      </c>
      <c r="M38" s="202">
        <f>+IF(L38&gt;$L$7,$L$7,L38)</f>
        <v/>
      </c>
      <c r="N38" s="197">
        <f>+IF(OR(L38&lt;=$L$7,L38=" ")," ",L38-$L$7)</f>
        <v/>
      </c>
      <c r="O38" s="197" t="n"/>
      <c r="P38" s="197" t="n"/>
      <c r="Q38" s="197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119" t="n"/>
    </row>
    <row r="39" ht="36.75" customHeight="1" s="35" thickBot="1">
      <c r="A39" s="218">
        <f>A38+1</f>
        <v/>
      </c>
      <c r="B39" s="26">
        <f>TEXT(A39,"aaa")</f>
        <v/>
      </c>
      <c r="C39" s="219" t="n"/>
      <c r="D39" s="220">
        <f t="array" ref="D39">_xlfn.IFS(C39&lt;0.5,"朝",AND(C39&lt;22/24),"22前",AND(C39&gt;=22/24),"22後")</f>
        <v/>
      </c>
      <c r="E39" s="147" t="n"/>
      <c r="F39" s="221" t="n"/>
      <c r="G39" s="222" t="n"/>
      <c r="H39" s="207" t="n">
        <v>0</v>
      </c>
      <c r="I39" s="208">
        <f>IF(AND(C39&lt;0.333,C39&lt;&gt;""),8/24-C39,(IF(E39&gt;29/24,E39-29/24,)))</f>
        <v/>
      </c>
      <c r="J39" s="208">
        <f>IF(AND(C39&lt;0.5,C39&lt;&gt;""),E39-C39-H39,)</f>
        <v/>
      </c>
      <c r="K39" s="223">
        <f>IF(AND(C39&gt;0.5,C39&lt;22/24),22/24-C39,)</f>
        <v/>
      </c>
      <c r="L39" s="208">
        <f>IF(C39&gt;E39,E39+1-C39-H39,E39-C39-H39)</f>
        <v/>
      </c>
      <c r="M39" s="209" t="n">
        <v>0</v>
      </c>
      <c r="N39" s="208" t="n"/>
      <c r="O39" s="208" t="n"/>
      <c r="P39" s="208" t="n"/>
      <c r="Q39" s="208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121" t="n"/>
    </row>
    <row r="40" ht="36.75" customHeight="1" s="35" thickTop="1">
      <c r="A40" s="117" t="inlineStr">
        <is>
          <t>合計</t>
        </is>
      </c>
      <c r="B40" s="117" t="n"/>
      <c r="C40" s="196" t="n"/>
      <c r="D40" s="215">
        <f t="array" ref="D40">_xlfn.IFS(C40&lt;0.5,"朝",AND(C40&lt;22/24),"22前",AND(C40&gt;=22/24),"22後")</f>
        <v/>
      </c>
      <c r="E40" s="224" t="n"/>
      <c r="F40" s="225" t="n"/>
      <c r="G40" s="226" t="n"/>
      <c r="H40" s="195" t="inlineStr">
        <is>
          <t>休憩計計</t>
        </is>
      </c>
      <c r="I40" s="196" t="inlineStr">
        <is>
          <t>早朝計</t>
        </is>
      </c>
      <c r="J40" s="196" t="inlineStr">
        <is>
          <t>基本計</t>
        </is>
      </c>
      <c r="K40" s="196" t="inlineStr">
        <is>
          <t>夜時間</t>
        </is>
      </c>
      <c r="L40" s="196" t="inlineStr">
        <is>
          <t>実働時間</t>
        </is>
      </c>
      <c r="M40" s="122" t="inlineStr">
        <is>
          <t>契約時間</t>
        </is>
      </c>
      <c r="N40" s="123" t="inlineStr">
        <is>
          <t>残業時間</t>
        </is>
      </c>
      <c r="O40" s="124" t="inlineStr">
        <is>
          <t>深夜時間</t>
        </is>
      </c>
      <c r="P40" s="124" t="inlineStr">
        <is>
          <t>深夜時間</t>
        </is>
      </c>
      <c r="Q40" s="124" t="inlineStr">
        <is>
          <t>深夜時間</t>
        </is>
      </c>
      <c r="R40" s="125" t="inlineStr">
        <is>
          <t>食事合計</t>
        </is>
      </c>
    </row>
    <row r="41" ht="36.75" customHeight="1" s="35" thickBot="1">
      <c r="A41" s="119" t="n"/>
      <c r="B41" s="119" t="n"/>
      <c r="C41" s="119" t="n"/>
      <c r="D41" s="119" t="n"/>
      <c r="E41" s="140" t="n"/>
      <c r="F41" s="4" t="inlineStr">
        <is>
          <t>出勤日数</t>
        </is>
      </c>
      <c r="G41" s="144">
        <f>COUNTA(C9:C39)</f>
        <v/>
      </c>
      <c r="H41" s="227">
        <f>+SUM(H9:H39)</f>
        <v/>
      </c>
      <c r="I41" s="228">
        <f>SUM(I9:I39)</f>
        <v/>
      </c>
      <c r="J41" s="229">
        <f>SUM(J9:J39)</f>
        <v/>
      </c>
      <c r="K41" s="229">
        <f>SUM(K9:K39)</f>
        <v/>
      </c>
      <c r="L41" s="197">
        <f>+SUM(L9:L39)</f>
        <v/>
      </c>
      <c r="M41" s="197">
        <f>+SUM(M9:M39)</f>
        <v/>
      </c>
      <c r="N41" s="197">
        <f>+SUM(N9:N39)</f>
        <v/>
      </c>
      <c r="O41" s="197">
        <f>+SUM(O9:O38)</f>
        <v/>
      </c>
      <c r="P41" s="197">
        <f>+SUM(P9:P38)</f>
        <v/>
      </c>
      <c r="Q41" s="197">
        <f>+SUM(Q9:Q39)</f>
        <v/>
      </c>
      <c r="R41" s="119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39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I36" sqref="I36"/>
    </sheetView>
  </sheetViews>
  <sheetFormatPr baseColWidth="8" defaultRowHeight="13.2"/>
  <cols>
    <col width="7.21875" bestFit="1" customWidth="1" style="35" min="1" max="1"/>
    <col width="5.77734375" bestFit="1" customWidth="1" style="35" min="2" max="2"/>
    <col hidden="1" width="2.88671875" customWidth="1" style="35" min="4" max="4"/>
    <col width="10.109375" customWidth="1" style="35" min="8" max="11"/>
    <col width="10" customWidth="1" style="35" min="12" max="13"/>
    <col width="10.88671875" customWidth="1" style="35" min="14" max="14"/>
    <col hidden="1" width="9" customWidth="1" style="35" min="15" max="15"/>
    <col hidden="1" width="8.21875" customWidth="1" style="35" min="16" max="16"/>
  </cols>
  <sheetData>
    <row r="2" ht="22.5" customHeight="1" s="35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67" t="inlineStr">
        <is>
          <t>ダイエットクック</t>
        </is>
      </c>
      <c r="E2" s="166" t="n"/>
      <c r="F2" s="166" t="n"/>
      <c r="G2" s="166" t="n"/>
      <c r="L2" s="0" t="n"/>
      <c r="M2" s="0" t="n"/>
      <c r="Z2" s="22" t="n">
        <v>0.9166666666666666</v>
      </c>
      <c r="AA2" s="23" t="n">
        <v>1.208333333333333</v>
      </c>
    </row>
    <row r="3" ht="22.5" customHeight="1" s="35">
      <c r="A3" s="190">
        <f>'[1]0SHEET'!D1</f>
        <v/>
      </c>
      <c r="B3" s="2" t="inlineStr">
        <is>
          <t>月</t>
        </is>
      </c>
      <c r="L3" s="0" t="n"/>
      <c r="M3" s="0" t="n"/>
    </row>
    <row r="4" ht="22.5" customHeight="1" s="35">
      <c r="C4" s="1" t="inlineStr">
        <is>
          <t>氏名</t>
        </is>
      </c>
      <c r="D4" s="168" t="inlineStr">
        <is>
          <t>Ｒバラル　サンディア</t>
        </is>
      </c>
      <c r="E4" s="166" t="n"/>
      <c r="F4" s="166" t="n"/>
      <c r="G4" s="166" t="n"/>
      <c r="H4" s="0" t="inlineStr">
        <is>
          <t>NP番号：</t>
        </is>
      </c>
      <c r="I4" s="107" t="n">
        <v>6211</v>
      </c>
      <c r="J4" s="0" t="n"/>
      <c r="K4" s="0" t="n"/>
      <c r="M4" s="0" t="n"/>
    </row>
    <row r="6">
      <c r="L6" s="20" t="inlineStr">
        <is>
          <t>法定時間</t>
        </is>
      </c>
      <c r="M6" s="20" t="n"/>
    </row>
    <row r="7" ht="14.25" customHeight="1" s="35" thickBot="1">
      <c r="L7" s="21" t="n">
        <v>0.3333333333333333</v>
      </c>
      <c r="M7" s="21" t="n"/>
      <c r="O7" s="3" t="n"/>
      <c r="P7" s="3" t="n"/>
      <c r="Q7" s="3" t="n"/>
    </row>
    <row r="8" ht="22.5" customHeight="1" s="35" thickBot="1">
      <c r="A8" s="110" t="inlineStr">
        <is>
          <t>日</t>
        </is>
      </c>
      <c r="B8" s="132" t="inlineStr">
        <is>
          <t>曜日</t>
        </is>
      </c>
      <c r="C8" s="7" t="inlineStr">
        <is>
          <t>出勤</t>
        </is>
      </c>
      <c r="D8" s="8" t="n"/>
      <c r="E8" s="8" t="inlineStr">
        <is>
          <t>退勤</t>
        </is>
      </c>
      <c r="F8" s="8" t="inlineStr">
        <is>
          <t>休憩開始</t>
        </is>
      </c>
      <c r="G8" s="9" t="inlineStr">
        <is>
          <t>休憩終了</t>
        </is>
      </c>
      <c r="H8" s="134" t="inlineStr">
        <is>
          <t>休憩計</t>
        </is>
      </c>
      <c r="I8" s="110" t="inlineStr">
        <is>
          <t>早朝</t>
        </is>
      </c>
      <c r="J8" s="110" t="inlineStr">
        <is>
          <t>基本</t>
        </is>
      </c>
      <c r="K8" s="110" t="inlineStr">
        <is>
          <t>夜</t>
        </is>
      </c>
      <c r="L8" s="111" t="inlineStr">
        <is>
          <t>実働</t>
        </is>
      </c>
      <c r="M8" s="111" t="inlineStr">
        <is>
          <t>契約時間</t>
        </is>
      </c>
      <c r="N8" s="112" t="inlineStr">
        <is>
          <t>残業</t>
        </is>
      </c>
      <c r="O8" s="113" t="inlineStr">
        <is>
          <t>深夜時間</t>
        </is>
      </c>
      <c r="P8" s="113" t="inlineStr">
        <is>
          <t>深夜休憩</t>
        </is>
      </c>
      <c r="Q8" s="113" t="inlineStr">
        <is>
          <t>深夜</t>
        </is>
      </c>
      <c r="R8" s="114" t="inlineStr">
        <is>
          <t>食事</t>
        </is>
      </c>
    </row>
    <row r="9" ht="36.75" customHeight="1" s="35" thickTop="1">
      <c r="A9" s="214">
        <f>A3</f>
        <v/>
      </c>
      <c r="B9" s="133">
        <f>TEXT(A9,"aaa")</f>
        <v/>
      </c>
      <c r="C9" s="192" t="n"/>
      <c r="D9" s="215">
        <f t="array" ref="D9">_xlfn.IFS(C9&lt;0.5,"朝",AND(C9&lt;22/24),"22前",AND(C9&gt;=22/24),"22後")</f>
        <v/>
      </c>
      <c r="E9" s="145" t="n"/>
      <c r="F9" s="196" t="n"/>
      <c r="G9" s="194" t="n"/>
      <c r="H9" s="195">
        <f>G9-F9</f>
        <v/>
      </c>
      <c r="I9" s="196">
        <f>IF(AND(C9&lt;0.333,C9&lt;&gt;""),8/24-C9,(IF(E9&gt;29/24,E9-29/24,)))</f>
        <v/>
      </c>
      <c r="J9" s="196">
        <f>IF(AND(C9&lt;0.5,C9&lt;&gt;""),E9-C9-H9,)</f>
        <v/>
      </c>
      <c r="K9" s="196">
        <f>IF(AND(C9&gt;0.5,C9&lt;22/24),22/24-C9,)</f>
        <v/>
      </c>
      <c r="L9" s="197">
        <f>IF(C9&gt;E9,E9+1-C9-H9,E9-C9-H9)</f>
        <v/>
      </c>
      <c r="M9" s="196">
        <f>+IF(L9&gt;$L$7,$L$7,L9)</f>
        <v/>
      </c>
      <c r="N9" s="196">
        <f>+IF(OR(L9&lt;=$L$7,L9=" ")," ",L9-$L$7)</f>
        <v/>
      </c>
      <c r="O9" s="196">
        <f>IF(AND($C9&lt;&gt;"",$C9&lt;$AA$2,$E9&gt;$Z$2),MIN($E9,$AA$2)-MAX($C9,$Z$2),0)</f>
        <v/>
      </c>
      <c r="P9" s="196">
        <f>IF(AND($F9&lt;&gt;"",$F9&lt;$AA$2,$G9&gt;$Z$2),MIN($G9,$AA$2)-MAX($F9,$Z$2),0)</f>
        <v/>
      </c>
      <c r="Q9" s="197">
        <f t="array" ref="Q9">_xlfn.IFS(D9="朝",,AND(D9="22前",E9&gt;5/24),5/24+1-H9-22/24,AND(D9="22前",E9&lt;5/24),E9+1-H9-22/24,AND(D9="22後",E9&gt;5/24),5/24+1-H9-C9,AND(D9="22後",E9&lt;5/24),E9+1-H9-C9)</f>
        <v/>
      </c>
      <c r="R9" s="117" t="n"/>
    </row>
    <row r="10" ht="36.75" customHeight="1" s="35">
      <c r="A10" s="216">
        <f>A9+1</f>
        <v/>
      </c>
      <c r="B10" s="32">
        <f>TEXT(A10,"aaa")</f>
        <v/>
      </c>
      <c r="C10" s="200" t="n"/>
      <c r="D10" s="215">
        <f t="array" ref="D10">_xlfn.IFS(C10&lt;0.5,"朝",AND(C10&lt;22/24),"22前",AND(C10&gt;=22/24),"22後")</f>
        <v/>
      </c>
      <c r="E10" s="146" t="n"/>
      <c r="F10" s="197" t="n"/>
      <c r="G10" s="198" t="n"/>
      <c r="H10" s="201">
        <f>G10-F10</f>
        <v/>
      </c>
      <c r="I10" s="196">
        <f>IF(AND(C10&lt;0.333,C10&lt;&gt;""),8/24-C10,(IF(E10&gt;29/24,E10-29/24,)))</f>
        <v/>
      </c>
      <c r="J10" s="196">
        <f>IF(AND(C10&lt;0.5,C10&lt;&gt;""),E10-C10-H10,)</f>
        <v/>
      </c>
      <c r="K10" s="196">
        <f>IF(AND(C10&gt;0.5,C10&lt;22/24),22/24-C10,)</f>
        <v/>
      </c>
      <c r="L10" s="197">
        <f>IF(C10&gt;E10,E10+1-C10-H10,E10-C10-H10)</f>
        <v/>
      </c>
      <c r="M10" s="202">
        <f>+IF(L10&gt;$L$7,$L$7,L10)</f>
        <v/>
      </c>
      <c r="N10" s="197">
        <f>+IF(OR(L10&lt;=$L$7,L10=" ")," ",L10-$L$7)</f>
        <v/>
      </c>
      <c r="O10" s="197">
        <f>IF(AND($C10&lt;&gt;"",$C10&lt;$AA$2,$E10&gt;$Z$2),MIN($E10,$AA$2)-MAX($C10,$Z$2),0)</f>
        <v/>
      </c>
      <c r="P10" s="197">
        <f>IF(AND($F10&lt;&gt;"",$F10&lt;$AA$2,$G10&gt;$Z$2),MIN($G10,$AA$2)-MAX($F10,$Z$2),0)</f>
        <v/>
      </c>
      <c r="Q10" s="197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119" t="n"/>
    </row>
    <row r="11" ht="36.75" customHeight="1" s="35">
      <c r="A11" s="216">
        <f>A10+1</f>
        <v/>
      </c>
      <c r="B11" s="32">
        <f>TEXT(A11,"aaa")</f>
        <v/>
      </c>
      <c r="C11" s="200" t="n"/>
      <c r="D11" s="215">
        <f t="array" ref="D11">_xlfn.IFS(C11&lt;0.5,"朝",AND(C11&lt;22/24),"22前",AND(C11&gt;=22/24),"22後")</f>
        <v/>
      </c>
      <c r="E11" s="146" t="n"/>
      <c r="F11" s="197" t="n"/>
      <c r="G11" s="198" t="n"/>
      <c r="H11" s="201">
        <f>G11-F11</f>
        <v/>
      </c>
      <c r="I11" s="196">
        <f>IF(AND(C11&lt;0.333,C11&lt;&gt;""),8/24-C11,(IF(E11&gt;29/24,E11-29/24,)))</f>
        <v/>
      </c>
      <c r="J11" s="196">
        <f>IF(AND(C11&lt;0.5,C11&lt;&gt;""),E11-C11-H11,)</f>
        <v/>
      </c>
      <c r="K11" s="196">
        <f>IF(AND(C11&gt;0.5,C11&lt;22/24),22/24-C11,)</f>
        <v/>
      </c>
      <c r="L11" s="197">
        <f>IF(C11&gt;E11,E11+1-C11-H11,E11-C11-H11)</f>
        <v/>
      </c>
      <c r="M11" s="202">
        <f>+IF(L11&gt;$L$7,$L$7,L11)</f>
        <v/>
      </c>
      <c r="N11" s="197">
        <f>+IF(OR(L11&lt;=$L$7,L11=" ")," ",L11-$L$7)</f>
        <v/>
      </c>
      <c r="O11" s="197">
        <f>IF(AND($C11&lt;&gt;"",$C11&lt;$AA$2,$E11&gt;$Z$2),MIN($E11,$AA$2)-MAX($C11,$Z$2),0)</f>
        <v/>
      </c>
      <c r="P11" s="197">
        <f>IF(AND($F11&lt;&gt;"",$F11&lt;$AA$2,$G11&gt;$Z$2),MIN($G11,$AA$2)-MAX($F11,$Z$2),0)</f>
        <v/>
      </c>
      <c r="Q11" s="197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119" t="n"/>
    </row>
    <row r="12" ht="36.75" customHeight="1" s="35">
      <c r="A12" s="216">
        <f>A11+1</f>
        <v/>
      </c>
      <c r="B12" s="32">
        <f>TEXT(A12,"aaa")</f>
        <v/>
      </c>
      <c r="C12" s="200" t="n">
        <v>0.8652777777777778</v>
      </c>
      <c r="D12" s="215">
        <f t="array" ref="D12">_xlfn.IFS(C12&lt;0.5,"朝",AND(C12&lt;22/24),"22前",AND(C12&gt;=22/24),"22後")</f>
        <v/>
      </c>
      <c r="E12" s="146" t="n">
        <v>1.249305555555555</v>
      </c>
      <c r="F12" s="197" t="n">
        <v>0</v>
      </c>
      <c r="G12" s="198" t="n">
        <v>0.04166666666666666</v>
      </c>
      <c r="H12" s="201">
        <f>G12-F12</f>
        <v/>
      </c>
      <c r="I12" s="196">
        <f>IF(AND(C12&lt;0.333,C12&lt;&gt;""),8/24-C12,(IF(E12&gt;29/24,E12-29/24,)))</f>
        <v/>
      </c>
      <c r="J12" s="196">
        <f>IF(AND(C12&lt;0.5,C12&lt;&gt;""),E12-C12-H12,)</f>
        <v/>
      </c>
      <c r="K12" s="196">
        <f>IF(AND(C12&gt;0.5,C12&lt;22/24),22/24-C12,)</f>
        <v/>
      </c>
      <c r="L12" s="197">
        <f>IF(C12&gt;E12,E12+1-C12-H12,E12-C12-H12)</f>
        <v/>
      </c>
      <c r="M12" s="202">
        <f>+IF(L12&gt;$L$7,$L$7,L12)</f>
        <v/>
      </c>
      <c r="N12" s="197">
        <f>+IF(OR(L12&lt;=$L$7,L12=" ")," ",L12-$L$7)</f>
        <v/>
      </c>
      <c r="O12" s="197">
        <f>IF(AND($C12&lt;&gt;"",$C12&lt;$AA$2,$E12&gt;$Z$2),MIN($E12,$AA$2)-MAX($C12,$Z$2),0)</f>
        <v/>
      </c>
      <c r="P12" s="197">
        <f>IF(AND($F12&lt;&gt;"",$F12&lt;$AA$2,$G12&gt;$Z$2),MIN($G12,$AA$2)-MAX($F12,$Z$2),0)</f>
        <v/>
      </c>
      <c r="Q12" s="197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119" t="n"/>
    </row>
    <row r="13" ht="36.75" customHeight="1" s="35">
      <c r="A13" s="216">
        <f>A12+1</f>
        <v/>
      </c>
      <c r="B13" s="32">
        <f>TEXT(A13,"aaa")</f>
        <v/>
      </c>
      <c r="C13" s="200" t="n"/>
      <c r="D13" s="215">
        <f t="array" ref="D13">_xlfn.IFS(C13&lt;0.5,"朝",AND(C13&lt;22/24),"22前",AND(C13&gt;=22/24),"22後")</f>
        <v/>
      </c>
      <c r="E13" s="146" t="n"/>
      <c r="F13" s="197" t="n"/>
      <c r="G13" s="198" t="n"/>
      <c r="H13" s="201">
        <f>G13-F13</f>
        <v/>
      </c>
      <c r="I13" s="196">
        <f>IF(AND(C13&lt;0.333,C13&lt;&gt;""),8/24-C13,(IF(E13&gt;29/24,E13-29/24,)))</f>
        <v/>
      </c>
      <c r="J13" s="196">
        <f>IF(AND(C13&lt;0.5,C13&lt;&gt;""),E13-C13-H13,)</f>
        <v/>
      </c>
      <c r="K13" s="196">
        <f>IF(AND(C13&gt;0.5,C13&lt;22/24),22/24-C13,)</f>
        <v/>
      </c>
      <c r="L13" s="197">
        <f>IF(C13&gt;E13,E13+1-C13-H13,E13-C13-H13)</f>
        <v/>
      </c>
      <c r="M13" s="202">
        <f>+IF(L13&gt;$L$7,$L$7,L13)</f>
        <v/>
      </c>
      <c r="N13" s="197">
        <f>+IF(OR(L13&lt;=$L$7,L13=" ")," ",L13-$L$7)</f>
        <v/>
      </c>
      <c r="O13" s="197">
        <f>IF(AND($C13&lt;&gt;"",$C13&lt;$AA$2,$E13&gt;$Z$2),MIN($E13,$AA$2)-MAX($C13,$Z$2),0)</f>
        <v/>
      </c>
      <c r="P13" s="197">
        <f>IF(AND($F13&lt;&gt;"",$F13&lt;$AA$2,$G13&gt;$Z$2),MIN($G13,$AA$2)-MAX($F13,$Z$2),0)</f>
        <v/>
      </c>
      <c r="Q13" s="197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119" t="n"/>
    </row>
    <row r="14" ht="36.75" customHeight="1" s="35">
      <c r="A14" s="216">
        <f>A13+1</f>
        <v/>
      </c>
      <c r="B14" s="32">
        <f>TEXT(A14,"aaa")</f>
        <v/>
      </c>
      <c r="C14" s="200" t="n"/>
      <c r="D14" s="215">
        <f t="array" ref="D14">_xlfn.IFS(C14&lt;0.5,"朝",AND(C14&lt;22/24),"22前",AND(C14&gt;=22/24),"22後")</f>
        <v/>
      </c>
      <c r="E14" s="146" t="n"/>
      <c r="F14" s="197" t="n"/>
      <c r="G14" s="198" t="n"/>
      <c r="H14" s="201">
        <f>G14-F14</f>
        <v/>
      </c>
      <c r="I14" s="196">
        <f>IF(AND(C14&lt;0.333,C14&lt;&gt;""),8/24-C14,(IF(E14&gt;29/24,E14-29/24,)))</f>
        <v/>
      </c>
      <c r="J14" s="196">
        <f>IF(AND(C14&lt;0.5,C14&lt;&gt;""),E14-C14-H14,)</f>
        <v/>
      </c>
      <c r="K14" s="196">
        <f>IF(AND(C14&gt;0.5,C14&lt;22/24),22/24-C14,)</f>
        <v/>
      </c>
      <c r="L14" s="197">
        <f>IF(C14&gt;E14,E14+1-C14-H14,E14-C14-H14)</f>
        <v/>
      </c>
      <c r="M14" s="202">
        <f>+IF(L14&gt;$L$7,$L$7,L14)</f>
        <v/>
      </c>
      <c r="N14" s="197">
        <f>+IF(OR(L14&lt;=$L$7,L14=" ")," ",L14-$L$7)</f>
        <v/>
      </c>
      <c r="O14" s="197">
        <f>IF(AND($C14&lt;&gt;"",$C14&lt;$AA$2,$E14&gt;$Z$2),MIN($E14,$AA$2)-MAX($C14,$Z$2),0)</f>
        <v/>
      </c>
      <c r="P14" s="197">
        <f>IF(AND($F14&lt;&gt;"",$F14&lt;$AA$2,$G14&gt;$Z$2),MIN($G14,$AA$2)-MAX($F14,$Z$2),0)</f>
        <v/>
      </c>
      <c r="Q14" s="197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119" t="n"/>
    </row>
    <row r="15" ht="36.75" customHeight="1" s="35">
      <c r="A15" s="216">
        <f>A14+1</f>
        <v/>
      </c>
      <c r="B15" s="32">
        <f>TEXT(A15,"aaa")</f>
        <v/>
      </c>
      <c r="C15" s="200" t="n">
        <v>0.8645833333333334</v>
      </c>
      <c r="D15" s="215">
        <f t="array" ref="D15">_xlfn.IFS(C15&lt;0.5,"朝",AND(C15&lt;22/24),"22前",AND(C15&gt;=22/24),"22後")</f>
        <v/>
      </c>
      <c r="E15" s="146" t="n">
        <v>1.252777777777778</v>
      </c>
      <c r="F15" s="197" t="n">
        <v>0</v>
      </c>
      <c r="G15" s="198" t="n">
        <v>0.04166666666666666</v>
      </c>
      <c r="H15" s="201">
        <f>G15-F15</f>
        <v/>
      </c>
      <c r="I15" s="196">
        <f>IF(AND(C15&lt;0.333,C15&lt;&gt;""),8/24-C15,(IF(E15&gt;29/24,E15-29/24,)))</f>
        <v/>
      </c>
      <c r="J15" s="196">
        <f>IF(AND(C15&lt;0.5,C15&lt;&gt;""),E15-C15-H15,)</f>
        <v/>
      </c>
      <c r="K15" s="196">
        <f>IF(AND(C15&gt;0.5,C15&lt;22/24),22/24-C15,)</f>
        <v/>
      </c>
      <c r="L15" s="197">
        <f>IF(C15&gt;E15,E15+1-C15-H15,E15-C15-H15)</f>
        <v/>
      </c>
      <c r="M15" s="202">
        <f>+IF(L15&gt;$L$7,$L$7,L15)</f>
        <v/>
      </c>
      <c r="N15" s="197">
        <f>+IF(OR(L15&lt;=$L$7,L15=" ")," ",L15-$L$7)</f>
        <v/>
      </c>
      <c r="O15" s="197">
        <f>IF(AND($C15&lt;&gt;"",$C15&lt;$AA$2,$E15&gt;$Z$2),MIN($E15,$AA$2)-MAX($C15,$Z$2),0)</f>
        <v/>
      </c>
      <c r="P15" s="197">
        <f>IF(AND($F15&lt;&gt;"",$F15&lt;$AA$2,$G15&gt;$Z$2),MIN($G15,$AA$2)-MAX($F15,$Z$2),0)</f>
        <v/>
      </c>
      <c r="Q15" s="197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119" t="n"/>
    </row>
    <row r="16" ht="36.75" customHeight="1" s="35">
      <c r="A16" s="216">
        <f>A15+1</f>
        <v/>
      </c>
      <c r="B16" s="32">
        <f>TEXT(A16,"aaa")</f>
        <v/>
      </c>
      <c r="C16" s="200" t="n"/>
      <c r="D16" s="215">
        <f t="array" ref="D16">_xlfn.IFS(C16&lt;0.5,"朝",AND(C16&lt;22/24),"22前",AND(C16&gt;=22/24),"22後")</f>
        <v/>
      </c>
      <c r="E16" s="146" t="n"/>
      <c r="F16" s="197" t="n"/>
      <c r="G16" s="198" t="n"/>
      <c r="H16" s="201">
        <f>G16-F16</f>
        <v/>
      </c>
      <c r="I16" s="196">
        <f>IF(AND(C16&lt;0.333,C16&lt;&gt;""),8/24-C16,(IF(E16&gt;29/24,E16-29/24,)))</f>
        <v/>
      </c>
      <c r="J16" s="196">
        <f>IF(AND(C16&lt;0.5,C16&lt;&gt;""),E16-C16-H16,)</f>
        <v/>
      </c>
      <c r="K16" s="196">
        <f>IF(AND(C16&gt;0.5,C16&lt;22/24),22/24-C16,)</f>
        <v/>
      </c>
      <c r="L16" s="197">
        <f>IF(C16&gt;E16,E16+1-C16-H16,E16-C16-H16)</f>
        <v/>
      </c>
      <c r="M16" s="202">
        <f>+IF(L16&gt;$L$7,$L$7,L16)</f>
        <v/>
      </c>
      <c r="N16" s="197">
        <f>+IF(OR(L16&lt;=$L$7,L16=" ")," ",L16-$L$7)</f>
        <v/>
      </c>
      <c r="O16" s="197">
        <f>IF(AND($C16&lt;&gt;"",$C16&lt;$AA$2,$E16&gt;$Z$2),MIN($E16,$AA$2)-MAX($C16,$Z$2),0)</f>
        <v/>
      </c>
      <c r="P16" s="197">
        <f>IF(AND($F16&lt;&gt;"",$F16&lt;$AA$2,$G16&gt;$Z$2),MIN($G16,$AA$2)-MAX($F16,$Z$2),0)</f>
        <v/>
      </c>
      <c r="Q16" s="197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119" t="n"/>
    </row>
    <row r="17" ht="36.75" customHeight="1" s="35">
      <c r="A17" s="216">
        <f>A16+1</f>
        <v/>
      </c>
      <c r="B17" s="32">
        <f>TEXT(A17,"aaa")</f>
        <v/>
      </c>
      <c r="C17" s="200" t="n"/>
      <c r="D17" s="215">
        <f t="array" ref="D17">_xlfn.IFS(C17&lt;0.5,"朝",AND(C17&lt;22/24),"22前",AND(C17&gt;=22/24),"22後")</f>
        <v/>
      </c>
      <c r="E17" s="146" t="n"/>
      <c r="F17" s="197" t="n"/>
      <c r="G17" s="198" t="n"/>
      <c r="H17" s="201">
        <f>G17-F17</f>
        <v/>
      </c>
      <c r="I17" s="196">
        <f>IF(AND(C17&lt;0.333,C17&lt;&gt;""),8/24-C17,(IF(E17&gt;29/24,E17-29/24,)))</f>
        <v/>
      </c>
      <c r="J17" s="196">
        <f>IF(AND(C17&lt;0.5,C17&lt;&gt;""),E17-C17-H17,)</f>
        <v/>
      </c>
      <c r="K17" s="196">
        <f>IF(AND(C17&gt;0.5,C17&lt;22/24),22/24-C17,)</f>
        <v/>
      </c>
      <c r="L17" s="197">
        <f>IF(C17&gt;E17,E17+1-C17-H17,E17-C17-H17)</f>
        <v/>
      </c>
      <c r="M17" s="202">
        <f>+IF(L17&gt;$L$7,$L$7,L17)</f>
        <v/>
      </c>
      <c r="N17" s="197">
        <f>+IF(OR(L17&lt;=$L$7,L17=" ")," ",L17-$L$7)</f>
        <v/>
      </c>
      <c r="O17" s="197">
        <f>IF(AND($C17&lt;&gt;"",$C17&lt;$AA$2,$E17&gt;$Z$2),MIN($E17,$AA$2)-MAX($C17,$Z$2),0)</f>
        <v/>
      </c>
      <c r="P17" s="197">
        <f>IF(AND($F17&lt;&gt;"",$F17&lt;$AA$2,$G17&gt;$Z$2),MIN($G17,$AA$2)-MAX($F17,$Z$2),0)</f>
        <v/>
      </c>
      <c r="Q17" s="197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119" t="n"/>
    </row>
    <row r="18" ht="36.75" customHeight="1" s="35">
      <c r="A18" s="216">
        <f>A17+1</f>
        <v/>
      </c>
      <c r="B18" s="32">
        <f>TEXT(A18,"aaa")</f>
        <v/>
      </c>
      <c r="C18" s="200" t="n"/>
      <c r="D18" s="215">
        <f t="array" ref="D18">_xlfn.IFS(C18&lt;0.5,"朝",AND(C18&lt;22/24),"22前",AND(C18&gt;=22/24),"22後")</f>
        <v/>
      </c>
      <c r="E18" s="146" t="n"/>
      <c r="F18" s="197" t="n"/>
      <c r="G18" s="198" t="n"/>
      <c r="H18" s="201">
        <f>G18-F18</f>
        <v/>
      </c>
      <c r="I18" s="196">
        <f>IF(AND(C18&lt;0.333,C18&lt;&gt;""),8/24-C18,(IF(E18&gt;29/24,E18-29/24,)))</f>
        <v/>
      </c>
      <c r="J18" s="196">
        <f>IF(AND(C18&lt;0.5,C18&lt;&gt;""),E18-C18-H18,)</f>
        <v/>
      </c>
      <c r="K18" s="196">
        <f>IF(AND(C18&gt;0.5,C18&lt;22/24),22/24-C18,)</f>
        <v/>
      </c>
      <c r="L18" s="197">
        <f>IF(C18&gt;E18,E18+1-C18-H18,E18-C18-H18)</f>
        <v/>
      </c>
      <c r="M18" s="202">
        <f>+IF(L18&gt;$L$7,$L$7,L18)</f>
        <v/>
      </c>
      <c r="N18" s="197">
        <f>+IF(OR(L18&lt;=$L$7,L18=" ")," ",L18-$L$7)</f>
        <v/>
      </c>
      <c r="O18" s="197">
        <f>IF(AND($C18&lt;&gt;"",$C18&lt;$AA$2,$E18&gt;$Z$2),MIN($E18,$AA$2)-MAX($C18,$Z$2),0)</f>
        <v/>
      </c>
      <c r="P18" s="197">
        <f>IF(AND($F18&lt;&gt;"",$F18&lt;$AA$2,$G18&gt;$Z$2),MIN($G18,$AA$2)-MAX($F18,$Z$2),0)</f>
        <v/>
      </c>
      <c r="Q18" s="197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119" t="n"/>
    </row>
    <row r="19" ht="36.75" customHeight="1" s="35">
      <c r="A19" s="216">
        <f>A18+1</f>
        <v/>
      </c>
      <c r="B19" s="32">
        <f>TEXT(A19,"aaa")</f>
        <v/>
      </c>
      <c r="C19" s="200" t="n">
        <v>0.8652777777777778</v>
      </c>
      <c r="D19" s="215">
        <f t="array" ref="D19">_xlfn.IFS(C19&lt;0.5,"朝",AND(C19&lt;22/24),"22前",AND(C19&gt;=22/24),"22後")</f>
        <v/>
      </c>
      <c r="E19" s="146" t="n">
        <v>1.249305555555555</v>
      </c>
      <c r="F19" s="197" t="n">
        <v>0</v>
      </c>
      <c r="G19" s="198" t="n">
        <v>0.04166666666666666</v>
      </c>
      <c r="H19" s="201">
        <f>G19-F19</f>
        <v/>
      </c>
      <c r="I19" s="196">
        <f>IF(AND(C19&lt;0.333,C19&lt;&gt;""),8/24-C19,(IF(E19&gt;29/24,E19-29/24,)))</f>
        <v/>
      </c>
      <c r="J19" s="196">
        <f>IF(AND(C19&lt;0.5,C19&lt;&gt;""),E19-C19-H19,)</f>
        <v/>
      </c>
      <c r="K19" s="196">
        <f>IF(AND(C19&gt;0.5,C19&lt;22/24),22/24-C19,)</f>
        <v/>
      </c>
      <c r="L19" s="197">
        <f>IF(C19&gt;E19,E19+1-C19-H19,E19-C19-H19)</f>
        <v/>
      </c>
      <c r="M19" s="202">
        <f>+IF(L19&gt;$L$7,$L$7,L19)</f>
        <v/>
      </c>
      <c r="N19" s="197">
        <f>+IF(OR(L19&lt;=$L$7,L19=" ")," ",L19-$L$7)</f>
        <v/>
      </c>
      <c r="O19" s="197">
        <f>IF(AND($C19&lt;&gt;"",$C19&lt;$AA$2,$E19&gt;$Z$2),MIN($E19,$AA$2)-MAX($C19,$Z$2),0)</f>
        <v/>
      </c>
      <c r="P19" s="197">
        <f>IF(AND($F19&lt;&gt;"",$F19&lt;$AA$2,$G19&gt;$Z$2),MIN($G19,$AA$2)-MAX($F19,$Z$2),0)</f>
        <v/>
      </c>
      <c r="Q19" s="197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119" t="n"/>
    </row>
    <row r="20" ht="36.75" customHeight="1" s="35">
      <c r="A20" s="216">
        <f>A19+1</f>
        <v/>
      </c>
      <c r="B20" s="32">
        <f>TEXT(A20,"aaa")</f>
        <v/>
      </c>
      <c r="C20" s="200" t="n"/>
      <c r="D20" s="215">
        <f t="array" ref="D20">_xlfn.IFS(C20&lt;0.5,"朝",AND(C20&lt;22/24),"22前",AND(C20&gt;=22/24),"22後")</f>
        <v/>
      </c>
      <c r="E20" s="146" t="n"/>
      <c r="F20" s="197" t="n"/>
      <c r="G20" s="198" t="n"/>
      <c r="H20" s="201">
        <f>G20-F20</f>
        <v/>
      </c>
      <c r="I20" s="196">
        <f>IF(AND(C20&lt;0.333,C20&lt;&gt;""),8/24-C20,(IF(E20&gt;29/24,E20-29/24,)))</f>
        <v/>
      </c>
      <c r="J20" s="196">
        <f>IF(AND(C20&lt;0.5,C20&lt;&gt;""),E20-C20-H20,)</f>
        <v/>
      </c>
      <c r="K20" s="196">
        <f>IF(AND(C20&gt;0.5,C20&lt;22/24),22/24-C20,)</f>
        <v/>
      </c>
      <c r="L20" s="197">
        <f>IF(C20&gt;E20,E20+1-C20-H20,E20-C20-H20)</f>
        <v/>
      </c>
      <c r="M20" s="202">
        <f>+IF(L20&gt;$L$7,$L$7,L20)</f>
        <v/>
      </c>
      <c r="N20" s="197">
        <f>+IF(OR(L20&lt;=$L$7,L20=" ")," ",L20-$L$7)</f>
        <v/>
      </c>
      <c r="O20" s="197">
        <f>IF(AND($C20&lt;&gt;"",$C20&lt;$AA$2,$E20&gt;$Z$2),MIN($E20,$AA$2)-MAX($C20,$Z$2),0)</f>
        <v/>
      </c>
      <c r="P20" s="197">
        <f>IF(AND($F20&lt;&gt;"",$F20&lt;$AA$2,$G20&gt;$Z$2),MIN($G20,$AA$2)-MAX($F20,$Z$2),0)</f>
        <v/>
      </c>
      <c r="Q20" s="197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119" t="n"/>
    </row>
    <row r="21" ht="36.75" customHeight="1" s="35">
      <c r="A21" s="216">
        <f>A20+1</f>
        <v/>
      </c>
      <c r="B21" s="32">
        <f>TEXT(A21,"aaa")</f>
        <v/>
      </c>
      <c r="C21" s="200" t="n">
        <v>0.8645833333333334</v>
      </c>
      <c r="D21" s="215">
        <f t="array" ref="D21">_xlfn.IFS(C21&lt;0.5,"朝",AND(C21&lt;22/24),"22前",AND(C21&gt;=22/24),"22後")</f>
        <v/>
      </c>
      <c r="E21" s="146" t="n">
        <v>1.253472222222222</v>
      </c>
      <c r="F21" s="197" t="n">
        <v>0</v>
      </c>
      <c r="G21" s="198" t="n">
        <v>0.04166666666666666</v>
      </c>
      <c r="H21" s="201">
        <f>G21-F21</f>
        <v/>
      </c>
      <c r="I21" s="196">
        <f>IF(AND(C21&lt;0.333,C21&lt;&gt;""),8/24-C21,(IF(E21&gt;29/24,E21-29/24,)))</f>
        <v/>
      </c>
      <c r="J21" s="196">
        <f>IF(AND(C21&lt;0.5,C21&lt;&gt;""),E21-C21-H21,)</f>
        <v/>
      </c>
      <c r="K21" s="196">
        <f>IF(AND(C21&gt;0.5,C21&lt;22/24),22/24-C21,)</f>
        <v/>
      </c>
      <c r="L21" s="197">
        <f>IF(C21&gt;E21,E21+1-C21-H21,E21-C21-H21)</f>
        <v/>
      </c>
      <c r="M21" s="202">
        <f>+IF(L21&gt;$L$7,$L$7,L21)</f>
        <v/>
      </c>
      <c r="N21" s="197">
        <f>+IF(OR(L21&lt;=$L$7,L21=" ")," ",L21-$L$7)</f>
        <v/>
      </c>
      <c r="O21" s="197">
        <f>IF(AND($C21&lt;&gt;"",$C21&lt;$AA$2,$E21&gt;$Z$2),MIN($E21,$AA$2)-MAX($C21,$Z$2),0)</f>
        <v/>
      </c>
      <c r="P21" s="197">
        <f>IF(AND($F21&lt;&gt;"",$F21&lt;$AA$2,$G21&gt;$Z$2),MIN($G21,$AA$2)-MAX($F21,$Z$2),0)</f>
        <v/>
      </c>
      <c r="Q21" s="197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119" t="n"/>
    </row>
    <row r="22" ht="36.75" customHeight="1" s="35">
      <c r="A22" s="216">
        <f>A21+1</f>
        <v/>
      </c>
      <c r="B22" s="32">
        <f>TEXT(A22,"aaa")</f>
        <v/>
      </c>
      <c r="C22" s="200" t="n">
        <v>0.8652777777777778</v>
      </c>
      <c r="D22" s="215">
        <f t="array" ref="D22">_xlfn.IFS(C22&lt;0.5,"朝",AND(C22&lt;22/24),"22前",AND(C22&gt;=22/24),"22後")</f>
        <v/>
      </c>
      <c r="E22" s="146" t="n">
        <v>1.297222222222222</v>
      </c>
      <c r="F22" s="197" t="n">
        <v>0</v>
      </c>
      <c r="G22" s="198" t="n">
        <v>0.04166666666666666</v>
      </c>
      <c r="H22" s="201">
        <f>G22-F22</f>
        <v/>
      </c>
      <c r="I22" s="196">
        <f>IF(AND(C22&lt;0.333,C22&lt;&gt;""),8/24-C22,(IF(E22&gt;29/24,E22-29/24,)))</f>
        <v/>
      </c>
      <c r="J22" s="196">
        <f>IF(AND(C22&lt;0.5,C22&lt;&gt;""),E22-C22-H22,)</f>
        <v/>
      </c>
      <c r="K22" s="196">
        <f>IF(AND(C22&gt;0.5,C22&lt;22/24),22/24-C22,)</f>
        <v/>
      </c>
      <c r="L22" s="197">
        <f>IF(C22&gt;E22,E22+1-C22-H22,E22-C22-H22)</f>
        <v/>
      </c>
      <c r="M22" s="202">
        <f>+IF(L22&gt;$L$7,$L$7,L22)</f>
        <v/>
      </c>
      <c r="N22" s="197">
        <f>+IF(OR(L22&lt;=$L$7,L22=" ")," ",L22-$L$7)</f>
        <v/>
      </c>
      <c r="O22" s="197">
        <f>IF(AND($C22&lt;&gt;"",$C22&lt;$AA$2,$E22&gt;$Z$2),MIN($E22,$AA$2)-MAX($C22,$Z$2),0)</f>
        <v/>
      </c>
      <c r="P22" s="197">
        <f>IF(AND($F22&lt;&gt;"",$F22&lt;$AA$2,$G22&gt;$Z$2),MIN($G22,$AA$2)-MAX($F22,$Z$2),0)</f>
        <v/>
      </c>
      <c r="Q22" s="197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119" t="n"/>
    </row>
    <row r="23" ht="36.75" customHeight="1" s="35">
      <c r="A23" s="216">
        <f>A22+1</f>
        <v/>
      </c>
      <c r="B23" s="32">
        <f>TEXT(A23,"aaa")</f>
        <v/>
      </c>
      <c r="C23" s="200" t="n"/>
      <c r="D23" s="215">
        <f t="array" ref="D23">_xlfn.IFS(C23&lt;0.5,"朝",AND(C23&lt;22/24),"22前",AND(C23&gt;=22/24),"22後")</f>
        <v/>
      </c>
      <c r="E23" s="146" t="n"/>
      <c r="F23" s="197" t="n"/>
      <c r="G23" s="198" t="n"/>
      <c r="H23" s="201">
        <f>G23-F23</f>
        <v/>
      </c>
      <c r="I23" s="196">
        <f>IF(AND(C23&lt;0.333,C23&lt;&gt;""),8/24-C23,(IF(E23&gt;29/24,E23-29/24,)))</f>
        <v/>
      </c>
      <c r="J23" s="196">
        <f>IF(AND(C23&lt;0.5,C23&lt;&gt;""),E23-C23-H23,)</f>
        <v/>
      </c>
      <c r="K23" s="196">
        <f>IF(AND(C23&gt;0.5,C23&lt;22/24),22/24-C23,)</f>
        <v/>
      </c>
      <c r="L23" s="197">
        <f>IF(C23&gt;E23,E23+1-C23-H23,E23-C23-H23)</f>
        <v/>
      </c>
      <c r="M23" s="202">
        <f>+IF(L23&gt;$L$7,$L$7,L23)</f>
        <v/>
      </c>
      <c r="N23" s="197">
        <f>+IF(OR(L23&lt;=$L$7,L23=" ")," ",L23-$L$7)</f>
        <v/>
      </c>
      <c r="O23" s="197">
        <f>IF(AND($C23&lt;&gt;"",$C23&lt;$AA$2,$E23&gt;$Z$2),MIN($E23,$AA$2)-MAX($C23,$Z$2),0)</f>
        <v/>
      </c>
      <c r="P23" s="197">
        <f>IF(AND($F23&lt;&gt;"",$F23&lt;$AA$2,$G23&gt;$Z$2),MIN($G23,$AA$2)-MAX($F23,$Z$2),0)</f>
        <v/>
      </c>
      <c r="Q23" s="197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119" t="n"/>
    </row>
    <row r="24" ht="36.75" customHeight="1" s="35">
      <c r="A24" s="216">
        <f>A23+1</f>
        <v/>
      </c>
      <c r="B24" s="32">
        <f>TEXT(A24,"aaa")</f>
        <v/>
      </c>
      <c r="C24" s="200" t="n"/>
      <c r="D24" s="215">
        <f t="array" ref="D24">_xlfn.IFS(C24&lt;0.5,"朝",AND(C24&lt;22/24),"22前",AND(C24&gt;=22/24),"22後")</f>
        <v/>
      </c>
      <c r="E24" s="146" t="n"/>
      <c r="F24" s="197" t="n"/>
      <c r="G24" s="198" t="n"/>
      <c r="H24" s="201">
        <f>G24-F24</f>
        <v/>
      </c>
      <c r="I24" s="196">
        <f>IF(AND(C24&lt;0.333,C24&lt;&gt;""),8/24-C24,(IF(E24&gt;29/24,E24-29/24,)))</f>
        <v/>
      </c>
      <c r="J24" s="196">
        <f>IF(AND(C24&lt;0.5,C24&lt;&gt;""),E24-C24-H24,)</f>
        <v/>
      </c>
      <c r="K24" s="196">
        <f>IF(AND(C24&gt;0.5,C24&lt;22/24),22/24-C24,)</f>
        <v/>
      </c>
      <c r="L24" s="197">
        <f>IF(C24&gt;E24,E24+1-C24-H24,E24-C24-H24)</f>
        <v/>
      </c>
      <c r="M24" s="202">
        <f>+IF(L24&gt;$L$7,$L$7,L24)</f>
        <v/>
      </c>
      <c r="N24" s="197">
        <f>+IF(OR(L24&lt;=$L$7,L24=" ")," ",L24-$L$7)</f>
        <v/>
      </c>
      <c r="O24" s="197">
        <f>IF(AND($C24&lt;&gt;"",$C24&lt;$AA$2,$E24&gt;$Z$2),MIN($E24,$AA$2)-MAX($C24,$Z$2),0)</f>
        <v/>
      </c>
      <c r="P24" s="197">
        <f>IF(AND($F24&lt;&gt;"",$F24&lt;$AA$2,$G24&gt;$Z$2),MIN($G24,$AA$2)-MAX($F24,$Z$2),0)</f>
        <v/>
      </c>
      <c r="Q24" s="197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119" t="n"/>
    </row>
    <row r="25" ht="36.75" customHeight="1" s="35">
      <c r="A25" s="216">
        <f>A24+1</f>
        <v/>
      </c>
      <c r="B25" s="32">
        <f>TEXT(A25,"aaa")</f>
        <v/>
      </c>
      <c r="C25" s="200" t="n"/>
      <c r="D25" s="215">
        <f t="array" ref="D25">_xlfn.IFS(C25&lt;0.5,"朝",AND(C25&lt;22/24),"22前",AND(C25&gt;=22/24),"22後")</f>
        <v/>
      </c>
      <c r="E25" s="146" t="n"/>
      <c r="F25" s="197" t="n"/>
      <c r="G25" s="198" t="n"/>
      <c r="H25" s="201">
        <f>G25-F25</f>
        <v/>
      </c>
      <c r="I25" s="196">
        <f>IF(AND(C25&lt;0.333,C25&lt;&gt;""),8/24-C25,(IF(E25&gt;29/24,E25-29/24,)))</f>
        <v/>
      </c>
      <c r="J25" s="196">
        <f>IF(AND(C25&lt;0.5,C25&lt;&gt;""),E25-C25-H25,)</f>
        <v/>
      </c>
      <c r="K25" s="196">
        <f>IF(AND(C25&gt;0.5,C25&lt;22/24),22/24-C25,)</f>
        <v/>
      </c>
      <c r="L25" s="197">
        <f>IF(C25&gt;E25,E25+1-C25-H25,E25-C25-H25)</f>
        <v/>
      </c>
      <c r="M25" s="202">
        <f>+IF(L25&gt;$L$7,$L$7,L25)</f>
        <v/>
      </c>
      <c r="N25" s="197">
        <f>+IF(OR(L25&lt;=$L$7,L25=" ")," ",L25-$L$7)</f>
        <v/>
      </c>
      <c r="O25" s="197">
        <f>IF(AND($C25&lt;&gt;"",$C25&lt;$AA$2,$E25&gt;$Z$2),MIN($E25,$AA$2)-MAX($C25,$Z$2),0)</f>
        <v/>
      </c>
      <c r="P25" s="197">
        <f>IF(AND($F25&lt;&gt;"",$F25&lt;$AA$2,$G25&gt;$Z$2),MIN($G25,$AA$2)-MAX($F25,$Z$2),0)</f>
        <v/>
      </c>
      <c r="Q25" s="197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119" t="n"/>
    </row>
    <row r="26" ht="36.75" customHeight="1" s="35">
      <c r="A26" s="216">
        <f>A25+1</f>
        <v/>
      </c>
      <c r="B26" s="32">
        <f>TEXT(A26,"aaa")</f>
        <v/>
      </c>
      <c r="C26" s="200" t="n"/>
      <c r="D26" s="215">
        <f t="array" ref="D26">_xlfn.IFS(C26&lt;0.5,"朝",AND(C26&lt;22/24),"22前",AND(C26&gt;=22/24),"22後")</f>
        <v/>
      </c>
      <c r="E26" s="146" t="n"/>
      <c r="F26" s="197" t="n"/>
      <c r="G26" s="198" t="n"/>
      <c r="H26" s="201">
        <f>G26-F26</f>
        <v/>
      </c>
      <c r="I26" s="196">
        <f>IF(AND(C26&lt;0.333,C26&lt;&gt;""),8/24-C26,(IF(E26&gt;29/24,E26-29/24,)))</f>
        <v/>
      </c>
      <c r="J26" s="196">
        <f>IF(AND(C26&lt;0.5,C26&lt;&gt;""),E26-C26-H26,)</f>
        <v/>
      </c>
      <c r="K26" s="196">
        <f>IF(AND(C26&gt;0.5,C26&lt;22/24),22/24-C26,)</f>
        <v/>
      </c>
      <c r="L26" s="197">
        <f>IF(C26&gt;E26,E26+1-C26-H26,E26-C26-H26)</f>
        <v/>
      </c>
      <c r="M26" s="202">
        <f>+IF(L26&gt;$L$7,$L$7,L26)</f>
        <v/>
      </c>
      <c r="N26" s="197">
        <f>+IF(OR(L26&lt;=$L$7,L26=" ")," ",L26-$L$7)</f>
        <v/>
      </c>
      <c r="O26" s="197">
        <f>IF(AND($C26&lt;&gt;"",$C26&lt;$AA$2,$E26&gt;$Z$2),MIN($E26,$AA$2)-MAX($C26,$Z$2),0)</f>
        <v/>
      </c>
      <c r="P26" s="197">
        <f>IF(AND($F26&lt;&gt;"",$F26&lt;$AA$2,$G26&gt;$Z$2),MIN($G26,$AA$2)-MAX($F26,$Z$2),0)</f>
        <v/>
      </c>
      <c r="Q26" s="197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119" t="n"/>
    </row>
    <row r="27" ht="36.75" customHeight="1" s="35">
      <c r="A27" s="216">
        <f>A26+1</f>
        <v/>
      </c>
      <c r="B27" s="32">
        <f>TEXT(A27,"aaa")</f>
        <v/>
      </c>
      <c r="C27" s="200" t="n"/>
      <c r="D27" s="215">
        <f t="array" ref="D27">_xlfn.IFS(C27&lt;0.5,"朝",AND(C27&lt;22/24),"22前",AND(C27&gt;=22/24),"22後")</f>
        <v/>
      </c>
      <c r="E27" s="146" t="n"/>
      <c r="F27" s="197" t="n"/>
      <c r="G27" s="198" t="n"/>
      <c r="H27" s="201">
        <f>G27-F27</f>
        <v/>
      </c>
      <c r="I27" s="196">
        <f>IF(AND(C27&lt;0.333,C27&lt;&gt;""),8/24-C27,(IF(E27&gt;29/24,E27-29/24,)))</f>
        <v/>
      </c>
      <c r="J27" s="196">
        <f>IF(AND(C27&lt;0.5,C27&lt;&gt;""),E27-C27-H27,)</f>
        <v/>
      </c>
      <c r="K27" s="196">
        <f>IF(AND(C27&gt;0.5,C27&lt;22/24),22/24-C27,)</f>
        <v/>
      </c>
      <c r="L27" s="197">
        <f>IF(C27&gt;E27,E27+1-C27-H27,E27-C27-H27)</f>
        <v/>
      </c>
      <c r="M27" s="202">
        <f>+IF(L27&gt;$L$7,$L$7,L27)</f>
        <v/>
      </c>
      <c r="N27" s="197">
        <f>+IF(OR(L27&lt;=$L$7,L27=" ")," ",L27-$L$7)</f>
        <v/>
      </c>
      <c r="O27" s="197">
        <f>IF(AND($C27&lt;&gt;"",$C27&lt;$AA$2,$E27&gt;$Z$2),MIN($E27,$AA$2)-MAX($C27,$Z$2),0)</f>
        <v/>
      </c>
      <c r="P27" s="197">
        <f>IF(AND($F27&lt;&gt;"",$F27&lt;$AA$2,$G27&gt;$Z$2),MIN($G27,$AA$2)-MAX($F27,$Z$2),0)</f>
        <v/>
      </c>
      <c r="Q27" s="197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119" t="n"/>
    </row>
    <row r="28" ht="36.75" customHeight="1" s="35">
      <c r="A28" s="216">
        <f>A27+1</f>
        <v/>
      </c>
      <c r="B28" s="32">
        <f>TEXT(A28,"aaa")</f>
        <v/>
      </c>
      <c r="C28" s="200" t="n"/>
      <c r="D28" s="215">
        <f t="array" ref="D28">_xlfn.IFS(C28&lt;0.5,"朝",AND(C28&lt;22/24),"22前",AND(C28&gt;=22/24),"22後")</f>
        <v/>
      </c>
      <c r="E28" s="146" t="n"/>
      <c r="F28" s="197" t="n"/>
      <c r="G28" s="198" t="n"/>
      <c r="H28" s="201">
        <f>G28-F28</f>
        <v/>
      </c>
      <c r="I28" s="196">
        <f>IF(AND(C28&lt;0.333,C28&lt;&gt;""),8/24-C28,(IF(E28&gt;29/24,E28-29/24,)))</f>
        <v/>
      </c>
      <c r="J28" s="196">
        <f>IF(AND(C28&lt;0.5,C28&lt;&gt;""),E28-C28-H28,)</f>
        <v/>
      </c>
      <c r="K28" s="196">
        <f>IF(AND(C28&gt;0.5,C28&lt;22/24),22/24-C28,)</f>
        <v/>
      </c>
      <c r="L28" s="197">
        <f>IF(C28&gt;E28,E28+1-C28-H28,E28-C28-H28)</f>
        <v/>
      </c>
      <c r="M28" s="202">
        <f>+IF(L28&gt;$L$7,$L$7,L28)</f>
        <v/>
      </c>
      <c r="N28" s="197">
        <f>+IF(OR(L28&lt;=$L$7,L28=" ")," ",L28-$L$7)</f>
        <v/>
      </c>
      <c r="O28" s="197">
        <f>IF(AND($C28&lt;&gt;"",$C28&lt;$AA$2,$E28&gt;$Z$2),MIN($E28,$AA$2)-MAX($C28,$Z$2),0)</f>
        <v/>
      </c>
      <c r="P28" s="197">
        <f>IF(AND($F28&lt;&gt;"",$F28&lt;$AA$2,$G28&gt;$Z$2),MIN($G28,$AA$2)-MAX($F28,$Z$2),0)</f>
        <v/>
      </c>
      <c r="Q28" s="197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119" t="n"/>
    </row>
    <row r="29" ht="36.75" customHeight="1" s="35">
      <c r="A29" s="216">
        <f>A28+1</f>
        <v/>
      </c>
      <c r="B29" s="32">
        <f>TEXT(A29,"aaa")</f>
        <v/>
      </c>
      <c r="C29" s="200" t="n"/>
      <c r="D29" s="215">
        <f t="array" ref="D29">_xlfn.IFS(C29&lt;0.5,"朝",AND(C29&lt;22/24),"22前",AND(C29&gt;=22/24),"22後")</f>
        <v/>
      </c>
      <c r="E29" s="146" t="n"/>
      <c r="F29" s="197" t="n"/>
      <c r="G29" s="198" t="n"/>
      <c r="H29" s="201">
        <f>G29-F29</f>
        <v/>
      </c>
      <c r="I29" s="196">
        <f>IF(AND(C29&lt;0.333,C29&lt;&gt;""),8/24-C29,(IF(E29&gt;29/24,E29-29/24,)))</f>
        <v/>
      </c>
      <c r="J29" s="196">
        <f>IF(AND(C29&lt;0.5,C29&lt;&gt;""),E29-C29-H29,)</f>
        <v/>
      </c>
      <c r="K29" s="196">
        <f>IF(AND(C29&gt;0.5,C29&lt;22/24),22/24-C29,)</f>
        <v/>
      </c>
      <c r="L29" s="197">
        <f>IF(C29&gt;E29,E29+1-C29-H29,E29-C29-H29)</f>
        <v/>
      </c>
      <c r="M29" s="202">
        <f>+IF(L29&gt;$L$7,$L$7,L29)</f>
        <v/>
      </c>
      <c r="N29" s="197">
        <f>+IF(OR(L29&lt;=$L$7,L29=" ")," ",L29-$L$7)</f>
        <v/>
      </c>
      <c r="O29" s="197">
        <f>IF(AND($C29&lt;&gt;"",$C29&lt;$AA$2,$E29&gt;$Z$2),MIN($E29,$AA$2)-MAX($C29,$Z$2),0)</f>
        <v/>
      </c>
      <c r="P29" s="197">
        <f>IF(AND($F29&lt;&gt;"",$F29&lt;$AA$2,$G29&gt;$Z$2),MIN($G29,$AA$2)-MAX($F29,$Z$2),0)</f>
        <v/>
      </c>
      <c r="Q29" s="197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119" t="n"/>
    </row>
    <row r="30" ht="36.75" customHeight="1" s="35">
      <c r="A30" s="216">
        <f>A29+1</f>
        <v/>
      </c>
      <c r="B30" s="32">
        <f>TEXT(A30,"aaa")</f>
        <v/>
      </c>
      <c r="C30" s="200" t="n"/>
      <c r="D30" s="215">
        <f t="array" ref="D30">_xlfn.IFS(C30&lt;0.5,"朝",AND(C30&lt;22/24),"22前",AND(C30&gt;=22/24),"22後")</f>
        <v/>
      </c>
      <c r="E30" s="146" t="n"/>
      <c r="F30" s="197" t="n"/>
      <c r="G30" s="198" t="n"/>
      <c r="H30" s="201">
        <f>G30-F30</f>
        <v/>
      </c>
      <c r="I30" s="196">
        <f>IF(AND(C30&lt;0.333,C30&lt;&gt;""),8/24-C30,(IF(E30&gt;29/24,E30-29/24,)))</f>
        <v/>
      </c>
      <c r="J30" s="196">
        <f>IF(AND(C30&lt;0.5,C30&lt;&gt;""),E30-C30-H30,)</f>
        <v/>
      </c>
      <c r="K30" s="196">
        <f>IF(AND(C30&gt;0.5,C30&lt;22/24),22/24-C30,)</f>
        <v/>
      </c>
      <c r="L30" s="197">
        <f>IF(C30&gt;E30,E30+1-C30-H30,E30-C30-H30)</f>
        <v/>
      </c>
      <c r="M30" s="202">
        <f>+IF(L30&gt;$L$7,$L$7,L30)</f>
        <v/>
      </c>
      <c r="N30" s="197">
        <f>+IF(OR(L30&lt;=$L$7,L30=" ")," ",L30-$L$7)</f>
        <v/>
      </c>
      <c r="O30" s="197">
        <f>IF(AND($C30&lt;&gt;"",$C30&lt;$AA$2,$E30&gt;$Z$2),MIN($E30,$AA$2)-MAX($C30,$Z$2),0)</f>
        <v/>
      </c>
      <c r="P30" s="197">
        <f>IF(AND($F30&lt;&gt;"",$F30&lt;$AA$2,$G30&gt;$Z$2),MIN($G30,$AA$2)-MAX($F30,$Z$2),0)</f>
        <v/>
      </c>
      <c r="Q30" s="197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119" t="n"/>
    </row>
    <row r="31" ht="36.75" customHeight="1" s="35">
      <c r="A31" s="216">
        <f>A30+1</f>
        <v/>
      </c>
      <c r="B31" s="32">
        <f>TEXT(A31,"aaa")</f>
        <v/>
      </c>
      <c r="C31" s="200" t="n"/>
      <c r="D31" s="215">
        <f t="array" ref="D31">_xlfn.IFS(C31&lt;0.5,"朝",AND(C31&lt;22/24),"22前",AND(C31&gt;=22/24),"22後")</f>
        <v/>
      </c>
      <c r="E31" s="146" t="n"/>
      <c r="F31" s="197" t="n"/>
      <c r="G31" s="198" t="n"/>
      <c r="H31" s="201">
        <f>G31-F31</f>
        <v/>
      </c>
      <c r="I31" s="196">
        <f>IF(AND(C31&lt;0.333,C31&lt;&gt;""),8/24-C31,(IF(E31&gt;29/24,E31-29/24,)))</f>
        <v/>
      </c>
      <c r="J31" s="196">
        <f>IF(AND(C31&lt;0.5,C31&lt;&gt;""),E31-C31-H31,)</f>
        <v/>
      </c>
      <c r="K31" s="196">
        <f>IF(AND(C31&gt;0.5,C31&lt;22/24),22/24-C31,)</f>
        <v/>
      </c>
      <c r="L31" s="197">
        <f>IF(C31&gt;E31,E31+1-C31-H31,E31-C31-H31)</f>
        <v/>
      </c>
      <c r="M31" s="202">
        <f>+IF(L31&gt;$L$7,$L$7,L31)</f>
        <v/>
      </c>
      <c r="N31" s="197">
        <f>+IF(OR(L31&lt;=$L$7,L31=" ")," ",L31-$L$7)</f>
        <v/>
      </c>
      <c r="O31" s="197">
        <f>IF(AND($C31&lt;&gt;"",$C31&lt;$AA$2,$E31&gt;$Z$2),MIN($E31,$AA$2)-MAX($C31,$Z$2),0)</f>
        <v/>
      </c>
      <c r="P31" s="197">
        <f>IF(AND($F31&lt;&gt;"",$F31&lt;$AA$2,$G31&gt;$Z$2),MIN($G31,$AA$2)-MAX($F31,$Z$2),0)</f>
        <v/>
      </c>
      <c r="Q31" s="197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119" t="n"/>
    </row>
    <row r="32" ht="36.75" customHeight="1" s="35">
      <c r="A32" s="216">
        <f>A31+1</f>
        <v/>
      </c>
      <c r="B32" s="32">
        <f>TEXT(A32,"aaa")</f>
        <v/>
      </c>
      <c r="C32" s="200" t="n"/>
      <c r="D32" s="215">
        <f t="array" ref="D32">_xlfn.IFS(C32&lt;0.5,"朝",AND(C32&lt;22/24),"22前",AND(C32&gt;=22/24),"22後")</f>
        <v/>
      </c>
      <c r="E32" s="146" t="n"/>
      <c r="F32" s="197" t="n"/>
      <c r="G32" s="198" t="n"/>
      <c r="H32" s="201">
        <f>G32-F32</f>
        <v/>
      </c>
      <c r="I32" s="196">
        <f>IF(AND(C32&lt;0.333,C32&lt;&gt;""),8/24-C32,(IF(E32&gt;29/24,E32-29/24,)))</f>
        <v/>
      </c>
      <c r="J32" s="196">
        <f>IF(AND(C32&lt;0.5,C32&lt;&gt;""),E32-C32-H32,)</f>
        <v/>
      </c>
      <c r="K32" s="196">
        <f>IF(AND(C32&gt;0.5,C32&lt;22/24),22/24-C32,)</f>
        <v/>
      </c>
      <c r="L32" s="197">
        <f>IF(C32&gt;E32,E32+1-C32-H32,E32-C32-H32)</f>
        <v/>
      </c>
      <c r="M32" s="202">
        <f>+IF(L32&gt;$L$7,$L$7,L32)</f>
        <v/>
      </c>
      <c r="N32" s="197">
        <f>+IF(OR(L32&lt;=$L$7,L32=" ")," ",L32-$L$7)</f>
        <v/>
      </c>
      <c r="O32" s="197">
        <f>IF(AND($C32&lt;&gt;"",$C32&lt;$AA$2,$E32&gt;$Z$2),MIN($E32,$AA$2)-MAX($C32,$Z$2),0)</f>
        <v/>
      </c>
      <c r="P32" s="197">
        <f>IF(AND($F32&lt;&gt;"",$F32&lt;$AA$2,$G32&gt;$Z$2),MIN($G32,$AA$2)-MAX($F32,$Z$2),0)</f>
        <v/>
      </c>
      <c r="Q32" s="197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119" t="n"/>
    </row>
    <row r="33" ht="36.75" customHeight="1" s="35">
      <c r="A33" s="216">
        <f>A32+1</f>
        <v/>
      </c>
      <c r="B33" s="32">
        <f>TEXT(A33,"aaa")</f>
        <v/>
      </c>
      <c r="C33" s="200" t="n"/>
      <c r="D33" s="215">
        <f t="array" ref="D33">_xlfn.IFS(C33&lt;0.5,"朝",AND(C33&lt;22/24),"22前",AND(C33&gt;=22/24),"22後")</f>
        <v/>
      </c>
      <c r="E33" s="146" t="n"/>
      <c r="F33" s="197" t="n"/>
      <c r="G33" s="198" t="n"/>
      <c r="H33" s="201">
        <f>G33-F33</f>
        <v/>
      </c>
      <c r="I33" s="196">
        <f>IF(AND(C33&lt;0.333,C33&lt;&gt;""),8/24-C33,(IF(E33&gt;29/24,E33-29/24,)))</f>
        <v/>
      </c>
      <c r="J33" s="196">
        <f>IF(AND(C33&lt;0.5,C33&lt;&gt;""),E33-C33-H33,)</f>
        <v/>
      </c>
      <c r="K33" s="196">
        <f>IF(AND(C33&gt;0.5,C33&lt;22/24),22/24-C33,)</f>
        <v/>
      </c>
      <c r="L33" s="197">
        <f>IF(C33&gt;E33,E33+1-C33-H33,E33-C33-H33)</f>
        <v/>
      </c>
      <c r="M33" s="202">
        <f>+IF(L33&gt;$L$7,$L$7,L33)</f>
        <v/>
      </c>
      <c r="N33" s="197">
        <f>+IF(OR(L33&lt;=$L$7,L33=" ")," ",L33-$L$7)</f>
        <v/>
      </c>
      <c r="O33" s="197">
        <f>IF(AND($C33&lt;&gt;"",$C33&lt;$AA$2,$E33&gt;$Z$2),MIN($E33,$AA$2)-MAX($C33,$Z$2),0)</f>
        <v/>
      </c>
      <c r="P33" s="197">
        <f>IF(AND($F33&lt;&gt;"",$F33&lt;$AA$2,$G33&gt;$Z$2),MIN($G33,$AA$2)-MAX($F33,$Z$2),0)</f>
        <v/>
      </c>
      <c r="Q33" s="197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119" t="n"/>
    </row>
    <row r="34" ht="36.75" customHeight="1" s="35">
      <c r="A34" s="216">
        <f>A33+1</f>
        <v/>
      </c>
      <c r="B34" s="32">
        <f>TEXT(A34,"aaa")</f>
        <v/>
      </c>
      <c r="C34" s="200" t="n"/>
      <c r="D34" s="215">
        <f t="array" ref="D34">_xlfn.IFS(C34&lt;0.5,"朝",AND(C34&lt;22/24),"22前",AND(C34&gt;=22/24),"22後")</f>
        <v/>
      </c>
      <c r="E34" s="146" t="n"/>
      <c r="F34" s="197" t="n"/>
      <c r="G34" s="198" t="n"/>
      <c r="H34" s="201">
        <f>G34-F34</f>
        <v/>
      </c>
      <c r="I34" s="196">
        <f>IF(AND(C34&lt;0.333,C34&lt;&gt;""),8/24-C34,(IF(E34&gt;29/24,E34-29/24,)))</f>
        <v/>
      </c>
      <c r="J34" s="196">
        <f>IF(AND(C34&lt;0.5,C34&lt;&gt;""),E34-C34-H34,)</f>
        <v/>
      </c>
      <c r="K34" s="196">
        <f>IF(AND(C34&gt;0.5,C34&lt;22/24),22/24-C34,)</f>
        <v/>
      </c>
      <c r="L34" s="197">
        <f>IF(C34&gt;E34,E34+1-C34-H34,E34-C34-H34)</f>
        <v/>
      </c>
      <c r="M34" s="202">
        <f>+IF(L34&gt;$L$7,$L$7,L34)</f>
        <v/>
      </c>
      <c r="N34" s="197">
        <f>+IF(OR(L34&lt;=$L$7,L34=" ")," ",L34-$L$7)</f>
        <v/>
      </c>
      <c r="O34" s="197">
        <f>IF(AND($C34&lt;&gt;"",$C34&lt;$AA$2,$E34&gt;$Z$2),MIN($E34,$AA$2)-MAX($C34,$Z$2),0)</f>
        <v/>
      </c>
      <c r="P34" s="197">
        <f>IF(AND($F34&lt;&gt;"",$F34&lt;$AA$2,$G34&gt;$Z$2),MIN($G34,$AA$2)-MAX($F34,$Z$2),0)</f>
        <v/>
      </c>
      <c r="Q34" s="197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119" t="n"/>
    </row>
    <row r="35" ht="36.75" customHeight="1" s="35">
      <c r="A35" s="216">
        <f>A34+1</f>
        <v/>
      </c>
      <c r="B35" s="32">
        <f>TEXT(A35,"aaa")</f>
        <v/>
      </c>
      <c r="C35" s="200" t="n"/>
      <c r="D35" s="215">
        <f t="array" ref="D35">_xlfn.IFS(C35&lt;0.5,"朝",AND(C35&lt;22/24),"22前",AND(C35&gt;=22/24),"22後")</f>
        <v/>
      </c>
      <c r="E35" s="146" t="n"/>
      <c r="F35" s="197" t="n"/>
      <c r="G35" s="198" t="n"/>
      <c r="H35" s="201">
        <f>G35-F35</f>
        <v/>
      </c>
      <c r="I35" s="196">
        <f>IF(AND(C35&lt;0.333,C35&lt;&gt;""),8/24-C35,(IF(E35&gt;29/24,E35-29/24,)))</f>
        <v/>
      </c>
      <c r="J35" s="196">
        <f>IF(AND(C35&lt;0.5,C35&lt;&gt;""),E35-C35-H35,)</f>
        <v/>
      </c>
      <c r="K35" s="196">
        <f>IF(AND(C35&gt;0.5,C35&lt;22/24),22/24-C35,)</f>
        <v/>
      </c>
      <c r="L35" s="197">
        <f>IF(C35&gt;E35,E35+1-C35-H35,E35-C35-H35)</f>
        <v/>
      </c>
      <c r="M35" s="202">
        <f>+IF(L35&gt;$L$7,$L$7,L35)</f>
        <v/>
      </c>
      <c r="N35" s="197">
        <f>+IF(OR(L35&lt;=$L$7,L35=" ")," ",L35-$L$7)</f>
        <v/>
      </c>
      <c r="O35" s="197">
        <f>IF(AND($C35&lt;&gt;"",$C35&lt;$AA$2,$E35&gt;$Z$2),MIN($E35,$AA$2)-MAX($C35,$Z$2),0)</f>
        <v/>
      </c>
      <c r="P35" s="197">
        <f>IF(AND($F35&lt;&gt;"",$F35&lt;$AA$2,$G35&gt;$Z$2),MIN($G35,$AA$2)-MAX($F35,$Z$2),0)</f>
        <v/>
      </c>
      <c r="Q35" s="197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119" t="n"/>
    </row>
    <row r="36" ht="36.75" customHeight="1" s="35">
      <c r="A36" s="216">
        <f>A35+1</f>
        <v/>
      </c>
      <c r="B36" s="32">
        <f>TEXT(A36,"aaa")</f>
        <v/>
      </c>
      <c r="C36" s="200" t="n"/>
      <c r="D36" s="215">
        <f t="array" ref="D36">_xlfn.IFS(C36&lt;0.5,"朝",AND(C36&lt;22/24),"22前",AND(C36&gt;=22/24),"22後")</f>
        <v/>
      </c>
      <c r="E36" s="146" t="n"/>
      <c r="F36" s="197" t="n"/>
      <c r="G36" s="198" t="n"/>
      <c r="H36" s="201">
        <f>G36-F36</f>
        <v/>
      </c>
      <c r="I36" s="196">
        <f>IF(AND(C36&lt;0.333,C36&lt;&gt;""),8/24-C36,(IF(E36&gt;29/24,E36-29/24,)))</f>
        <v/>
      </c>
      <c r="J36" s="196">
        <f>IF(AND(C36&lt;0.5,C36&lt;&gt;""),E36-C36-H36,)</f>
        <v/>
      </c>
      <c r="K36" s="196">
        <f>IF(AND(C36&gt;0.5,C36&lt;22/24),22/24-C36,)</f>
        <v/>
      </c>
      <c r="L36" s="197">
        <f>IF(C36&gt;E36,E36+1-C36-H36,E36-C36-H36)</f>
        <v/>
      </c>
      <c r="M36" s="202">
        <f>+IF(L36&gt;$L$7,$L$7,L36)</f>
        <v/>
      </c>
      <c r="N36" s="197">
        <f>+IF(OR(L36&lt;=$L$7,L36=" ")," ",L36-$L$7)</f>
        <v/>
      </c>
      <c r="O36" s="197">
        <f>IF(AND($C36&lt;&gt;"",$C36&lt;$AA$2,$E36&gt;$Z$2),MIN($E36,$AA$2)-MAX($C36,$Z$2),0)</f>
        <v/>
      </c>
      <c r="P36" s="197">
        <f>IF(AND($F36&lt;&gt;"",$F36&lt;$AA$2,$G36&gt;$Z$2),MIN($G36,$AA$2)-MAX($F36,$Z$2),0)</f>
        <v/>
      </c>
      <c r="Q36" s="197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119" t="n"/>
    </row>
    <row r="37" ht="36.75" customHeight="1" s="35">
      <c r="A37" s="216">
        <f>A36+1</f>
        <v/>
      </c>
      <c r="B37" s="32">
        <f>TEXT(A37,"aaa")</f>
        <v/>
      </c>
      <c r="C37" s="200" t="n"/>
      <c r="D37" s="215">
        <f t="array" ref="D37">_xlfn.IFS(C37&lt;0.5,"朝",AND(C37&lt;22/24),"22前",AND(C37&gt;=22/24),"22後")</f>
        <v/>
      </c>
      <c r="E37" s="146" t="n"/>
      <c r="F37" s="197" t="n"/>
      <c r="G37" s="198" t="n"/>
      <c r="H37" s="201">
        <f>G37-F37</f>
        <v/>
      </c>
      <c r="I37" s="196">
        <f>IF(AND(C37&lt;0.333,C37&lt;&gt;""),8/24-C37,(IF(E37&gt;29/24,E37-29/24,)))</f>
        <v/>
      </c>
      <c r="J37" s="196">
        <f>IF(AND(C37&lt;0.5,C37&lt;&gt;""),E37-C37-H37,)</f>
        <v/>
      </c>
      <c r="K37" s="196">
        <f>IF(AND(C37&gt;0.5,C37&lt;22/24),22/24-C37,)</f>
        <v/>
      </c>
      <c r="L37" s="197">
        <f>IF(C37&gt;E37,E37+1-C37-H37,E37-C37-H37)</f>
        <v/>
      </c>
      <c r="M37" s="202">
        <f>+IF(L37&gt;$L$7,$L$7,L37)</f>
        <v/>
      </c>
      <c r="N37" s="197">
        <f>+IF(OR(L37&lt;=$L$7,L37=" ")," ",L37-$L$7)</f>
        <v/>
      </c>
      <c r="O37" s="197">
        <f>IF(AND($C37&lt;&gt;"",$C37&lt;$AA$2,$E37&gt;$Z$2),MIN($E37,$AA$2)-MAX($C37,$Z$2),0)</f>
        <v/>
      </c>
      <c r="P37" s="197">
        <f>IF(AND($F37&lt;&gt;"",$F37&lt;$AA$2,$G37&gt;$Z$2),MIN($G37,$AA$2)-MAX($F37,$Z$2),0)</f>
        <v/>
      </c>
      <c r="Q37" s="197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119" t="n"/>
    </row>
    <row r="38" ht="36.75" customHeight="1" s="35">
      <c r="A38" s="216">
        <f>A37+1</f>
        <v/>
      </c>
      <c r="B38" s="32">
        <f>TEXT(A38,"aaa")</f>
        <v/>
      </c>
      <c r="C38" s="200" t="n"/>
      <c r="D38" s="217">
        <f t="array" ref="D38">_xlfn.IFS(C38&lt;0.5,"朝",AND(C38&lt;22/24),"22前",AND(C38&gt;=22/24),"22後")</f>
        <v/>
      </c>
      <c r="E38" s="146" t="n"/>
      <c r="F38" s="197" t="n"/>
      <c r="G38" s="198" t="n"/>
      <c r="H38" s="201">
        <f>G38-F38</f>
        <v/>
      </c>
      <c r="I38" s="196">
        <f>IF(AND(C38&lt;0.333,C38&lt;&gt;""),8/24-C38,(IF(E38&gt;29/24,E38-29/24,)))</f>
        <v/>
      </c>
      <c r="J38" s="197">
        <f>IF(AND(C38&lt;0.5,C38&lt;&gt;""),E38-C38-H38,)</f>
        <v/>
      </c>
      <c r="K38" s="197">
        <f>IF(AND(C38&gt;0.5,C38&lt;22/24),22/24-C38,)</f>
        <v/>
      </c>
      <c r="L38" s="197">
        <f>IF(C38&gt;E38,E38+1-C38-H38,E38-C38-H38)</f>
        <v/>
      </c>
      <c r="M38" s="202">
        <f>+IF(L38&gt;$L$7,$L$7,L38)</f>
        <v/>
      </c>
      <c r="N38" s="197">
        <f>+IF(OR(L38&lt;=$L$7,L38=" ")," ",L38-$L$7)</f>
        <v/>
      </c>
      <c r="O38" s="197" t="n"/>
      <c r="P38" s="197" t="n"/>
      <c r="Q38" s="197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119" t="n"/>
    </row>
    <row r="39" ht="36.75" customHeight="1" s="35" thickBot="1">
      <c r="A39" s="218">
        <f>A38+1</f>
        <v/>
      </c>
      <c r="B39" s="26">
        <f>TEXT(A39,"aaa")</f>
        <v/>
      </c>
      <c r="C39" s="219" t="n"/>
      <c r="D39" s="220">
        <f t="array" ref="D39">_xlfn.IFS(C39&lt;0.5,"朝",AND(C39&lt;22/24),"22前",AND(C39&gt;=22/24),"22後")</f>
        <v/>
      </c>
      <c r="E39" s="147" t="n"/>
      <c r="F39" s="221" t="n"/>
      <c r="G39" s="222" t="n"/>
      <c r="H39" s="207" t="n">
        <v>0</v>
      </c>
      <c r="I39" s="208">
        <f>IF(AND(C39&lt;0.333,C39&lt;&gt;""),8/24-C39,(IF(E39&gt;29/24,E39-29/24,)))</f>
        <v/>
      </c>
      <c r="J39" s="208">
        <f>IF(AND(C39&lt;0.5,C39&lt;&gt;""),E39-C39-H39,)</f>
        <v/>
      </c>
      <c r="K39" s="223">
        <f>IF(AND(C39&gt;0.5,C39&lt;22/24),22/24-C39,)</f>
        <v/>
      </c>
      <c r="L39" s="208">
        <f>IF(C39&gt;E39,E39+1-C39-H39,E39-C39-H39)</f>
        <v/>
      </c>
      <c r="M39" s="209" t="n">
        <v>0</v>
      </c>
      <c r="N39" s="208" t="n"/>
      <c r="O39" s="208" t="n"/>
      <c r="P39" s="208" t="n"/>
      <c r="Q39" s="208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121" t="n"/>
    </row>
    <row r="40" ht="36.75" customHeight="1" s="35" thickTop="1">
      <c r="A40" s="117" t="inlineStr">
        <is>
          <t>合計</t>
        </is>
      </c>
      <c r="B40" s="117" t="n"/>
      <c r="C40" s="196" t="n"/>
      <c r="D40" s="215">
        <f t="array" ref="D40">_xlfn.IFS(C40&lt;0.5,"朝",AND(C40&lt;22/24),"22前",AND(C40&gt;=22/24),"22後")</f>
        <v/>
      </c>
      <c r="E40" s="224" t="n"/>
      <c r="F40" s="225" t="n"/>
      <c r="G40" s="226" t="n"/>
      <c r="H40" s="195" t="inlineStr">
        <is>
          <t>休憩計計</t>
        </is>
      </c>
      <c r="I40" s="196" t="inlineStr">
        <is>
          <t>早朝計</t>
        </is>
      </c>
      <c r="J40" s="196" t="inlineStr">
        <is>
          <t>基本計</t>
        </is>
      </c>
      <c r="K40" s="196" t="inlineStr">
        <is>
          <t>夜時間</t>
        </is>
      </c>
      <c r="L40" s="196" t="inlineStr">
        <is>
          <t>実働時間</t>
        </is>
      </c>
      <c r="M40" s="122" t="inlineStr">
        <is>
          <t>契約時間</t>
        </is>
      </c>
      <c r="N40" s="123" t="inlineStr">
        <is>
          <t>残業時間</t>
        </is>
      </c>
      <c r="O40" s="124" t="inlineStr">
        <is>
          <t>深夜時間</t>
        </is>
      </c>
      <c r="P40" s="124" t="inlineStr">
        <is>
          <t>深夜時間</t>
        </is>
      </c>
      <c r="Q40" s="124" t="inlineStr">
        <is>
          <t>深夜時間</t>
        </is>
      </c>
      <c r="R40" s="125" t="inlineStr">
        <is>
          <t>食事合計</t>
        </is>
      </c>
    </row>
    <row r="41" ht="36.75" customHeight="1" s="35" thickBot="1">
      <c r="A41" s="119" t="n"/>
      <c r="B41" s="119" t="n"/>
      <c r="C41" s="119" t="n"/>
      <c r="D41" s="119" t="n"/>
      <c r="E41" s="140" t="n"/>
      <c r="F41" s="4" t="inlineStr">
        <is>
          <t>出勤日数</t>
        </is>
      </c>
      <c r="G41" s="144">
        <f>COUNTA(C9:C39)</f>
        <v/>
      </c>
      <c r="H41" s="227">
        <f>+SUM(H9:H39)</f>
        <v/>
      </c>
      <c r="I41" s="228">
        <f>SUM(I9:I39)</f>
        <v/>
      </c>
      <c r="J41" s="229">
        <f>SUM(J9:J39)</f>
        <v/>
      </c>
      <c r="K41" s="229">
        <f>SUM(K9:K39)</f>
        <v/>
      </c>
      <c r="L41" s="197">
        <f>+SUM(L9:L39)</f>
        <v/>
      </c>
      <c r="M41" s="197">
        <f>+SUM(M9:M39)</f>
        <v/>
      </c>
      <c r="N41" s="197">
        <f>+SUM(N9:N39)</f>
        <v/>
      </c>
      <c r="O41" s="197">
        <f>+SUM(O9:O38)</f>
        <v/>
      </c>
      <c r="P41" s="197">
        <f>+SUM(P9:P38)</f>
        <v/>
      </c>
      <c r="Q41" s="197">
        <f>+SUM(Q9:Q39)</f>
        <v/>
      </c>
      <c r="R41" s="119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40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I36" sqref="I36"/>
    </sheetView>
  </sheetViews>
  <sheetFormatPr baseColWidth="8" defaultRowHeight="13.2"/>
  <cols>
    <col width="7.21875" bestFit="1" customWidth="1" style="35" min="1" max="1"/>
    <col width="5.77734375" bestFit="1" customWidth="1" style="35" min="2" max="2"/>
    <col hidden="1" width="2.88671875" customWidth="1" style="35" min="4" max="4"/>
    <col width="10.109375" customWidth="1" style="35" min="8" max="11"/>
    <col width="10" customWidth="1" style="35" min="12" max="13"/>
    <col width="10.88671875" customWidth="1" style="35" min="14" max="14"/>
    <col hidden="1" width="9" customWidth="1" style="35" min="15" max="15"/>
    <col hidden="1" width="8.21875" customWidth="1" style="35" min="16" max="16"/>
  </cols>
  <sheetData>
    <row r="2" ht="22.5" customHeight="1" s="35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67" t="inlineStr">
        <is>
          <t>ダイエットクック</t>
        </is>
      </c>
      <c r="E2" s="166" t="n"/>
      <c r="F2" s="166" t="n"/>
      <c r="G2" s="166" t="n"/>
      <c r="L2" s="0" t="n"/>
      <c r="M2" s="0" t="n"/>
      <c r="Z2" s="22" t="n">
        <v>0.9166666666666666</v>
      </c>
      <c r="AA2" s="23" t="n">
        <v>1.208333333333333</v>
      </c>
    </row>
    <row r="3" ht="22.5" customHeight="1" s="35">
      <c r="A3" s="190">
        <f>'[1]0SHEET'!D1</f>
        <v/>
      </c>
      <c r="B3" s="2" t="inlineStr">
        <is>
          <t>月</t>
        </is>
      </c>
      <c r="L3" s="0" t="n"/>
      <c r="M3" s="0" t="n"/>
    </row>
    <row r="4" ht="22.5" customHeight="1" s="35">
      <c r="C4" s="1" t="inlineStr">
        <is>
          <t>氏名</t>
        </is>
      </c>
      <c r="D4" s="168" t="inlineStr">
        <is>
          <t>Ｒバッタ　ディペシュ</t>
        </is>
      </c>
      <c r="E4" s="166" t="n"/>
      <c r="F4" s="166" t="n"/>
      <c r="G4" s="166" t="n"/>
      <c r="H4" s="0" t="inlineStr">
        <is>
          <t>NP番号：</t>
        </is>
      </c>
      <c r="I4" s="107" t="n">
        <v>6426</v>
      </c>
      <c r="J4" s="0" t="n"/>
      <c r="K4" s="0" t="n"/>
      <c r="M4" s="0" t="n"/>
    </row>
    <row r="6">
      <c r="L6" s="20" t="inlineStr">
        <is>
          <t>法定時間</t>
        </is>
      </c>
      <c r="M6" s="20" t="n"/>
    </row>
    <row r="7" ht="14.25" customHeight="1" s="35" thickBot="1">
      <c r="L7" s="21" t="n">
        <v>0.3333333333333333</v>
      </c>
      <c r="M7" s="21" t="n"/>
      <c r="O7" s="3" t="n"/>
      <c r="P7" s="3" t="n"/>
      <c r="Q7" s="3" t="n"/>
    </row>
    <row r="8" ht="22.5" customHeight="1" s="35" thickBot="1">
      <c r="A8" s="110" t="inlineStr">
        <is>
          <t>日</t>
        </is>
      </c>
      <c r="B8" s="132" t="inlineStr">
        <is>
          <t>曜日</t>
        </is>
      </c>
      <c r="C8" s="7" t="inlineStr">
        <is>
          <t>出勤</t>
        </is>
      </c>
      <c r="D8" s="8" t="n"/>
      <c r="E8" s="8" t="inlineStr">
        <is>
          <t>退勤</t>
        </is>
      </c>
      <c r="F8" s="8" t="inlineStr">
        <is>
          <t>休憩開始</t>
        </is>
      </c>
      <c r="G8" s="9" t="inlineStr">
        <is>
          <t>休憩終了</t>
        </is>
      </c>
      <c r="H8" s="134" t="inlineStr">
        <is>
          <t>休憩計</t>
        </is>
      </c>
      <c r="I8" s="110" t="inlineStr">
        <is>
          <t>早朝</t>
        </is>
      </c>
      <c r="J8" s="110" t="inlineStr">
        <is>
          <t>基本</t>
        </is>
      </c>
      <c r="K8" s="110" t="inlineStr">
        <is>
          <t>夜</t>
        </is>
      </c>
      <c r="L8" s="111" t="inlineStr">
        <is>
          <t>実働</t>
        </is>
      </c>
      <c r="M8" s="111" t="inlineStr">
        <is>
          <t>契約時間</t>
        </is>
      </c>
      <c r="N8" s="112" t="inlineStr">
        <is>
          <t>残業</t>
        </is>
      </c>
      <c r="O8" s="113" t="inlineStr">
        <is>
          <t>深夜時間</t>
        </is>
      </c>
      <c r="P8" s="113" t="inlineStr">
        <is>
          <t>深夜休憩</t>
        </is>
      </c>
      <c r="Q8" s="113" t="inlineStr">
        <is>
          <t>深夜</t>
        </is>
      </c>
      <c r="R8" s="114" t="inlineStr">
        <is>
          <t>食事</t>
        </is>
      </c>
    </row>
    <row r="9" ht="36.75" customHeight="1" s="35" thickTop="1">
      <c r="A9" s="214">
        <f>A3</f>
        <v/>
      </c>
      <c r="B9" s="133">
        <f>TEXT(A9,"aaa")</f>
        <v/>
      </c>
      <c r="C9" s="192" t="n"/>
      <c r="D9" s="215">
        <f t="array" ref="D9">_xlfn.IFS(C9&lt;0.5,"朝",AND(C9&lt;22/24),"22前",AND(C9&gt;=22/24),"22後")</f>
        <v/>
      </c>
      <c r="E9" s="145" t="n"/>
      <c r="F9" s="196" t="n"/>
      <c r="G9" s="194" t="n"/>
      <c r="H9" s="195">
        <f>G9-F9</f>
        <v/>
      </c>
      <c r="I9" s="196">
        <f>IF(AND(C9&lt;0.333,C9&lt;&gt;""),8/24-C9,(IF(E9&gt;29/24,E9-29/24,)))</f>
        <v/>
      </c>
      <c r="J9" s="196">
        <f>IF(AND(C9&lt;0.5,C9&lt;&gt;""),E9-C9-H9,)</f>
        <v/>
      </c>
      <c r="K9" s="196">
        <f>IF(AND(C9&gt;0.5,C9&lt;22/24),22/24-C9,)</f>
        <v/>
      </c>
      <c r="L9" s="197">
        <f>IF(C9&gt;E9,E9+1-C9-H9,E9-C9-H9)</f>
        <v/>
      </c>
      <c r="M9" s="196">
        <f>+IF(L9&gt;$L$7,$L$7,L9)</f>
        <v/>
      </c>
      <c r="N9" s="196">
        <f>+IF(OR(L9&lt;=$L$7,L9=" ")," ",L9-$L$7)</f>
        <v/>
      </c>
      <c r="O9" s="196">
        <f>IF(AND($C9&lt;&gt;"",$C9&lt;$AA$2,$E9&gt;$Z$2),MIN($E9,$AA$2)-MAX($C9,$Z$2),0)</f>
        <v/>
      </c>
      <c r="P9" s="196">
        <f>IF(AND($F9&lt;&gt;"",$F9&lt;$AA$2,$G9&gt;$Z$2),MIN($G9,$AA$2)-MAX($F9,$Z$2),0)</f>
        <v/>
      </c>
      <c r="Q9" s="197">
        <f t="array" ref="Q9">_xlfn.IFS(D9="朝",,AND(D9="22前",E9&gt;5/24),5/24+1-H9-22/24,AND(D9="22前",E9&lt;5/24),E9+1-H9-22/24,AND(D9="22後",E9&gt;5/24),5/24+1-H9-C9,AND(D9="22後",E9&lt;5/24),E9+1-H9-C9)</f>
        <v/>
      </c>
      <c r="R9" s="117" t="n"/>
    </row>
    <row r="10" ht="36.75" customHeight="1" s="35">
      <c r="A10" s="216">
        <f>A9+1</f>
        <v/>
      </c>
      <c r="B10" s="32">
        <f>TEXT(A10,"aaa")</f>
        <v/>
      </c>
      <c r="C10" s="200" t="n"/>
      <c r="D10" s="215">
        <f t="array" ref="D10">_xlfn.IFS(C10&lt;0.5,"朝",AND(C10&lt;22/24),"22前",AND(C10&gt;=22/24),"22後")</f>
        <v/>
      </c>
      <c r="E10" s="146" t="n"/>
      <c r="F10" s="197" t="n"/>
      <c r="G10" s="198" t="n"/>
      <c r="H10" s="201">
        <f>G10-F10</f>
        <v/>
      </c>
      <c r="I10" s="196">
        <f>IF(AND(C10&lt;0.333,C10&lt;&gt;""),8/24-C10,(IF(E10&gt;29/24,E10-29/24,)))</f>
        <v/>
      </c>
      <c r="J10" s="196">
        <f>IF(AND(C10&lt;0.5,C10&lt;&gt;""),E10-C10-H10,)</f>
        <v/>
      </c>
      <c r="K10" s="196">
        <f>IF(AND(C10&gt;0.5,C10&lt;22/24),22/24-C10,)</f>
        <v/>
      </c>
      <c r="L10" s="197">
        <f>IF(C10&gt;E10,E10+1-C10-H10,E10-C10-H10)</f>
        <v/>
      </c>
      <c r="M10" s="202">
        <f>+IF(L10&gt;$L$7,$L$7,L10)</f>
        <v/>
      </c>
      <c r="N10" s="197">
        <f>+IF(OR(L10&lt;=$L$7,L10=" ")," ",L10-$L$7)</f>
        <v/>
      </c>
      <c r="O10" s="197">
        <f>IF(AND($C10&lt;&gt;"",$C10&lt;$AA$2,$E10&gt;$Z$2),MIN($E10,$AA$2)-MAX($C10,$Z$2),0)</f>
        <v/>
      </c>
      <c r="P10" s="197">
        <f>IF(AND($F10&lt;&gt;"",$F10&lt;$AA$2,$G10&gt;$Z$2),MIN($G10,$AA$2)-MAX($F10,$Z$2),0)</f>
        <v/>
      </c>
      <c r="Q10" s="197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119" t="n"/>
    </row>
    <row r="11" ht="36.75" customHeight="1" s="35">
      <c r="A11" s="216">
        <f>A10+1</f>
        <v/>
      </c>
      <c r="B11" s="32">
        <f>TEXT(A11,"aaa")</f>
        <v/>
      </c>
      <c r="C11" s="200" t="n"/>
      <c r="D11" s="215">
        <f t="array" ref="D11">_xlfn.IFS(C11&lt;0.5,"朝",AND(C11&lt;22/24),"22前",AND(C11&gt;=22/24),"22後")</f>
        <v/>
      </c>
      <c r="E11" s="146" t="n"/>
      <c r="F11" s="197" t="n"/>
      <c r="G11" s="198" t="n"/>
      <c r="H11" s="201">
        <f>G11-F11</f>
        <v/>
      </c>
      <c r="I11" s="196">
        <f>IF(AND(C11&lt;0.333,C11&lt;&gt;""),8/24-C11,(IF(E11&gt;29/24,E11-29/24,)))</f>
        <v/>
      </c>
      <c r="J11" s="196">
        <f>IF(AND(C11&lt;0.5,C11&lt;&gt;""),E11-C11-H11,)</f>
        <v/>
      </c>
      <c r="K11" s="196">
        <f>IF(AND(C11&gt;0.5,C11&lt;22/24),22/24-C11,)</f>
        <v/>
      </c>
      <c r="L11" s="197">
        <f>IF(C11&gt;E11,E11+1-C11-H11,E11-C11-H11)</f>
        <v/>
      </c>
      <c r="M11" s="202">
        <f>+IF(L11&gt;$L$7,$L$7,L11)</f>
        <v/>
      </c>
      <c r="N11" s="197">
        <f>+IF(OR(L11&lt;=$L$7,L11=" ")," ",L11-$L$7)</f>
        <v/>
      </c>
      <c r="O11" s="197">
        <f>IF(AND($C11&lt;&gt;"",$C11&lt;$AA$2,$E11&gt;$Z$2),MIN($E11,$AA$2)-MAX($C11,$Z$2),0)</f>
        <v/>
      </c>
      <c r="P11" s="197">
        <f>IF(AND($F11&lt;&gt;"",$F11&lt;$AA$2,$G11&gt;$Z$2),MIN($G11,$AA$2)-MAX($F11,$Z$2),0)</f>
        <v/>
      </c>
      <c r="Q11" s="197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119" t="n"/>
    </row>
    <row r="12" ht="36.75" customHeight="1" s="35">
      <c r="A12" s="216">
        <f>A11+1</f>
        <v/>
      </c>
      <c r="B12" s="32">
        <f>TEXT(A12,"aaa")</f>
        <v/>
      </c>
      <c r="C12" s="200" t="n">
        <v>0.8652777777777778</v>
      </c>
      <c r="D12" s="215">
        <f t="array" ref="D12">_xlfn.IFS(C12&lt;0.5,"朝",AND(C12&lt;22/24),"22前",AND(C12&gt;=22/24),"22後")</f>
        <v/>
      </c>
      <c r="E12" s="146" t="n">
        <v>1.25</v>
      </c>
      <c r="F12" s="197" t="n">
        <v>0</v>
      </c>
      <c r="G12" s="198" t="n">
        <v>0.04166666666666666</v>
      </c>
      <c r="H12" s="201">
        <f>G12-F12</f>
        <v/>
      </c>
      <c r="I12" s="196">
        <f>IF(AND(C12&lt;0.333,C12&lt;&gt;""),8/24-C12,(IF(E12&gt;29/24,E12-29/24,)))</f>
        <v/>
      </c>
      <c r="J12" s="196">
        <f>IF(AND(C12&lt;0.5,C12&lt;&gt;""),E12-C12-H12,)</f>
        <v/>
      </c>
      <c r="K12" s="196">
        <f>IF(AND(C12&gt;0.5,C12&lt;22/24),22/24-C12,)</f>
        <v/>
      </c>
      <c r="L12" s="197">
        <f>IF(C12&gt;E12,E12+1-C12-H12,E12-C12-H12)</f>
        <v/>
      </c>
      <c r="M12" s="202">
        <f>+IF(L12&gt;$L$7,$L$7,L12)</f>
        <v/>
      </c>
      <c r="N12" s="197">
        <f>+IF(OR(L12&lt;=$L$7,L12=" ")," ",L12-$L$7)</f>
        <v/>
      </c>
      <c r="O12" s="197">
        <f>IF(AND($C12&lt;&gt;"",$C12&lt;$AA$2,$E12&gt;$Z$2),MIN($E12,$AA$2)-MAX($C12,$Z$2),0)</f>
        <v/>
      </c>
      <c r="P12" s="197">
        <f>IF(AND($F12&lt;&gt;"",$F12&lt;$AA$2,$G12&gt;$Z$2),MIN($G12,$AA$2)-MAX($F12,$Z$2),0)</f>
        <v/>
      </c>
      <c r="Q12" s="197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119" t="n"/>
    </row>
    <row r="13" ht="36.75" customHeight="1" s="35">
      <c r="A13" s="216">
        <f>A12+1</f>
        <v/>
      </c>
      <c r="B13" s="32">
        <f>TEXT(A13,"aaa")</f>
        <v/>
      </c>
      <c r="C13" s="200" t="n">
        <v>0.8645833333333334</v>
      </c>
      <c r="D13" s="215">
        <f t="array" ref="D13">_xlfn.IFS(C13&lt;0.5,"朝",AND(C13&lt;22/24),"22前",AND(C13&gt;=22/24),"22後")</f>
        <v/>
      </c>
      <c r="E13" s="146" t="n">
        <v>1.25</v>
      </c>
      <c r="F13" s="197" t="n">
        <v>0</v>
      </c>
      <c r="G13" s="198" t="n">
        <v>0.04166666666666666</v>
      </c>
      <c r="H13" s="201">
        <f>G13-F13</f>
        <v/>
      </c>
      <c r="I13" s="196">
        <f>IF(AND(C13&lt;0.333,C13&lt;&gt;""),8/24-C13,(IF(E13&gt;29/24,E13-29/24,)))</f>
        <v/>
      </c>
      <c r="J13" s="196">
        <f>IF(AND(C13&lt;0.5,C13&lt;&gt;""),E13-C13-H13,)</f>
        <v/>
      </c>
      <c r="K13" s="196">
        <f>IF(AND(C13&gt;0.5,C13&lt;22/24),22/24-C13,)</f>
        <v/>
      </c>
      <c r="L13" s="197">
        <f>IF(C13&gt;E13,E13+1-C13-H13,E13-C13-H13)</f>
        <v/>
      </c>
      <c r="M13" s="202">
        <f>+IF(L13&gt;$L$7,$L$7,L13)</f>
        <v/>
      </c>
      <c r="N13" s="197">
        <f>+IF(OR(L13&lt;=$L$7,L13=" ")," ",L13-$L$7)</f>
        <v/>
      </c>
      <c r="O13" s="197">
        <f>IF(AND($C13&lt;&gt;"",$C13&lt;$AA$2,$E13&gt;$Z$2),MIN($E13,$AA$2)-MAX($C13,$Z$2),0)</f>
        <v/>
      </c>
      <c r="P13" s="197">
        <f>IF(AND($F13&lt;&gt;"",$F13&lt;$AA$2,$G13&gt;$Z$2),MIN($G13,$AA$2)-MAX($F13,$Z$2),0)</f>
        <v/>
      </c>
      <c r="Q13" s="197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119" t="n"/>
    </row>
    <row r="14" ht="36.75" customHeight="1" s="35">
      <c r="A14" s="216">
        <f>A13+1</f>
        <v/>
      </c>
      <c r="B14" s="32">
        <f>TEXT(A14,"aaa")</f>
        <v/>
      </c>
      <c r="C14" s="200" t="n">
        <v>0.8645833333333334</v>
      </c>
      <c r="D14" s="215">
        <f t="array" ref="D14">_xlfn.IFS(C14&lt;0.5,"朝",AND(C14&lt;22/24),"22前",AND(C14&gt;=22/24),"22後")</f>
        <v/>
      </c>
      <c r="E14" s="146" t="n">
        <v>1.25</v>
      </c>
      <c r="F14" s="197" t="n">
        <v>0</v>
      </c>
      <c r="G14" s="198" t="n">
        <v>0.04166666666666666</v>
      </c>
      <c r="H14" s="201">
        <f>G14-F14</f>
        <v/>
      </c>
      <c r="I14" s="196">
        <f>IF(AND(C14&lt;0.333,C14&lt;&gt;""),8/24-C14,(IF(E14&gt;29/24,E14-29/24,)))</f>
        <v/>
      </c>
      <c r="J14" s="196">
        <f>IF(AND(C14&lt;0.5,C14&lt;&gt;""),E14-C14-H14,)</f>
        <v/>
      </c>
      <c r="K14" s="196">
        <f>IF(AND(C14&gt;0.5,C14&lt;22/24),22/24-C14,)</f>
        <v/>
      </c>
      <c r="L14" s="197">
        <f>IF(C14&gt;E14,E14+1-C14-H14,E14-C14-H14)</f>
        <v/>
      </c>
      <c r="M14" s="202">
        <f>+IF(L14&gt;$L$7,$L$7,L14)</f>
        <v/>
      </c>
      <c r="N14" s="197">
        <f>+IF(OR(L14&lt;=$L$7,L14=" ")," ",L14-$L$7)</f>
        <v/>
      </c>
      <c r="O14" s="197">
        <f>IF(AND($C14&lt;&gt;"",$C14&lt;$AA$2,$E14&gt;$Z$2),MIN($E14,$AA$2)-MAX($C14,$Z$2),0)</f>
        <v/>
      </c>
      <c r="P14" s="197">
        <f>IF(AND($F14&lt;&gt;"",$F14&lt;$AA$2,$G14&gt;$Z$2),MIN($G14,$AA$2)-MAX($F14,$Z$2),0)</f>
        <v/>
      </c>
      <c r="Q14" s="197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119" t="n"/>
    </row>
    <row r="15" ht="36.75" customHeight="1" s="35">
      <c r="A15" s="216">
        <f>A14+1</f>
        <v/>
      </c>
      <c r="B15" s="32">
        <f>TEXT(A15,"aaa")</f>
        <v/>
      </c>
      <c r="C15" s="200" t="n"/>
      <c r="D15" s="215">
        <f t="array" ref="D15">_xlfn.IFS(C15&lt;0.5,"朝",AND(C15&lt;22/24),"22前",AND(C15&gt;=22/24),"22後")</f>
        <v/>
      </c>
      <c r="E15" s="146" t="n"/>
      <c r="F15" s="197" t="n"/>
      <c r="G15" s="198" t="n"/>
      <c r="H15" s="201">
        <f>G15-F15</f>
        <v/>
      </c>
      <c r="I15" s="196">
        <f>IF(AND(C15&lt;0.333,C15&lt;&gt;""),8/24-C15,(IF(E15&gt;29/24,E15-29/24,)))</f>
        <v/>
      </c>
      <c r="J15" s="196">
        <f>IF(AND(C15&lt;0.5,C15&lt;&gt;""),E15-C15-H15,)</f>
        <v/>
      </c>
      <c r="K15" s="196">
        <f>IF(AND(C15&gt;0.5,C15&lt;22/24),22/24-C15,)</f>
        <v/>
      </c>
      <c r="L15" s="197">
        <f>IF(C15&gt;E15,E15+1-C15-H15,E15-C15-H15)</f>
        <v/>
      </c>
      <c r="M15" s="202">
        <f>+IF(L15&gt;$L$7,$L$7,L15)</f>
        <v/>
      </c>
      <c r="N15" s="197">
        <f>+IF(OR(L15&lt;=$L$7,L15=" ")," ",L15-$L$7)</f>
        <v/>
      </c>
      <c r="O15" s="197">
        <f>IF(AND($C15&lt;&gt;"",$C15&lt;$AA$2,$E15&gt;$Z$2),MIN($E15,$AA$2)-MAX($C15,$Z$2),0)</f>
        <v/>
      </c>
      <c r="P15" s="197">
        <f>IF(AND($F15&lt;&gt;"",$F15&lt;$AA$2,$G15&gt;$Z$2),MIN($G15,$AA$2)-MAX($F15,$Z$2),0)</f>
        <v/>
      </c>
      <c r="Q15" s="197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119" t="n"/>
    </row>
    <row r="16" ht="36.75" customHeight="1" s="35">
      <c r="A16" s="216">
        <f>A15+1</f>
        <v/>
      </c>
      <c r="B16" s="32">
        <f>TEXT(A16,"aaa")</f>
        <v/>
      </c>
      <c r="C16" s="200" t="n"/>
      <c r="D16" s="215">
        <f t="array" ref="D16">_xlfn.IFS(C16&lt;0.5,"朝",AND(C16&lt;22/24),"22前",AND(C16&gt;=22/24),"22後")</f>
        <v/>
      </c>
      <c r="E16" s="146" t="n"/>
      <c r="F16" s="197" t="n"/>
      <c r="G16" s="198" t="n"/>
      <c r="H16" s="201">
        <f>G16-F16</f>
        <v/>
      </c>
      <c r="I16" s="196">
        <f>IF(AND(C16&lt;0.333,C16&lt;&gt;""),8/24-C16,(IF(E16&gt;29/24,E16-29/24,)))</f>
        <v/>
      </c>
      <c r="J16" s="196">
        <f>IF(AND(C16&lt;0.5,C16&lt;&gt;""),E16-C16-H16,)</f>
        <v/>
      </c>
      <c r="K16" s="196">
        <f>IF(AND(C16&gt;0.5,C16&lt;22/24),22/24-C16,)</f>
        <v/>
      </c>
      <c r="L16" s="197">
        <f>IF(C16&gt;E16,E16+1-C16-H16,E16-C16-H16)</f>
        <v/>
      </c>
      <c r="M16" s="202">
        <f>+IF(L16&gt;$L$7,$L$7,L16)</f>
        <v/>
      </c>
      <c r="N16" s="197">
        <f>+IF(OR(L16&lt;=$L$7,L16=" ")," ",L16-$L$7)</f>
        <v/>
      </c>
      <c r="O16" s="197">
        <f>IF(AND($C16&lt;&gt;"",$C16&lt;$AA$2,$E16&gt;$Z$2),MIN($E16,$AA$2)-MAX($C16,$Z$2),0)</f>
        <v/>
      </c>
      <c r="P16" s="197">
        <f>IF(AND($F16&lt;&gt;"",$F16&lt;$AA$2,$G16&gt;$Z$2),MIN($G16,$AA$2)-MAX($F16,$Z$2),0)</f>
        <v/>
      </c>
      <c r="Q16" s="197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119" t="n"/>
    </row>
    <row r="17" ht="36.75" customHeight="1" s="35">
      <c r="A17" s="216">
        <f>A16+1</f>
        <v/>
      </c>
      <c r="B17" s="32">
        <f>TEXT(A17,"aaa")</f>
        <v/>
      </c>
      <c r="C17" s="200" t="n"/>
      <c r="D17" s="215">
        <f t="array" ref="D17">_xlfn.IFS(C17&lt;0.5,"朝",AND(C17&lt;22/24),"22前",AND(C17&gt;=22/24),"22後")</f>
        <v/>
      </c>
      <c r="E17" s="146" t="n"/>
      <c r="F17" s="197" t="n"/>
      <c r="G17" s="198" t="n"/>
      <c r="H17" s="201">
        <f>G17-F17</f>
        <v/>
      </c>
      <c r="I17" s="196">
        <f>IF(AND(C17&lt;0.333,C17&lt;&gt;""),8/24-C17,(IF(E17&gt;29/24,E17-29/24,)))</f>
        <v/>
      </c>
      <c r="J17" s="196">
        <f>IF(AND(C17&lt;0.5,C17&lt;&gt;""),E17-C17-H17,)</f>
        <v/>
      </c>
      <c r="K17" s="196">
        <f>IF(AND(C17&gt;0.5,C17&lt;22/24),22/24-C17,)</f>
        <v/>
      </c>
      <c r="L17" s="197">
        <f>IF(C17&gt;E17,E17+1-C17-H17,E17-C17-H17)</f>
        <v/>
      </c>
      <c r="M17" s="202">
        <f>+IF(L17&gt;$L$7,$L$7,L17)</f>
        <v/>
      </c>
      <c r="N17" s="197">
        <f>+IF(OR(L17&lt;=$L$7,L17=" ")," ",L17-$L$7)</f>
        <v/>
      </c>
      <c r="O17" s="197">
        <f>IF(AND($C17&lt;&gt;"",$C17&lt;$AA$2,$E17&gt;$Z$2),MIN($E17,$AA$2)-MAX($C17,$Z$2),0)</f>
        <v/>
      </c>
      <c r="P17" s="197">
        <f>IF(AND($F17&lt;&gt;"",$F17&lt;$AA$2,$G17&gt;$Z$2),MIN($G17,$AA$2)-MAX($F17,$Z$2),0)</f>
        <v/>
      </c>
      <c r="Q17" s="197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119" t="n"/>
    </row>
    <row r="18" ht="36.75" customHeight="1" s="35">
      <c r="A18" s="216">
        <f>A17+1</f>
        <v/>
      </c>
      <c r="B18" s="32">
        <f>TEXT(A18,"aaa")</f>
        <v/>
      </c>
      <c r="C18" s="200" t="n"/>
      <c r="D18" s="215">
        <f t="array" ref="D18">_xlfn.IFS(C18&lt;0.5,"朝",AND(C18&lt;22/24),"22前",AND(C18&gt;=22/24),"22後")</f>
        <v/>
      </c>
      <c r="E18" s="146" t="n"/>
      <c r="F18" s="197" t="n"/>
      <c r="G18" s="198" t="n"/>
      <c r="H18" s="201">
        <f>G18-F18</f>
        <v/>
      </c>
      <c r="I18" s="196">
        <f>IF(AND(C18&lt;0.333,C18&lt;&gt;""),8/24-C18,(IF(E18&gt;29/24,E18-29/24,)))</f>
        <v/>
      </c>
      <c r="J18" s="196">
        <f>IF(AND(C18&lt;0.5,C18&lt;&gt;""),E18-C18-H18,)</f>
        <v/>
      </c>
      <c r="K18" s="196">
        <f>IF(AND(C18&gt;0.5,C18&lt;22/24),22/24-C18,)</f>
        <v/>
      </c>
      <c r="L18" s="197">
        <f>IF(C18&gt;E18,E18+1-C18-H18,E18-C18-H18)</f>
        <v/>
      </c>
      <c r="M18" s="202">
        <f>+IF(L18&gt;$L$7,$L$7,L18)</f>
        <v/>
      </c>
      <c r="N18" s="197">
        <f>+IF(OR(L18&lt;=$L$7,L18=" ")," ",L18-$L$7)</f>
        <v/>
      </c>
      <c r="O18" s="197">
        <f>IF(AND($C18&lt;&gt;"",$C18&lt;$AA$2,$E18&gt;$Z$2),MIN($E18,$AA$2)-MAX($C18,$Z$2),0)</f>
        <v/>
      </c>
      <c r="P18" s="197">
        <f>IF(AND($F18&lt;&gt;"",$F18&lt;$AA$2,$G18&gt;$Z$2),MIN($G18,$AA$2)-MAX($F18,$Z$2),0)</f>
        <v/>
      </c>
      <c r="Q18" s="197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119" t="n"/>
    </row>
    <row r="19" ht="36.75" customHeight="1" s="35">
      <c r="A19" s="216">
        <f>A18+1</f>
        <v/>
      </c>
      <c r="B19" s="32">
        <f>TEXT(A19,"aaa")</f>
        <v/>
      </c>
      <c r="C19" s="200" t="n">
        <v>0.8652777777777778</v>
      </c>
      <c r="D19" s="215">
        <f t="array" ref="D19">_xlfn.IFS(C19&lt;0.5,"朝",AND(C19&lt;22/24),"22前",AND(C19&gt;=22/24),"22後")</f>
        <v/>
      </c>
      <c r="E19" s="146" t="n">
        <v>1.25</v>
      </c>
      <c r="F19" s="197" t="n">
        <v>0</v>
      </c>
      <c r="G19" s="198" t="n">
        <v>0.04166666666666666</v>
      </c>
      <c r="H19" s="201">
        <f>G19-F19</f>
        <v/>
      </c>
      <c r="I19" s="196">
        <f>IF(AND(C19&lt;0.333,C19&lt;&gt;""),8/24-C19,(IF(E19&gt;29/24,E19-29/24,)))</f>
        <v/>
      </c>
      <c r="J19" s="196">
        <f>IF(AND(C19&lt;0.5,C19&lt;&gt;""),E19-C19-H19,)</f>
        <v/>
      </c>
      <c r="K19" s="196">
        <f>IF(AND(C19&gt;0.5,C19&lt;22/24),22/24-C19,)</f>
        <v/>
      </c>
      <c r="L19" s="197">
        <f>IF(C19&gt;E19,E19+1-C19-H19,E19-C19-H19)</f>
        <v/>
      </c>
      <c r="M19" s="202">
        <f>+IF(L19&gt;$L$7,$L$7,L19)</f>
        <v/>
      </c>
      <c r="N19" s="197">
        <f>+IF(OR(L19&lt;=$L$7,L19=" ")," ",L19-$L$7)</f>
        <v/>
      </c>
      <c r="O19" s="197">
        <f>IF(AND($C19&lt;&gt;"",$C19&lt;$AA$2,$E19&gt;$Z$2),MIN($E19,$AA$2)-MAX($C19,$Z$2),0)</f>
        <v/>
      </c>
      <c r="P19" s="197">
        <f>IF(AND($F19&lt;&gt;"",$F19&lt;$AA$2,$G19&gt;$Z$2),MIN($G19,$AA$2)-MAX($F19,$Z$2),0)</f>
        <v/>
      </c>
      <c r="Q19" s="197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119" t="n"/>
    </row>
    <row r="20" ht="36.75" customHeight="1" s="35">
      <c r="A20" s="216">
        <f>A19+1</f>
        <v/>
      </c>
      <c r="B20" s="32">
        <f>TEXT(A20,"aaa")</f>
        <v/>
      </c>
      <c r="C20" s="200" t="n">
        <v>0.8645833333333334</v>
      </c>
      <c r="D20" s="215">
        <f t="array" ref="D20">_xlfn.IFS(C20&lt;0.5,"朝",AND(C20&lt;22/24),"22前",AND(C20&gt;=22/24),"22後")</f>
        <v/>
      </c>
      <c r="E20" s="146" t="n">
        <v>1.25</v>
      </c>
      <c r="F20" s="197" t="n">
        <v>0</v>
      </c>
      <c r="G20" s="198" t="n">
        <v>0.04166666666666666</v>
      </c>
      <c r="H20" s="201">
        <f>G20-F20</f>
        <v/>
      </c>
      <c r="I20" s="196">
        <f>IF(AND(C20&lt;0.333,C20&lt;&gt;""),8/24-C20,(IF(E20&gt;29/24,E20-29/24,)))</f>
        <v/>
      </c>
      <c r="J20" s="196">
        <f>IF(AND(C20&lt;0.5,C20&lt;&gt;""),E20-C20-H20,)</f>
        <v/>
      </c>
      <c r="K20" s="196">
        <f>IF(AND(C20&gt;0.5,C20&lt;22/24),22/24-C20,)</f>
        <v/>
      </c>
      <c r="L20" s="197">
        <f>IF(C20&gt;E20,E20+1-C20-H20,E20-C20-H20)</f>
        <v/>
      </c>
      <c r="M20" s="202">
        <f>+IF(L20&gt;$L$7,$L$7,L20)</f>
        <v/>
      </c>
      <c r="N20" s="197">
        <f>+IF(OR(L20&lt;=$L$7,L20=" ")," ",L20-$L$7)</f>
        <v/>
      </c>
      <c r="O20" s="197">
        <f>IF(AND($C20&lt;&gt;"",$C20&lt;$AA$2,$E20&gt;$Z$2),MIN($E20,$AA$2)-MAX($C20,$Z$2),0)</f>
        <v/>
      </c>
      <c r="P20" s="197">
        <f>IF(AND($F20&lt;&gt;"",$F20&lt;$AA$2,$G20&gt;$Z$2),MIN($G20,$AA$2)-MAX($F20,$Z$2),0)</f>
        <v/>
      </c>
      <c r="Q20" s="197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119" t="n"/>
    </row>
    <row r="21" ht="36.75" customHeight="1" s="35">
      <c r="A21" s="216">
        <f>A20+1</f>
        <v/>
      </c>
      <c r="B21" s="32">
        <f>TEXT(A21,"aaa")</f>
        <v/>
      </c>
      <c r="C21" s="200" t="n">
        <v>0.8645833333333334</v>
      </c>
      <c r="D21" s="215">
        <f t="array" ref="D21">_xlfn.IFS(C21&lt;0.5,"朝",AND(C21&lt;22/24),"22前",AND(C21&gt;=22/24),"22後")</f>
        <v/>
      </c>
      <c r="E21" s="146" t="n">
        <v>1.252083333333333</v>
      </c>
      <c r="F21" s="197" t="n">
        <v>0</v>
      </c>
      <c r="G21" s="198" t="n">
        <v>0.04166666666666666</v>
      </c>
      <c r="H21" s="201">
        <f>G21-F21</f>
        <v/>
      </c>
      <c r="I21" s="196">
        <f>IF(AND(C21&lt;0.333,C21&lt;&gt;""),8/24-C21,(IF(E21&gt;29/24,E21-29/24,)))</f>
        <v/>
      </c>
      <c r="J21" s="196">
        <f>IF(AND(C21&lt;0.5,C21&lt;&gt;""),E21-C21-H21,)</f>
        <v/>
      </c>
      <c r="K21" s="196">
        <f>IF(AND(C21&gt;0.5,C21&lt;22/24),22/24-C21,)</f>
        <v/>
      </c>
      <c r="L21" s="197">
        <f>IF(C21&gt;E21,E21+1-C21-H21,E21-C21-H21)</f>
        <v/>
      </c>
      <c r="M21" s="202">
        <f>+IF(L21&gt;$L$7,$L$7,L21)</f>
        <v/>
      </c>
      <c r="N21" s="197">
        <f>+IF(OR(L21&lt;=$L$7,L21=" ")," ",L21-$L$7)</f>
        <v/>
      </c>
      <c r="O21" s="197">
        <f>IF(AND($C21&lt;&gt;"",$C21&lt;$AA$2,$E21&gt;$Z$2),MIN($E21,$AA$2)-MAX($C21,$Z$2),0)</f>
        <v/>
      </c>
      <c r="P21" s="197">
        <f>IF(AND($F21&lt;&gt;"",$F21&lt;$AA$2,$G21&gt;$Z$2),MIN($G21,$AA$2)-MAX($F21,$Z$2),0)</f>
        <v/>
      </c>
      <c r="Q21" s="197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119" t="n"/>
    </row>
    <row r="22" ht="36.75" customHeight="1" s="35">
      <c r="A22" s="216">
        <f>A21+1</f>
        <v/>
      </c>
      <c r="B22" s="32">
        <f>TEXT(A22,"aaa")</f>
        <v/>
      </c>
      <c r="C22" s="200" t="n"/>
      <c r="D22" s="215">
        <f t="array" ref="D22">_xlfn.IFS(C22&lt;0.5,"朝",AND(C22&lt;22/24),"22前",AND(C22&gt;=22/24),"22後")</f>
        <v/>
      </c>
      <c r="E22" s="146" t="n"/>
      <c r="F22" s="197" t="n"/>
      <c r="G22" s="198" t="n"/>
      <c r="H22" s="201">
        <f>G22-F22</f>
        <v/>
      </c>
      <c r="I22" s="196">
        <f>IF(AND(C22&lt;0.333,C22&lt;&gt;""),8/24-C22,(IF(E22&gt;29/24,E22-29/24,)))</f>
        <v/>
      </c>
      <c r="J22" s="196">
        <f>IF(AND(C22&lt;0.5,C22&lt;&gt;""),E22-C22-H22,)</f>
        <v/>
      </c>
      <c r="K22" s="196">
        <f>IF(AND(C22&gt;0.5,C22&lt;22/24),22/24-C22,)</f>
        <v/>
      </c>
      <c r="L22" s="197">
        <f>IF(C22&gt;E22,E22+1-C22-H22,E22-C22-H22)</f>
        <v/>
      </c>
      <c r="M22" s="202">
        <f>+IF(L22&gt;$L$7,$L$7,L22)</f>
        <v/>
      </c>
      <c r="N22" s="197">
        <f>+IF(OR(L22&lt;=$L$7,L22=" ")," ",L22-$L$7)</f>
        <v/>
      </c>
      <c r="O22" s="197">
        <f>IF(AND($C22&lt;&gt;"",$C22&lt;$AA$2,$E22&gt;$Z$2),MIN($E22,$AA$2)-MAX($C22,$Z$2),0)</f>
        <v/>
      </c>
      <c r="P22" s="197">
        <f>IF(AND($F22&lt;&gt;"",$F22&lt;$AA$2,$G22&gt;$Z$2),MIN($G22,$AA$2)-MAX($F22,$Z$2),0)</f>
        <v/>
      </c>
      <c r="Q22" s="197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119" t="n"/>
    </row>
    <row r="23" ht="36.75" customHeight="1" s="35">
      <c r="A23" s="216">
        <f>A22+1</f>
        <v/>
      </c>
      <c r="B23" s="32">
        <f>TEXT(A23,"aaa")</f>
        <v/>
      </c>
      <c r="C23" s="200" t="n"/>
      <c r="D23" s="215">
        <f t="array" ref="D23">_xlfn.IFS(C23&lt;0.5,"朝",AND(C23&lt;22/24),"22前",AND(C23&gt;=22/24),"22後")</f>
        <v/>
      </c>
      <c r="E23" s="146" t="n"/>
      <c r="F23" s="197" t="n"/>
      <c r="G23" s="198" t="n"/>
      <c r="H23" s="201">
        <f>G23-F23</f>
        <v/>
      </c>
      <c r="I23" s="196">
        <f>IF(AND(C23&lt;0.333,C23&lt;&gt;""),8/24-C23,(IF(E23&gt;29/24,E23-29/24,)))</f>
        <v/>
      </c>
      <c r="J23" s="196">
        <f>IF(AND(C23&lt;0.5,C23&lt;&gt;""),E23-C23-H23,)</f>
        <v/>
      </c>
      <c r="K23" s="196">
        <f>IF(AND(C23&gt;0.5,C23&lt;22/24),22/24-C23,)</f>
        <v/>
      </c>
      <c r="L23" s="197">
        <f>IF(C23&gt;E23,E23+1-C23-H23,E23-C23-H23)</f>
        <v/>
      </c>
      <c r="M23" s="202">
        <f>+IF(L23&gt;$L$7,$L$7,L23)</f>
        <v/>
      </c>
      <c r="N23" s="197">
        <f>+IF(OR(L23&lt;=$L$7,L23=" ")," ",L23-$L$7)</f>
        <v/>
      </c>
      <c r="O23" s="197">
        <f>IF(AND($C23&lt;&gt;"",$C23&lt;$AA$2,$E23&gt;$Z$2),MIN($E23,$AA$2)-MAX($C23,$Z$2),0)</f>
        <v/>
      </c>
      <c r="P23" s="197">
        <f>IF(AND($F23&lt;&gt;"",$F23&lt;$AA$2,$G23&gt;$Z$2),MIN($G23,$AA$2)-MAX($F23,$Z$2),0)</f>
        <v/>
      </c>
      <c r="Q23" s="197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119" t="n"/>
    </row>
    <row r="24" ht="36.75" customHeight="1" s="35">
      <c r="A24" s="216">
        <f>A23+1</f>
        <v/>
      </c>
      <c r="B24" s="32">
        <f>TEXT(A24,"aaa")</f>
        <v/>
      </c>
      <c r="C24" s="200" t="n"/>
      <c r="D24" s="215">
        <f t="array" ref="D24">_xlfn.IFS(C24&lt;0.5,"朝",AND(C24&lt;22/24),"22前",AND(C24&gt;=22/24),"22後")</f>
        <v/>
      </c>
      <c r="E24" s="146" t="n"/>
      <c r="F24" s="197" t="n"/>
      <c r="G24" s="198" t="n"/>
      <c r="H24" s="201">
        <f>G24-F24</f>
        <v/>
      </c>
      <c r="I24" s="196">
        <f>IF(AND(C24&lt;0.333,C24&lt;&gt;""),8/24-C24,(IF(E24&gt;29/24,E24-29/24,)))</f>
        <v/>
      </c>
      <c r="J24" s="196">
        <f>IF(AND(C24&lt;0.5,C24&lt;&gt;""),E24-C24-H24,)</f>
        <v/>
      </c>
      <c r="K24" s="196">
        <f>IF(AND(C24&gt;0.5,C24&lt;22/24),22/24-C24,)</f>
        <v/>
      </c>
      <c r="L24" s="197">
        <f>IF(C24&gt;E24,E24+1-C24-H24,E24-C24-H24)</f>
        <v/>
      </c>
      <c r="M24" s="202">
        <f>+IF(L24&gt;$L$7,$L$7,L24)</f>
        <v/>
      </c>
      <c r="N24" s="197">
        <f>+IF(OR(L24&lt;=$L$7,L24=" ")," ",L24-$L$7)</f>
        <v/>
      </c>
      <c r="O24" s="197">
        <f>IF(AND($C24&lt;&gt;"",$C24&lt;$AA$2,$E24&gt;$Z$2),MIN($E24,$AA$2)-MAX($C24,$Z$2),0)</f>
        <v/>
      </c>
      <c r="P24" s="197">
        <f>IF(AND($F24&lt;&gt;"",$F24&lt;$AA$2,$G24&gt;$Z$2),MIN($G24,$AA$2)-MAX($F24,$Z$2),0)</f>
        <v/>
      </c>
      <c r="Q24" s="197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119" t="n"/>
    </row>
    <row r="25" ht="36.75" customHeight="1" s="35">
      <c r="A25" s="216">
        <f>A24+1</f>
        <v/>
      </c>
      <c r="B25" s="32">
        <f>TEXT(A25,"aaa")</f>
        <v/>
      </c>
      <c r="C25" s="200" t="n"/>
      <c r="D25" s="215">
        <f t="array" ref="D25">_xlfn.IFS(C25&lt;0.5,"朝",AND(C25&lt;22/24),"22前",AND(C25&gt;=22/24),"22後")</f>
        <v/>
      </c>
      <c r="E25" s="146" t="n"/>
      <c r="F25" s="197" t="n"/>
      <c r="G25" s="198" t="n"/>
      <c r="H25" s="201">
        <f>G25-F25</f>
        <v/>
      </c>
      <c r="I25" s="196">
        <f>IF(AND(C25&lt;0.333,C25&lt;&gt;""),8/24-C25,(IF(E25&gt;29/24,E25-29/24,)))</f>
        <v/>
      </c>
      <c r="J25" s="196">
        <f>IF(AND(C25&lt;0.5,C25&lt;&gt;""),E25-C25-H25,)</f>
        <v/>
      </c>
      <c r="K25" s="196">
        <f>IF(AND(C25&gt;0.5,C25&lt;22/24),22/24-C25,)</f>
        <v/>
      </c>
      <c r="L25" s="197">
        <f>IF(C25&gt;E25,E25+1-C25-H25,E25-C25-H25)</f>
        <v/>
      </c>
      <c r="M25" s="202">
        <f>+IF(L25&gt;$L$7,$L$7,L25)</f>
        <v/>
      </c>
      <c r="N25" s="197">
        <f>+IF(OR(L25&lt;=$L$7,L25=" ")," ",L25-$L$7)</f>
        <v/>
      </c>
      <c r="O25" s="197">
        <f>IF(AND($C25&lt;&gt;"",$C25&lt;$AA$2,$E25&gt;$Z$2),MIN($E25,$AA$2)-MAX($C25,$Z$2),0)</f>
        <v/>
      </c>
      <c r="P25" s="197">
        <f>IF(AND($F25&lt;&gt;"",$F25&lt;$AA$2,$G25&gt;$Z$2),MIN($G25,$AA$2)-MAX($F25,$Z$2),0)</f>
        <v/>
      </c>
      <c r="Q25" s="197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119" t="n"/>
    </row>
    <row r="26" ht="36.75" customHeight="1" s="35">
      <c r="A26" s="216">
        <f>A25+1</f>
        <v/>
      </c>
      <c r="B26" s="32">
        <f>TEXT(A26,"aaa")</f>
        <v/>
      </c>
      <c r="C26" s="200" t="n"/>
      <c r="D26" s="215">
        <f t="array" ref="D26">_xlfn.IFS(C26&lt;0.5,"朝",AND(C26&lt;22/24),"22前",AND(C26&gt;=22/24),"22後")</f>
        <v/>
      </c>
      <c r="E26" s="146" t="n"/>
      <c r="F26" s="197" t="n"/>
      <c r="G26" s="198" t="n"/>
      <c r="H26" s="201">
        <f>G26-F26</f>
        <v/>
      </c>
      <c r="I26" s="196">
        <f>IF(AND(C26&lt;0.333,C26&lt;&gt;""),8/24-C26,(IF(E26&gt;29/24,E26-29/24,)))</f>
        <v/>
      </c>
      <c r="J26" s="196">
        <f>IF(AND(C26&lt;0.5,C26&lt;&gt;""),E26-C26-H26,)</f>
        <v/>
      </c>
      <c r="K26" s="196">
        <f>IF(AND(C26&gt;0.5,C26&lt;22/24),22/24-C26,)</f>
        <v/>
      </c>
      <c r="L26" s="197">
        <f>IF(C26&gt;E26,E26+1-C26-H26,E26-C26-H26)</f>
        <v/>
      </c>
      <c r="M26" s="202">
        <f>+IF(L26&gt;$L$7,$L$7,L26)</f>
        <v/>
      </c>
      <c r="N26" s="197">
        <f>+IF(OR(L26&lt;=$L$7,L26=" ")," ",L26-$L$7)</f>
        <v/>
      </c>
      <c r="O26" s="197">
        <f>IF(AND($C26&lt;&gt;"",$C26&lt;$AA$2,$E26&gt;$Z$2),MIN($E26,$AA$2)-MAX($C26,$Z$2),0)</f>
        <v/>
      </c>
      <c r="P26" s="197">
        <f>IF(AND($F26&lt;&gt;"",$F26&lt;$AA$2,$G26&gt;$Z$2),MIN($G26,$AA$2)-MAX($F26,$Z$2),0)</f>
        <v/>
      </c>
      <c r="Q26" s="197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119" t="n"/>
    </row>
    <row r="27" ht="36.75" customHeight="1" s="35">
      <c r="A27" s="216">
        <f>A26+1</f>
        <v/>
      </c>
      <c r="B27" s="32">
        <f>TEXT(A27,"aaa")</f>
        <v/>
      </c>
      <c r="C27" s="200" t="n"/>
      <c r="D27" s="215">
        <f t="array" ref="D27">_xlfn.IFS(C27&lt;0.5,"朝",AND(C27&lt;22/24),"22前",AND(C27&gt;=22/24),"22後")</f>
        <v/>
      </c>
      <c r="E27" s="146" t="n"/>
      <c r="F27" s="197" t="n"/>
      <c r="G27" s="198" t="n"/>
      <c r="H27" s="201">
        <f>G27-F27</f>
        <v/>
      </c>
      <c r="I27" s="196">
        <f>IF(AND(C27&lt;0.333,C27&lt;&gt;""),8/24-C27,(IF(E27&gt;29/24,E27-29/24,)))</f>
        <v/>
      </c>
      <c r="J27" s="196">
        <f>IF(AND(C27&lt;0.5,C27&lt;&gt;""),E27-C27-H27,)</f>
        <v/>
      </c>
      <c r="K27" s="196">
        <f>IF(AND(C27&gt;0.5,C27&lt;22/24),22/24-C27,)</f>
        <v/>
      </c>
      <c r="L27" s="197">
        <f>IF(C27&gt;E27,E27+1-C27-H27,E27-C27-H27)</f>
        <v/>
      </c>
      <c r="M27" s="202">
        <f>+IF(L27&gt;$L$7,$L$7,L27)</f>
        <v/>
      </c>
      <c r="N27" s="197">
        <f>+IF(OR(L27&lt;=$L$7,L27=" ")," ",L27-$L$7)</f>
        <v/>
      </c>
      <c r="O27" s="197">
        <f>IF(AND($C27&lt;&gt;"",$C27&lt;$AA$2,$E27&gt;$Z$2),MIN($E27,$AA$2)-MAX($C27,$Z$2),0)</f>
        <v/>
      </c>
      <c r="P27" s="197">
        <f>IF(AND($F27&lt;&gt;"",$F27&lt;$AA$2,$G27&gt;$Z$2),MIN($G27,$AA$2)-MAX($F27,$Z$2),0)</f>
        <v/>
      </c>
      <c r="Q27" s="197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119" t="n"/>
    </row>
    <row r="28" ht="36.75" customHeight="1" s="35">
      <c r="A28" s="216">
        <f>A27+1</f>
        <v/>
      </c>
      <c r="B28" s="32">
        <f>TEXT(A28,"aaa")</f>
        <v/>
      </c>
      <c r="C28" s="200" t="n"/>
      <c r="D28" s="215">
        <f t="array" ref="D28">_xlfn.IFS(C28&lt;0.5,"朝",AND(C28&lt;22/24),"22前",AND(C28&gt;=22/24),"22後")</f>
        <v/>
      </c>
      <c r="E28" s="146" t="n"/>
      <c r="F28" s="197" t="n"/>
      <c r="G28" s="198" t="n"/>
      <c r="H28" s="201">
        <f>G28-F28</f>
        <v/>
      </c>
      <c r="I28" s="196">
        <f>IF(AND(C28&lt;0.333,C28&lt;&gt;""),8/24-C28,(IF(E28&gt;29/24,E28-29/24,)))</f>
        <v/>
      </c>
      <c r="J28" s="196">
        <f>IF(AND(C28&lt;0.5,C28&lt;&gt;""),E28-C28-H28,)</f>
        <v/>
      </c>
      <c r="K28" s="196">
        <f>IF(AND(C28&gt;0.5,C28&lt;22/24),22/24-C28,)</f>
        <v/>
      </c>
      <c r="L28" s="197">
        <f>IF(C28&gt;E28,E28+1-C28-H28,E28-C28-H28)</f>
        <v/>
      </c>
      <c r="M28" s="202">
        <f>+IF(L28&gt;$L$7,$L$7,L28)</f>
        <v/>
      </c>
      <c r="N28" s="197">
        <f>+IF(OR(L28&lt;=$L$7,L28=" ")," ",L28-$L$7)</f>
        <v/>
      </c>
      <c r="O28" s="197">
        <f>IF(AND($C28&lt;&gt;"",$C28&lt;$AA$2,$E28&gt;$Z$2),MIN($E28,$AA$2)-MAX($C28,$Z$2),0)</f>
        <v/>
      </c>
      <c r="P28" s="197">
        <f>IF(AND($F28&lt;&gt;"",$F28&lt;$AA$2,$G28&gt;$Z$2),MIN($G28,$AA$2)-MAX($F28,$Z$2),0)</f>
        <v/>
      </c>
      <c r="Q28" s="197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119" t="n"/>
    </row>
    <row r="29" ht="36.75" customHeight="1" s="35">
      <c r="A29" s="216">
        <f>A28+1</f>
        <v/>
      </c>
      <c r="B29" s="32">
        <f>TEXT(A29,"aaa")</f>
        <v/>
      </c>
      <c r="C29" s="200" t="n"/>
      <c r="D29" s="215">
        <f t="array" ref="D29">_xlfn.IFS(C29&lt;0.5,"朝",AND(C29&lt;22/24),"22前",AND(C29&gt;=22/24),"22後")</f>
        <v/>
      </c>
      <c r="E29" s="146" t="n"/>
      <c r="F29" s="197" t="n"/>
      <c r="G29" s="198" t="n"/>
      <c r="H29" s="201">
        <f>G29-F29</f>
        <v/>
      </c>
      <c r="I29" s="196">
        <f>IF(AND(C29&lt;0.333,C29&lt;&gt;""),8/24-C29,(IF(E29&gt;29/24,E29-29/24,)))</f>
        <v/>
      </c>
      <c r="J29" s="196">
        <f>IF(AND(C29&lt;0.5,C29&lt;&gt;""),E29-C29-H29,)</f>
        <v/>
      </c>
      <c r="K29" s="196">
        <f>IF(AND(C29&gt;0.5,C29&lt;22/24),22/24-C29,)</f>
        <v/>
      </c>
      <c r="L29" s="197">
        <f>IF(C29&gt;E29,E29+1-C29-H29,E29-C29-H29)</f>
        <v/>
      </c>
      <c r="M29" s="202">
        <f>+IF(L29&gt;$L$7,$L$7,L29)</f>
        <v/>
      </c>
      <c r="N29" s="197">
        <f>+IF(OR(L29&lt;=$L$7,L29=" ")," ",L29-$L$7)</f>
        <v/>
      </c>
      <c r="O29" s="197">
        <f>IF(AND($C29&lt;&gt;"",$C29&lt;$AA$2,$E29&gt;$Z$2),MIN($E29,$AA$2)-MAX($C29,$Z$2),0)</f>
        <v/>
      </c>
      <c r="P29" s="197">
        <f>IF(AND($F29&lt;&gt;"",$F29&lt;$AA$2,$G29&gt;$Z$2),MIN($G29,$AA$2)-MAX($F29,$Z$2),0)</f>
        <v/>
      </c>
      <c r="Q29" s="197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119" t="n"/>
    </row>
    <row r="30" ht="36.75" customHeight="1" s="35">
      <c r="A30" s="216">
        <f>A29+1</f>
        <v/>
      </c>
      <c r="B30" s="32">
        <f>TEXT(A30,"aaa")</f>
        <v/>
      </c>
      <c r="C30" s="200" t="n"/>
      <c r="D30" s="215">
        <f t="array" ref="D30">_xlfn.IFS(C30&lt;0.5,"朝",AND(C30&lt;22/24),"22前",AND(C30&gt;=22/24),"22後")</f>
        <v/>
      </c>
      <c r="E30" s="146" t="n"/>
      <c r="F30" s="197" t="n"/>
      <c r="G30" s="198" t="n"/>
      <c r="H30" s="201">
        <f>G30-F30</f>
        <v/>
      </c>
      <c r="I30" s="196">
        <f>IF(AND(C30&lt;0.333,C30&lt;&gt;""),8/24-C30,(IF(E30&gt;29/24,E30-29/24,)))</f>
        <v/>
      </c>
      <c r="J30" s="196">
        <f>IF(AND(C30&lt;0.5,C30&lt;&gt;""),E30-C30-H30,)</f>
        <v/>
      </c>
      <c r="K30" s="196">
        <f>IF(AND(C30&gt;0.5,C30&lt;22/24),22/24-C30,)</f>
        <v/>
      </c>
      <c r="L30" s="197">
        <f>IF(C30&gt;E30,E30+1-C30-H30,E30-C30-H30)</f>
        <v/>
      </c>
      <c r="M30" s="202">
        <f>+IF(L30&gt;$L$7,$L$7,L30)</f>
        <v/>
      </c>
      <c r="N30" s="197">
        <f>+IF(OR(L30&lt;=$L$7,L30=" ")," ",L30-$L$7)</f>
        <v/>
      </c>
      <c r="O30" s="197">
        <f>IF(AND($C30&lt;&gt;"",$C30&lt;$AA$2,$E30&gt;$Z$2),MIN($E30,$AA$2)-MAX($C30,$Z$2),0)</f>
        <v/>
      </c>
      <c r="P30" s="197">
        <f>IF(AND($F30&lt;&gt;"",$F30&lt;$AA$2,$G30&gt;$Z$2),MIN($G30,$AA$2)-MAX($F30,$Z$2),0)</f>
        <v/>
      </c>
      <c r="Q30" s="197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119" t="n"/>
    </row>
    <row r="31" ht="36.75" customHeight="1" s="35">
      <c r="A31" s="216">
        <f>A30+1</f>
        <v/>
      </c>
      <c r="B31" s="32">
        <f>TEXT(A31,"aaa")</f>
        <v/>
      </c>
      <c r="C31" s="200" t="n"/>
      <c r="D31" s="215">
        <f t="array" ref="D31">_xlfn.IFS(C31&lt;0.5,"朝",AND(C31&lt;22/24),"22前",AND(C31&gt;=22/24),"22後")</f>
        <v/>
      </c>
      <c r="E31" s="146" t="n"/>
      <c r="F31" s="197" t="n"/>
      <c r="G31" s="198" t="n"/>
      <c r="H31" s="201">
        <f>G31-F31</f>
        <v/>
      </c>
      <c r="I31" s="196">
        <f>IF(AND(C31&lt;0.333,C31&lt;&gt;""),8/24-C31,(IF(E31&gt;29/24,E31-29/24,)))</f>
        <v/>
      </c>
      <c r="J31" s="196">
        <f>IF(AND(C31&lt;0.5,C31&lt;&gt;""),E31-C31-H31,)</f>
        <v/>
      </c>
      <c r="K31" s="196">
        <f>IF(AND(C31&gt;0.5,C31&lt;22/24),22/24-C31,)</f>
        <v/>
      </c>
      <c r="L31" s="197">
        <f>IF(C31&gt;E31,E31+1-C31-H31,E31-C31-H31)</f>
        <v/>
      </c>
      <c r="M31" s="202">
        <f>+IF(L31&gt;$L$7,$L$7,L31)</f>
        <v/>
      </c>
      <c r="N31" s="197">
        <f>+IF(OR(L31&lt;=$L$7,L31=" ")," ",L31-$L$7)</f>
        <v/>
      </c>
      <c r="O31" s="197">
        <f>IF(AND($C31&lt;&gt;"",$C31&lt;$AA$2,$E31&gt;$Z$2),MIN($E31,$AA$2)-MAX($C31,$Z$2),0)</f>
        <v/>
      </c>
      <c r="P31" s="197">
        <f>IF(AND($F31&lt;&gt;"",$F31&lt;$AA$2,$G31&gt;$Z$2),MIN($G31,$AA$2)-MAX($F31,$Z$2),0)</f>
        <v/>
      </c>
      <c r="Q31" s="197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119" t="n"/>
    </row>
    <row r="32" ht="36.75" customHeight="1" s="35">
      <c r="A32" s="216">
        <f>A31+1</f>
        <v/>
      </c>
      <c r="B32" s="32">
        <f>TEXT(A32,"aaa")</f>
        <v/>
      </c>
      <c r="C32" s="200" t="n"/>
      <c r="D32" s="215">
        <f t="array" ref="D32">_xlfn.IFS(C32&lt;0.5,"朝",AND(C32&lt;22/24),"22前",AND(C32&gt;=22/24),"22後")</f>
        <v/>
      </c>
      <c r="E32" s="146" t="n"/>
      <c r="F32" s="197" t="n"/>
      <c r="G32" s="198" t="n"/>
      <c r="H32" s="201">
        <f>G32-F32</f>
        <v/>
      </c>
      <c r="I32" s="196">
        <f>IF(AND(C32&lt;0.333,C32&lt;&gt;""),8/24-C32,(IF(E32&gt;29/24,E32-29/24,)))</f>
        <v/>
      </c>
      <c r="J32" s="196">
        <f>IF(AND(C32&lt;0.5,C32&lt;&gt;""),E32-C32-H32,)</f>
        <v/>
      </c>
      <c r="K32" s="196">
        <f>IF(AND(C32&gt;0.5,C32&lt;22/24),22/24-C32,)</f>
        <v/>
      </c>
      <c r="L32" s="197">
        <f>IF(C32&gt;E32,E32+1-C32-H32,E32-C32-H32)</f>
        <v/>
      </c>
      <c r="M32" s="202">
        <f>+IF(L32&gt;$L$7,$L$7,L32)</f>
        <v/>
      </c>
      <c r="N32" s="197">
        <f>+IF(OR(L32&lt;=$L$7,L32=" ")," ",L32-$L$7)</f>
        <v/>
      </c>
      <c r="O32" s="197">
        <f>IF(AND($C32&lt;&gt;"",$C32&lt;$AA$2,$E32&gt;$Z$2),MIN($E32,$AA$2)-MAX($C32,$Z$2),0)</f>
        <v/>
      </c>
      <c r="P32" s="197">
        <f>IF(AND($F32&lt;&gt;"",$F32&lt;$AA$2,$G32&gt;$Z$2),MIN($G32,$AA$2)-MAX($F32,$Z$2),0)</f>
        <v/>
      </c>
      <c r="Q32" s="197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119" t="n"/>
    </row>
    <row r="33" ht="36.75" customHeight="1" s="35">
      <c r="A33" s="216">
        <f>A32+1</f>
        <v/>
      </c>
      <c r="B33" s="32">
        <f>TEXT(A33,"aaa")</f>
        <v/>
      </c>
      <c r="C33" s="200" t="n"/>
      <c r="D33" s="215">
        <f t="array" ref="D33">_xlfn.IFS(C33&lt;0.5,"朝",AND(C33&lt;22/24),"22前",AND(C33&gt;=22/24),"22後")</f>
        <v/>
      </c>
      <c r="E33" s="146" t="n"/>
      <c r="F33" s="197" t="n"/>
      <c r="G33" s="198" t="n"/>
      <c r="H33" s="201">
        <f>G33-F33</f>
        <v/>
      </c>
      <c r="I33" s="196">
        <f>IF(AND(C33&lt;0.333,C33&lt;&gt;""),8/24-C33,(IF(E33&gt;29/24,E33-29/24,)))</f>
        <v/>
      </c>
      <c r="J33" s="196">
        <f>IF(AND(C33&lt;0.5,C33&lt;&gt;""),E33-C33-H33,)</f>
        <v/>
      </c>
      <c r="K33" s="196">
        <f>IF(AND(C33&gt;0.5,C33&lt;22/24),22/24-C33,)</f>
        <v/>
      </c>
      <c r="L33" s="197">
        <f>IF(C33&gt;E33,E33+1-C33-H33,E33-C33-H33)</f>
        <v/>
      </c>
      <c r="M33" s="202">
        <f>+IF(L33&gt;$L$7,$L$7,L33)</f>
        <v/>
      </c>
      <c r="N33" s="197">
        <f>+IF(OR(L33&lt;=$L$7,L33=" ")," ",L33-$L$7)</f>
        <v/>
      </c>
      <c r="O33" s="197">
        <f>IF(AND($C33&lt;&gt;"",$C33&lt;$AA$2,$E33&gt;$Z$2),MIN($E33,$AA$2)-MAX($C33,$Z$2),0)</f>
        <v/>
      </c>
      <c r="P33" s="197">
        <f>IF(AND($F33&lt;&gt;"",$F33&lt;$AA$2,$G33&gt;$Z$2),MIN($G33,$AA$2)-MAX($F33,$Z$2),0)</f>
        <v/>
      </c>
      <c r="Q33" s="197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119" t="n"/>
    </row>
    <row r="34" ht="36.75" customHeight="1" s="35">
      <c r="A34" s="216">
        <f>A33+1</f>
        <v/>
      </c>
      <c r="B34" s="32">
        <f>TEXT(A34,"aaa")</f>
        <v/>
      </c>
      <c r="C34" s="200" t="n"/>
      <c r="D34" s="215">
        <f t="array" ref="D34">_xlfn.IFS(C34&lt;0.5,"朝",AND(C34&lt;22/24),"22前",AND(C34&gt;=22/24),"22後")</f>
        <v/>
      </c>
      <c r="E34" s="146" t="n"/>
      <c r="F34" s="197" t="n"/>
      <c r="G34" s="198" t="n"/>
      <c r="H34" s="201">
        <f>G34-F34</f>
        <v/>
      </c>
      <c r="I34" s="196">
        <f>IF(AND(C34&lt;0.333,C34&lt;&gt;""),8/24-C34,(IF(E34&gt;29/24,E34-29/24,)))</f>
        <v/>
      </c>
      <c r="J34" s="196">
        <f>IF(AND(C34&lt;0.5,C34&lt;&gt;""),E34-C34-H34,)</f>
        <v/>
      </c>
      <c r="K34" s="196">
        <f>IF(AND(C34&gt;0.5,C34&lt;22/24),22/24-C34,)</f>
        <v/>
      </c>
      <c r="L34" s="197">
        <f>IF(C34&gt;E34,E34+1-C34-H34,E34-C34-H34)</f>
        <v/>
      </c>
      <c r="M34" s="202">
        <f>+IF(L34&gt;$L$7,$L$7,L34)</f>
        <v/>
      </c>
      <c r="N34" s="197">
        <f>+IF(OR(L34&lt;=$L$7,L34=" ")," ",L34-$L$7)</f>
        <v/>
      </c>
      <c r="O34" s="197">
        <f>IF(AND($C34&lt;&gt;"",$C34&lt;$AA$2,$E34&gt;$Z$2),MIN($E34,$AA$2)-MAX($C34,$Z$2),0)</f>
        <v/>
      </c>
      <c r="P34" s="197">
        <f>IF(AND($F34&lt;&gt;"",$F34&lt;$AA$2,$G34&gt;$Z$2),MIN($G34,$AA$2)-MAX($F34,$Z$2),0)</f>
        <v/>
      </c>
      <c r="Q34" s="197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119" t="n"/>
    </row>
    <row r="35" ht="36.75" customHeight="1" s="35">
      <c r="A35" s="216">
        <f>A34+1</f>
        <v/>
      </c>
      <c r="B35" s="32">
        <f>TEXT(A35,"aaa")</f>
        <v/>
      </c>
      <c r="C35" s="200" t="n"/>
      <c r="D35" s="215">
        <f t="array" ref="D35">_xlfn.IFS(C35&lt;0.5,"朝",AND(C35&lt;22/24),"22前",AND(C35&gt;=22/24),"22後")</f>
        <v/>
      </c>
      <c r="E35" s="146" t="n"/>
      <c r="F35" s="197" t="n"/>
      <c r="G35" s="198" t="n"/>
      <c r="H35" s="201">
        <f>G35-F35</f>
        <v/>
      </c>
      <c r="I35" s="196">
        <f>IF(AND(C35&lt;0.333,C35&lt;&gt;""),8/24-C35,(IF(E35&gt;29/24,E35-29/24,)))</f>
        <v/>
      </c>
      <c r="J35" s="196">
        <f>IF(AND(C35&lt;0.5,C35&lt;&gt;""),E35-C35-H35,)</f>
        <v/>
      </c>
      <c r="K35" s="196">
        <f>IF(AND(C35&gt;0.5,C35&lt;22/24),22/24-C35,)</f>
        <v/>
      </c>
      <c r="L35" s="197">
        <f>IF(C35&gt;E35,E35+1-C35-H35,E35-C35-H35)</f>
        <v/>
      </c>
      <c r="M35" s="202">
        <f>+IF(L35&gt;$L$7,$L$7,L35)</f>
        <v/>
      </c>
      <c r="N35" s="197">
        <f>+IF(OR(L35&lt;=$L$7,L35=" ")," ",L35-$L$7)</f>
        <v/>
      </c>
      <c r="O35" s="197">
        <f>IF(AND($C35&lt;&gt;"",$C35&lt;$AA$2,$E35&gt;$Z$2),MIN($E35,$AA$2)-MAX($C35,$Z$2),0)</f>
        <v/>
      </c>
      <c r="P35" s="197">
        <f>IF(AND($F35&lt;&gt;"",$F35&lt;$AA$2,$G35&gt;$Z$2),MIN($G35,$AA$2)-MAX($F35,$Z$2),0)</f>
        <v/>
      </c>
      <c r="Q35" s="197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119" t="n"/>
    </row>
    <row r="36" ht="36.75" customHeight="1" s="35">
      <c r="A36" s="216">
        <f>A35+1</f>
        <v/>
      </c>
      <c r="B36" s="32">
        <f>TEXT(A36,"aaa")</f>
        <v/>
      </c>
      <c r="C36" s="200" t="n"/>
      <c r="D36" s="215">
        <f t="array" ref="D36">_xlfn.IFS(C36&lt;0.5,"朝",AND(C36&lt;22/24),"22前",AND(C36&gt;=22/24),"22後")</f>
        <v/>
      </c>
      <c r="E36" s="146" t="n"/>
      <c r="F36" s="197" t="n"/>
      <c r="G36" s="198" t="n"/>
      <c r="H36" s="201">
        <f>G36-F36</f>
        <v/>
      </c>
      <c r="I36" s="196">
        <f>IF(AND(C36&lt;0.333,C36&lt;&gt;""),8/24-C36,(IF(E36&gt;29/24,E36-29/24,)))</f>
        <v/>
      </c>
      <c r="J36" s="196">
        <f>IF(AND(C36&lt;0.5,C36&lt;&gt;""),E36-C36-H36,)</f>
        <v/>
      </c>
      <c r="K36" s="196">
        <f>IF(AND(C36&gt;0.5,C36&lt;22/24),22/24-C36,)</f>
        <v/>
      </c>
      <c r="L36" s="197">
        <f>IF(C36&gt;E36,E36+1-C36-H36,E36-C36-H36)</f>
        <v/>
      </c>
      <c r="M36" s="202">
        <f>+IF(L36&gt;$L$7,$L$7,L36)</f>
        <v/>
      </c>
      <c r="N36" s="197">
        <f>+IF(OR(L36&lt;=$L$7,L36=" ")," ",L36-$L$7)</f>
        <v/>
      </c>
      <c r="O36" s="197">
        <f>IF(AND($C36&lt;&gt;"",$C36&lt;$AA$2,$E36&gt;$Z$2),MIN($E36,$AA$2)-MAX($C36,$Z$2),0)</f>
        <v/>
      </c>
      <c r="P36" s="197">
        <f>IF(AND($F36&lt;&gt;"",$F36&lt;$AA$2,$G36&gt;$Z$2),MIN($G36,$AA$2)-MAX($F36,$Z$2),0)</f>
        <v/>
      </c>
      <c r="Q36" s="197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119" t="n"/>
    </row>
    <row r="37" ht="36.75" customHeight="1" s="35">
      <c r="A37" s="216">
        <f>A36+1</f>
        <v/>
      </c>
      <c r="B37" s="32">
        <f>TEXT(A37,"aaa")</f>
        <v/>
      </c>
      <c r="C37" s="200" t="n"/>
      <c r="D37" s="215">
        <f t="array" ref="D37">_xlfn.IFS(C37&lt;0.5,"朝",AND(C37&lt;22/24),"22前",AND(C37&gt;=22/24),"22後")</f>
        <v/>
      </c>
      <c r="E37" s="146" t="n"/>
      <c r="F37" s="197" t="n"/>
      <c r="G37" s="198" t="n"/>
      <c r="H37" s="201">
        <f>G37-F37</f>
        <v/>
      </c>
      <c r="I37" s="196">
        <f>IF(AND(C37&lt;0.333,C37&lt;&gt;""),8/24-C37,(IF(E37&gt;29/24,E37-29/24,)))</f>
        <v/>
      </c>
      <c r="J37" s="196">
        <f>IF(AND(C37&lt;0.5,C37&lt;&gt;""),E37-C37-H37,)</f>
        <v/>
      </c>
      <c r="K37" s="196">
        <f>IF(AND(C37&gt;0.5,C37&lt;22/24),22/24-C37,)</f>
        <v/>
      </c>
      <c r="L37" s="197">
        <f>IF(C37&gt;E37,E37+1-C37-H37,E37-C37-H37)</f>
        <v/>
      </c>
      <c r="M37" s="202">
        <f>+IF(L37&gt;$L$7,$L$7,L37)</f>
        <v/>
      </c>
      <c r="N37" s="197">
        <f>+IF(OR(L37&lt;=$L$7,L37=" ")," ",L37-$L$7)</f>
        <v/>
      </c>
      <c r="O37" s="197">
        <f>IF(AND($C37&lt;&gt;"",$C37&lt;$AA$2,$E37&gt;$Z$2),MIN($E37,$AA$2)-MAX($C37,$Z$2),0)</f>
        <v/>
      </c>
      <c r="P37" s="197">
        <f>IF(AND($F37&lt;&gt;"",$F37&lt;$AA$2,$G37&gt;$Z$2),MIN($G37,$AA$2)-MAX($F37,$Z$2),0)</f>
        <v/>
      </c>
      <c r="Q37" s="197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119" t="n"/>
    </row>
    <row r="38" ht="36.75" customHeight="1" s="35">
      <c r="A38" s="216">
        <f>A37+1</f>
        <v/>
      </c>
      <c r="B38" s="32">
        <f>TEXT(A38,"aaa")</f>
        <v/>
      </c>
      <c r="C38" s="200" t="n"/>
      <c r="D38" s="217">
        <f t="array" ref="D38">_xlfn.IFS(C38&lt;0.5,"朝",AND(C38&lt;22/24),"22前",AND(C38&gt;=22/24),"22後")</f>
        <v/>
      </c>
      <c r="E38" s="146" t="n"/>
      <c r="F38" s="197" t="n"/>
      <c r="G38" s="198" t="n"/>
      <c r="H38" s="201">
        <f>G38-F38</f>
        <v/>
      </c>
      <c r="I38" s="196">
        <f>IF(AND(C38&lt;0.333,C38&lt;&gt;""),8/24-C38,(IF(E38&gt;29/24,E38-29/24,)))</f>
        <v/>
      </c>
      <c r="J38" s="197">
        <f>IF(AND(C38&lt;0.5,C38&lt;&gt;""),E38-C38-H38,)</f>
        <v/>
      </c>
      <c r="K38" s="197">
        <f>IF(AND(C38&gt;0.5,C38&lt;22/24),22/24-C38,)</f>
        <v/>
      </c>
      <c r="L38" s="197">
        <f>IF(C38&gt;E38,E38+1-C38-H38,E38-C38-H38)</f>
        <v/>
      </c>
      <c r="M38" s="202">
        <f>+IF(L38&gt;$L$7,$L$7,L38)</f>
        <v/>
      </c>
      <c r="N38" s="197">
        <f>+IF(OR(L38&lt;=$L$7,L38=" ")," ",L38-$L$7)</f>
        <v/>
      </c>
      <c r="O38" s="197" t="n"/>
      <c r="P38" s="197" t="n"/>
      <c r="Q38" s="197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119" t="n"/>
    </row>
    <row r="39" ht="36.75" customHeight="1" s="35" thickBot="1">
      <c r="A39" s="218">
        <f>A38+1</f>
        <v/>
      </c>
      <c r="B39" s="26">
        <f>TEXT(A39,"aaa")</f>
        <v/>
      </c>
      <c r="C39" s="219" t="n"/>
      <c r="D39" s="220">
        <f t="array" ref="D39">_xlfn.IFS(C39&lt;0.5,"朝",AND(C39&lt;22/24),"22前",AND(C39&gt;=22/24),"22後")</f>
        <v/>
      </c>
      <c r="E39" s="147" t="n"/>
      <c r="F39" s="221" t="n"/>
      <c r="G39" s="222" t="n"/>
      <c r="H39" s="207" t="n">
        <v>0</v>
      </c>
      <c r="I39" s="208">
        <f>IF(AND(C39&lt;0.333,C39&lt;&gt;""),8/24-C39,(IF(E39&gt;29/24,E39-29/24,)))</f>
        <v/>
      </c>
      <c r="J39" s="208">
        <f>IF(AND(C39&lt;0.5,C39&lt;&gt;""),E39-C39-H39,)</f>
        <v/>
      </c>
      <c r="K39" s="223">
        <f>IF(AND(C39&gt;0.5,C39&lt;22/24),22/24-C39,)</f>
        <v/>
      </c>
      <c r="L39" s="208">
        <f>IF(C39&gt;E39,E39+1-C39-H39,E39-C39-H39)</f>
        <v/>
      </c>
      <c r="M39" s="209" t="n">
        <v>0</v>
      </c>
      <c r="N39" s="208" t="n"/>
      <c r="O39" s="208" t="n"/>
      <c r="P39" s="208" t="n"/>
      <c r="Q39" s="208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121" t="n"/>
    </row>
    <row r="40" ht="36.75" customHeight="1" s="35" thickTop="1">
      <c r="A40" s="117" t="inlineStr">
        <is>
          <t>合計</t>
        </is>
      </c>
      <c r="B40" s="117" t="n"/>
      <c r="C40" s="196" t="n"/>
      <c r="D40" s="215">
        <f t="array" ref="D40">_xlfn.IFS(C40&lt;0.5,"朝",AND(C40&lt;22/24),"22前",AND(C40&gt;=22/24),"22後")</f>
        <v/>
      </c>
      <c r="E40" s="224" t="n"/>
      <c r="F40" s="225" t="n"/>
      <c r="G40" s="226" t="n"/>
      <c r="H40" s="195" t="inlineStr">
        <is>
          <t>休憩計計</t>
        </is>
      </c>
      <c r="I40" s="196" t="inlineStr">
        <is>
          <t>早朝計</t>
        </is>
      </c>
      <c r="J40" s="196" t="inlineStr">
        <is>
          <t>基本計</t>
        </is>
      </c>
      <c r="K40" s="196" t="inlineStr">
        <is>
          <t>夜時間</t>
        </is>
      </c>
      <c r="L40" s="196" t="inlineStr">
        <is>
          <t>実働時間</t>
        </is>
      </c>
      <c r="M40" s="122" t="inlineStr">
        <is>
          <t>契約時間</t>
        </is>
      </c>
      <c r="N40" s="123" t="inlineStr">
        <is>
          <t>残業時間</t>
        </is>
      </c>
      <c r="O40" s="124" t="inlineStr">
        <is>
          <t>深夜時間</t>
        </is>
      </c>
      <c r="P40" s="124" t="inlineStr">
        <is>
          <t>深夜時間</t>
        </is>
      </c>
      <c r="Q40" s="124" t="inlineStr">
        <is>
          <t>深夜時間</t>
        </is>
      </c>
      <c r="R40" s="125" t="inlineStr">
        <is>
          <t>食事合計</t>
        </is>
      </c>
    </row>
    <row r="41" ht="36.75" customHeight="1" s="35" thickBot="1">
      <c r="A41" s="119" t="n"/>
      <c r="B41" s="119" t="n"/>
      <c r="C41" s="119" t="n"/>
      <c r="D41" s="119" t="n"/>
      <c r="E41" s="140" t="n"/>
      <c r="F41" s="4" t="inlineStr">
        <is>
          <t>出勤日数</t>
        </is>
      </c>
      <c r="G41" s="144">
        <f>COUNTA(C9:C39)</f>
        <v/>
      </c>
      <c r="H41" s="227">
        <f>+SUM(H9:H39)</f>
        <v/>
      </c>
      <c r="I41" s="228">
        <f>SUM(I9:I39)</f>
        <v/>
      </c>
      <c r="J41" s="229">
        <f>SUM(J9:J39)</f>
        <v/>
      </c>
      <c r="K41" s="229">
        <f>SUM(K9:K39)</f>
        <v/>
      </c>
      <c r="L41" s="197">
        <f>+SUM(L9:L39)</f>
        <v/>
      </c>
      <c r="M41" s="197">
        <f>+SUM(M9:M39)</f>
        <v/>
      </c>
      <c r="N41" s="197">
        <f>+SUM(N9:N39)</f>
        <v/>
      </c>
      <c r="O41" s="197">
        <f>+SUM(O9:O38)</f>
        <v/>
      </c>
      <c r="P41" s="197">
        <f>+SUM(P9:P38)</f>
        <v/>
      </c>
      <c r="Q41" s="197">
        <f>+SUM(Q9:Q39)</f>
        <v/>
      </c>
      <c r="R41" s="119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41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I36" sqref="I36"/>
    </sheetView>
  </sheetViews>
  <sheetFormatPr baseColWidth="8" defaultRowHeight="13.2"/>
  <cols>
    <col width="7.21875" bestFit="1" customWidth="1" style="35" min="1" max="1"/>
    <col width="5.77734375" bestFit="1" customWidth="1" style="35" min="2" max="2"/>
    <col hidden="1" width="2.88671875" customWidth="1" style="35" min="4" max="4"/>
    <col width="10.109375" customWidth="1" style="35" min="8" max="11"/>
    <col width="10" customWidth="1" style="35" min="12" max="13"/>
    <col width="10.88671875" customWidth="1" style="35" min="14" max="14"/>
    <col hidden="1" width="9" customWidth="1" style="35" min="15" max="15"/>
    <col hidden="1" width="8.21875" customWidth="1" style="35" min="16" max="16"/>
  </cols>
  <sheetData>
    <row r="2" ht="22.5" customHeight="1" s="35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67" t="inlineStr">
        <is>
          <t>ダイエットクック</t>
        </is>
      </c>
      <c r="E2" s="166" t="n"/>
      <c r="F2" s="166" t="n"/>
      <c r="G2" s="166" t="n"/>
      <c r="L2" s="0" t="n"/>
      <c r="M2" s="0" t="n"/>
      <c r="Z2" s="22" t="n">
        <v>0.9166666666666666</v>
      </c>
      <c r="AA2" s="23" t="n">
        <v>1.208333333333333</v>
      </c>
    </row>
    <row r="3" ht="22.5" customHeight="1" s="35">
      <c r="A3" s="190">
        <f>'[1]0SHEET'!D1</f>
        <v/>
      </c>
      <c r="B3" s="2" t="inlineStr">
        <is>
          <t>月</t>
        </is>
      </c>
      <c r="L3" s="0" t="n"/>
      <c r="M3" s="0" t="n"/>
    </row>
    <row r="4" ht="22.5" customHeight="1" s="35">
      <c r="C4" s="1" t="inlineStr">
        <is>
          <t>氏名</t>
        </is>
      </c>
      <c r="D4" s="168" t="inlineStr">
        <is>
          <t>Ｒアチャレ　ポウデル　アスミ</t>
        </is>
      </c>
      <c r="E4" s="166" t="n"/>
      <c r="F4" s="166" t="n"/>
      <c r="G4" s="166" t="n"/>
      <c r="H4" s="0" t="inlineStr">
        <is>
          <t>NP番号：</t>
        </is>
      </c>
      <c r="I4" s="107" t="n">
        <v>6428</v>
      </c>
      <c r="J4" s="0" t="n"/>
      <c r="K4" s="0" t="n"/>
      <c r="M4" s="0" t="n"/>
    </row>
    <row r="6">
      <c r="L6" s="20" t="inlineStr">
        <is>
          <t>法定時間</t>
        </is>
      </c>
      <c r="M6" s="20" t="n"/>
    </row>
    <row r="7" ht="14.25" customHeight="1" s="35" thickBot="1">
      <c r="L7" s="21" t="n">
        <v>0.3333333333333333</v>
      </c>
      <c r="M7" s="21" t="n"/>
      <c r="O7" s="3" t="n"/>
      <c r="P7" s="3" t="n"/>
      <c r="Q7" s="3" t="n"/>
    </row>
    <row r="8" ht="22.5" customHeight="1" s="35" thickBot="1">
      <c r="A8" s="110" t="inlineStr">
        <is>
          <t>日</t>
        </is>
      </c>
      <c r="B8" s="132" t="inlineStr">
        <is>
          <t>曜日</t>
        </is>
      </c>
      <c r="C8" s="7" t="inlineStr">
        <is>
          <t>出勤</t>
        </is>
      </c>
      <c r="D8" s="8" t="n"/>
      <c r="E8" s="8" t="inlineStr">
        <is>
          <t>退勤</t>
        </is>
      </c>
      <c r="F8" s="8" t="inlineStr">
        <is>
          <t>休憩開始</t>
        </is>
      </c>
      <c r="G8" s="9" t="inlineStr">
        <is>
          <t>休憩終了</t>
        </is>
      </c>
      <c r="H8" s="134" t="inlineStr">
        <is>
          <t>休憩計</t>
        </is>
      </c>
      <c r="I8" s="110" t="inlineStr">
        <is>
          <t>早朝</t>
        </is>
      </c>
      <c r="J8" s="110" t="inlineStr">
        <is>
          <t>基本</t>
        </is>
      </c>
      <c r="K8" s="110" t="inlineStr">
        <is>
          <t>夜</t>
        </is>
      </c>
      <c r="L8" s="111" t="inlineStr">
        <is>
          <t>実働</t>
        </is>
      </c>
      <c r="M8" s="111" t="inlineStr">
        <is>
          <t>契約時間</t>
        </is>
      </c>
      <c r="N8" s="112" t="inlineStr">
        <is>
          <t>残業</t>
        </is>
      </c>
      <c r="O8" s="113" t="inlineStr">
        <is>
          <t>深夜時間</t>
        </is>
      </c>
      <c r="P8" s="113" t="inlineStr">
        <is>
          <t>深夜休憩</t>
        </is>
      </c>
      <c r="Q8" s="113" t="inlineStr">
        <is>
          <t>深夜</t>
        </is>
      </c>
      <c r="R8" s="114" t="inlineStr">
        <is>
          <t>食事</t>
        </is>
      </c>
    </row>
    <row r="9" ht="36.75" customHeight="1" s="35" thickTop="1">
      <c r="A9" s="214">
        <f>A3</f>
        <v/>
      </c>
      <c r="B9" s="133">
        <f>TEXT(A9,"aaa")</f>
        <v/>
      </c>
      <c r="C9" s="192" t="n">
        <v>0.8659722222222223</v>
      </c>
      <c r="D9" s="215">
        <f t="array" ref="D9">_xlfn.IFS(C9&lt;0.5,"朝",AND(C9&lt;22/24),"22前",AND(C9&gt;=22/24),"22後")</f>
        <v/>
      </c>
      <c r="E9" s="145" t="n">
        <v>1.29375</v>
      </c>
      <c r="F9" s="196" t="n">
        <v>0</v>
      </c>
      <c r="G9" s="194" t="n">
        <v>0.04166666666666666</v>
      </c>
      <c r="H9" s="195">
        <f>G9-F9</f>
        <v/>
      </c>
      <c r="I9" s="196">
        <f>IF(AND(C9&lt;0.333,C9&lt;&gt;""),8/24-C9,(IF(E9&gt;29/24,E9-29/24,)))</f>
        <v/>
      </c>
      <c r="J9" s="196">
        <f>IF(AND(C9&lt;0.5,C9&lt;&gt;""),E9-C9-H9,)</f>
        <v/>
      </c>
      <c r="K9" s="196">
        <f>IF(AND(C9&gt;0.5,C9&lt;22/24),22/24-C9,)</f>
        <v/>
      </c>
      <c r="L9" s="197">
        <f>IF(C9&gt;E9,E9+1-C9-H9,E9-C9-H9)</f>
        <v/>
      </c>
      <c r="M9" s="196">
        <f>+IF(L9&gt;$L$7,$L$7,L9)</f>
        <v/>
      </c>
      <c r="N9" s="196">
        <f>+IF(OR(L9&lt;=$L$7,L9=" ")," ",L9-$L$7)</f>
        <v/>
      </c>
      <c r="O9" s="196">
        <f>IF(AND($C9&lt;&gt;"",$C9&lt;$AA$2,$E9&gt;$Z$2),MIN($E9,$AA$2)-MAX($C9,$Z$2),0)</f>
        <v/>
      </c>
      <c r="P9" s="196">
        <f>IF(AND($F9&lt;&gt;"",$F9&lt;$AA$2,$G9&gt;$Z$2),MIN($G9,$AA$2)-MAX($F9,$Z$2),0)</f>
        <v/>
      </c>
      <c r="Q9" s="197">
        <f t="array" ref="Q9">_xlfn.IFS(D9="朝",,AND(D9="22前",E9&gt;5/24),5/24+1-H9-22/24,AND(D9="22前",E9&lt;5/24),E9+1-H9-22/24,AND(D9="22後",E9&gt;5/24),5/24+1-H9-C9,AND(D9="22後",E9&lt;5/24),E9+1-H9-C9)</f>
        <v/>
      </c>
      <c r="R9" s="117" t="n"/>
    </row>
    <row r="10" ht="36.75" customHeight="1" s="35">
      <c r="A10" s="216">
        <f>A9+1</f>
        <v/>
      </c>
      <c r="B10" s="32">
        <f>TEXT(A10,"aaa")</f>
        <v/>
      </c>
      <c r="C10" s="200" t="n">
        <v>0.8652777777777778</v>
      </c>
      <c r="D10" s="215">
        <f t="array" ref="D10">_xlfn.IFS(C10&lt;0.5,"朝",AND(C10&lt;22/24),"22前",AND(C10&gt;=22/24),"22後")</f>
        <v/>
      </c>
      <c r="E10" s="146" t="n">
        <v>1.254861111111111</v>
      </c>
      <c r="F10" s="197" t="n">
        <v>0</v>
      </c>
      <c r="G10" s="198" t="n">
        <v>0.04166666666666666</v>
      </c>
      <c r="H10" s="201">
        <f>G10-F10</f>
        <v/>
      </c>
      <c r="I10" s="196">
        <f>IF(AND(C10&lt;0.333,C10&lt;&gt;""),8/24-C10,(IF(E10&gt;29/24,E10-29/24,)))</f>
        <v/>
      </c>
      <c r="J10" s="196">
        <f>IF(AND(C10&lt;0.5,C10&lt;&gt;""),E10-C10-H10,)</f>
        <v/>
      </c>
      <c r="K10" s="196">
        <f>IF(AND(C10&gt;0.5,C10&lt;22/24),22/24-C10,)</f>
        <v/>
      </c>
      <c r="L10" s="197">
        <f>IF(C10&gt;E10,E10+1-C10-H10,E10-C10-H10)</f>
        <v/>
      </c>
      <c r="M10" s="202">
        <f>+IF(L10&gt;$L$7,$L$7,L10)</f>
        <v/>
      </c>
      <c r="N10" s="197">
        <f>+IF(OR(L10&lt;=$L$7,L10=" ")," ",L10-$L$7)</f>
        <v/>
      </c>
      <c r="O10" s="197">
        <f>IF(AND($C10&lt;&gt;"",$C10&lt;$AA$2,$E10&gt;$Z$2),MIN($E10,$AA$2)-MAX($C10,$Z$2),0)</f>
        <v/>
      </c>
      <c r="P10" s="197">
        <f>IF(AND($F10&lt;&gt;"",$F10&lt;$AA$2,$G10&gt;$Z$2),MIN($G10,$AA$2)-MAX($F10,$Z$2),0)</f>
        <v/>
      </c>
      <c r="Q10" s="197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119" t="n"/>
    </row>
    <row r="11" ht="36.75" customHeight="1" s="35">
      <c r="A11" s="216">
        <f>A10+1</f>
        <v/>
      </c>
      <c r="B11" s="32">
        <f>TEXT(A11,"aaa")</f>
        <v/>
      </c>
      <c r="C11" s="200" t="n">
        <v>0.8659722222222223</v>
      </c>
      <c r="D11" s="215">
        <f t="array" ref="D11">_xlfn.IFS(C11&lt;0.5,"朝",AND(C11&lt;22/24),"22前",AND(C11&gt;=22/24),"22後")</f>
        <v/>
      </c>
      <c r="E11" s="146" t="n">
        <v>1.29375</v>
      </c>
      <c r="F11" s="197" t="n">
        <v>0</v>
      </c>
      <c r="G11" s="198" t="n">
        <v>0.04166666666666666</v>
      </c>
      <c r="H11" s="201">
        <f>G11-F11</f>
        <v/>
      </c>
      <c r="I11" s="196">
        <f>IF(AND(C11&lt;0.333,C11&lt;&gt;""),8/24-C11,(IF(E11&gt;29/24,E11-29/24,)))</f>
        <v/>
      </c>
      <c r="J11" s="196">
        <f>IF(AND(C11&lt;0.5,C11&lt;&gt;""),E11-C11-H11,)</f>
        <v/>
      </c>
      <c r="K11" s="196">
        <f>IF(AND(C11&gt;0.5,C11&lt;22/24),22/24-C11,)</f>
        <v/>
      </c>
      <c r="L11" s="197">
        <f>IF(C11&gt;E11,E11+1-C11-H11,E11-C11-H11)</f>
        <v/>
      </c>
      <c r="M11" s="202">
        <f>+IF(L11&gt;$L$7,$L$7,L11)</f>
        <v/>
      </c>
      <c r="N11" s="197">
        <f>+IF(OR(L11&lt;=$L$7,L11=" ")," ",L11-$L$7)</f>
        <v/>
      </c>
      <c r="O11" s="197">
        <f>IF(AND($C11&lt;&gt;"",$C11&lt;$AA$2,$E11&gt;$Z$2),MIN($E11,$AA$2)-MAX($C11,$Z$2),0)</f>
        <v/>
      </c>
      <c r="P11" s="197">
        <f>IF(AND($F11&lt;&gt;"",$F11&lt;$AA$2,$G11&gt;$Z$2),MIN($G11,$AA$2)-MAX($F11,$Z$2),0)</f>
        <v/>
      </c>
      <c r="Q11" s="197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119" t="n"/>
    </row>
    <row r="12" ht="36.75" customHeight="1" s="35">
      <c r="A12" s="216">
        <f>A11+1</f>
        <v/>
      </c>
      <c r="B12" s="32">
        <f>TEXT(A12,"aaa")</f>
        <v/>
      </c>
      <c r="C12" s="200" t="n"/>
      <c r="D12" s="215">
        <f t="array" ref="D12">_xlfn.IFS(C12&lt;0.5,"朝",AND(C12&lt;22/24),"22前",AND(C12&gt;=22/24),"22後")</f>
        <v/>
      </c>
      <c r="E12" s="146" t="n"/>
      <c r="F12" s="197" t="n"/>
      <c r="G12" s="198" t="n"/>
      <c r="H12" s="201">
        <f>G12-F12</f>
        <v/>
      </c>
      <c r="I12" s="196">
        <f>IF(AND(C12&lt;0.333,C12&lt;&gt;""),8/24-C12,(IF(E12&gt;29/24,E12-29/24,)))</f>
        <v/>
      </c>
      <c r="J12" s="196">
        <f>IF(AND(C12&lt;0.5,C12&lt;&gt;""),E12-C12-H12,)</f>
        <v/>
      </c>
      <c r="K12" s="196">
        <f>IF(AND(C12&gt;0.5,C12&lt;22/24),22/24-C12,)</f>
        <v/>
      </c>
      <c r="L12" s="197">
        <f>IF(C12&gt;E12,E12+1-C12-H12,E12-C12-H12)</f>
        <v/>
      </c>
      <c r="M12" s="202">
        <f>+IF(L12&gt;$L$7,$L$7,L12)</f>
        <v/>
      </c>
      <c r="N12" s="197">
        <f>+IF(OR(L12&lt;=$L$7,L12=" ")," ",L12-$L$7)</f>
        <v/>
      </c>
      <c r="O12" s="197">
        <f>IF(AND($C12&lt;&gt;"",$C12&lt;$AA$2,$E12&gt;$Z$2),MIN($E12,$AA$2)-MAX($C12,$Z$2),0)</f>
        <v/>
      </c>
      <c r="P12" s="197">
        <f>IF(AND($F12&lt;&gt;"",$F12&lt;$AA$2,$G12&gt;$Z$2),MIN($G12,$AA$2)-MAX($F12,$Z$2),0)</f>
        <v/>
      </c>
      <c r="Q12" s="197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119" t="n"/>
    </row>
    <row r="13" ht="36.75" customHeight="1" s="35">
      <c r="A13" s="216">
        <f>A12+1</f>
        <v/>
      </c>
      <c r="B13" s="32">
        <f>TEXT(A13,"aaa")</f>
        <v/>
      </c>
      <c r="C13" s="200" t="n"/>
      <c r="D13" s="215">
        <f t="array" ref="D13">_xlfn.IFS(C13&lt;0.5,"朝",AND(C13&lt;22/24),"22前",AND(C13&gt;=22/24),"22後")</f>
        <v/>
      </c>
      <c r="E13" s="146" t="n"/>
      <c r="F13" s="197" t="n"/>
      <c r="G13" s="198" t="n"/>
      <c r="H13" s="201">
        <f>G13-F13</f>
        <v/>
      </c>
      <c r="I13" s="196">
        <f>IF(AND(C13&lt;0.333,C13&lt;&gt;""),8/24-C13,(IF(E13&gt;29/24,E13-29/24,)))</f>
        <v/>
      </c>
      <c r="J13" s="196">
        <f>IF(AND(C13&lt;0.5,C13&lt;&gt;""),E13-C13-H13,)</f>
        <v/>
      </c>
      <c r="K13" s="196">
        <f>IF(AND(C13&gt;0.5,C13&lt;22/24),22/24-C13,)</f>
        <v/>
      </c>
      <c r="L13" s="197">
        <f>IF(C13&gt;E13,E13+1-C13-H13,E13-C13-H13)</f>
        <v/>
      </c>
      <c r="M13" s="202">
        <f>+IF(L13&gt;$L$7,$L$7,L13)</f>
        <v/>
      </c>
      <c r="N13" s="197">
        <f>+IF(OR(L13&lt;=$L$7,L13=" ")," ",L13-$L$7)</f>
        <v/>
      </c>
      <c r="O13" s="197">
        <f>IF(AND($C13&lt;&gt;"",$C13&lt;$AA$2,$E13&gt;$Z$2),MIN($E13,$AA$2)-MAX($C13,$Z$2),0)</f>
        <v/>
      </c>
      <c r="P13" s="197">
        <f>IF(AND($F13&lt;&gt;"",$F13&lt;$AA$2,$G13&gt;$Z$2),MIN($G13,$AA$2)-MAX($F13,$Z$2),0)</f>
        <v/>
      </c>
      <c r="Q13" s="197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119" t="n"/>
    </row>
    <row r="14" ht="36.75" customHeight="1" s="35">
      <c r="A14" s="216">
        <f>A13+1</f>
        <v/>
      </c>
      <c r="B14" s="32">
        <f>TEXT(A14,"aaa")</f>
        <v/>
      </c>
      <c r="C14" s="200" t="n"/>
      <c r="D14" s="215">
        <f t="array" ref="D14">_xlfn.IFS(C14&lt;0.5,"朝",AND(C14&lt;22/24),"22前",AND(C14&gt;=22/24),"22後")</f>
        <v/>
      </c>
      <c r="E14" s="146" t="n"/>
      <c r="F14" s="197" t="n"/>
      <c r="G14" s="198" t="n"/>
      <c r="H14" s="201">
        <f>G14-F14</f>
        <v/>
      </c>
      <c r="I14" s="196">
        <f>IF(AND(C14&lt;0.333,C14&lt;&gt;""),8/24-C14,(IF(E14&gt;29/24,E14-29/24,)))</f>
        <v/>
      </c>
      <c r="J14" s="196">
        <f>IF(AND(C14&lt;0.5,C14&lt;&gt;""),E14-C14-H14,)</f>
        <v/>
      </c>
      <c r="K14" s="196">
        <f>IF(AND(C14&gt;0.5,C14&lt;22/24),22/24-C14,)</f>
        <v/>
      </c>
      <c r="L14" s="197">
        <f>IF(C14&gt;E14,E14+1-C14-H14,E14-C14-H14)</f>
        <v/>
      </c>
      <c r="M14" s="202">
        <f>+IF(L14&gt;$L$7,$L$7,L14)</f>
        <v/>
      </c>
      <c r="N14" s="197">
        <f>+IF(OR(L14&lt;=$L$7,L14=" ")," ",L14-$L$7)</f>
        <v/>
      </c>
      <c r="O14" s="197">
        <f>IF(AND($C14&lt;&gt;"",$C14&lt;$AA$2,$E14&gt;$Z$2),MIN($E14,$AA$2)-MAX($C14,$Z$2),0)</f>
        <v/>
      </c>
      <c r="P14" s="197">
        <f>IF(AND($F14&lt;&gt;"",$F14&lt;$AA$2,$G14&gt;$Z$2),MIN($G14,$AA$2)-MAX($F14,$Z$2),0)</f>
        <v/>
      </c>
      <c r="Q14" s="197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119" t="n"/>
    </row>
    <row r="15" ht="36.75" customHeight="1" s="35">
      <c r="A15" s="216">
        <f>A14+1</f>
        <v/>
      </c>
      <c r="B15" s="32">
        <f>TEXT(A15,"aaa")</f>
        <v/>
      </c>
      <c r="C15" s="200" t="n"/>
      <c r="D15" s="215">
        <f t="array" ref="D15">_xlfn.IFS(C15&lt;0.5,"朝",AND(C15&lt;22/24),"22前",AND(C15&gt;=22/24),"22後")</f>
        <v/>
      </c>
      <c r="E15" s="146" t="n"/>
      <c r="F15" s="197" t="n"/>
      <c r="G15" s="198" t="n"/>
      <c r="H15" s="201">
        <f>G15-F15</f>
        <v/>
      </c>
      <c r="I15" s="196">
        <f>IF(AND(C15&lt;0.333,C15&lt;&gt;""),8/24-C15,(IF(E15&gt;29/24,E15-29/24,)))</f>
        <v/>
      </c>
      <c r="J15" s="196">
        <f>IF(AND(C15&lt;0.5,C15&lt;&gt;""),E15-C15-H15,)</f>
        <v/>
      </c>
      <c r="K15" s="196">
        <f>IF(AND(C15&gt;0.5,C15&lt;22/24),22/24-C15,)</f>
        <v/>
      </c>
      <c r="L15" s="197">
        <f>IF(C15&gt;E15,E15+1-C15-H15,E15-C15-H15)</f>
        <v/>
      </c>
      <c r="M15" s="202">
        <f>+IF(L15&gt;$L$7,$L$7,L15)</f>
        <v/>
      </c>
      <c r="N15" s="197">
        <f>+IF(OR(L15&lt;=$L$7,L15=" ")," ",L15-$L$7)</f>
        <v/>
      </c>
      <c r="O15" s="197">
        <f>IF(AND($C15&lt;&gt;"",$C15&lt;$AA$2,$E15&gt;$Z$2),MIN($E15,$AA$2)-MAX($C15,$Z$2),0)</f>
        <v/>
      </c>
      <c r="P15" s="197">
        <f>IF(AND($F15&lt;&gt;"",$F15&lt;$AA$2,$G15&gt;$Z$2),MIN($G15,$AA$2)-MAX($F15,$Z$2),0)</f>
        <v/>
      </c>
      <c r="Q15" s="197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119" t="n"/>
    </row>
    <row r="16" ht="36.75" customHeight="1" s="35">
      <c r="A16" s="216">
        <f>A15+1</f>
        <v/>
      </c>
      <c r="B16" s="32">
        <f>TEXT(A16,"aaa")</f>
        <v/>
      </c>
      <c r="C16" s="200" t="n">
        <v>0.8652777777777778</v>
      </c>
      <c r="D16" s="215">
        <f t="array" ref="D16">_xlfn.IFS(C16&lt;0.5,"朝",AND(C16&lt;22/24),"22前",AND(C16&gt;=22/24),"22後")</f>
        <v/>
      </c>
      <c r="E16" s="146" t="n">
        <v>1.254861111111111</v>
      </c>
      <c r="F16" s="197" t="n">
        <v>0</v>
      </c>
      <c r="G16" s="198" t="n">
        <v>0.04166666666666666</v>
      </c>
      <c r="H16" s="201">
        <f>G16-F16</f>
        <v/>
      </c>
      <c r="I16" s="196">
        <f>IF(AND(C16&lt;0.333,C16&lt;&gt;""),8/24-C16,(IF(E16&gt;29/24,E16-29/24,)))</f>
        <v/>
      </c>
      <c r="J16" s="196">
        <f>IF(AND(C16&lt;0.5,C16&lt;&gt;""),E16-C16-H16,)</f>
        <v/>
      </c>
      <c r="K16" s="196">
        <f>IF(AND(C16&gt;0.5,C16&lt;22/24),22/24-C16,)</f>
        <v/>
      </c>
      <c r="L16" s="197">
        <f>IF(C16&gt;E16,E16+1-C16-H16,E16-C16-H16)</f>
        <v/>
      </c>
      <c r="M16" s="202">
        <f>+IF(L16&gt;$L$7,$L$7,L16)</f>
        <v/>
      </c>
      <c r="N16" s="197">
        <f>+IF(OR(L16&lt;=$L$7,L16=" ")," ",L16-$L$7)</f>
        <v/>
      </c>
      <c r="O16" s="197">
        <f>IF(AND($C16&lt;&gt;"",$C16&lt;$AA$2,$E16&gt;$Z$2),MIN($E16,$AA$2)-MAX($C16,$Z$2),0)</f>
        <v/>
      </c>
      <c r="P16" s="197">
        <f>IF(AND($F16&lt;&gt;"",$F16&lt;$AA$2,$G16&gt;$Z$2),MIN($G16,$AA$2)-MAX($F16,$Z$2),0)</f>
        <v/>
      </c>
      <c r="Q16" s="197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119" t="n"/>
    </row>
    <row r="17" ht="36.75" customHeight="1" s="35">
      <c r="A17" s="216">
        <f>A16+1</f>
        <v/>
      </c>
      <c r="B17" s="32">
        <f>TEXT(A17,"aaa")</f>
        <v/>
      </c>
      <c r="C17" s="200" t="n">
        <v>0.8652777777777778</v>
      </c>
      <c r="D17" s="215">
        <f t="array" ref="D17">_xlfn.IFS(C17&lt;0.5,"朝",AND(C17&lt;22/24),"22前",AND(C17&gt;=22/24),"22後")</f>
        <v/>
      </c>
      <c r="E17" s="146" t="n">
        <v>1.254861111111111</v>
      </c>
      <c r="F17" s="197" t="n">
        <v>0</v>
      </c>
      <c r="G17" s="198" t="n">
        <v>0.04166666666666666</v>
      </c>
      <c r="H17" s="201">
        <f>G17-F17</f>
        <v/>
      </c>
      <c r="I17" s="196">
        <f>IF(AND(C17&lt;0.333,C17&lt;&gt;""),8/24-C17,(IF(E17&gt;29/24,E17-29/24,)))</f>
        <v/>
      </c>
      <c r="J17" s="196">
        <f>IF(AND(C17&lt;0.5,C17&lt;&gt;""),E17-C17-H17,)</f>
        <v/>
      </c>
      <c r="K17" s="196">
        <f>IF(AND(C17&gt;0.5,C17&lt;22/24),22/24-C17,)</f>
        <v/>
      </c>
      <c r="L17" s="197">
        <f>IF(C17&gt;E17,E17+1-C17-H17,E17-C17-H17)</f>
        <v/>
      </c>
      <c r="M17" s="202">
        <f>+IF(L17&gt;$L$7,$L$7,L17)</f>
        <v/>
      </c>
      <c r="N17" s="197">
        <f>+IF(OR(L17&lt;=$L$7,L17=" ")," ",L17-$L$7)</f>
        <v/>
      </c>
      <c r="O17" s="197">
        <f>IF(AND($C17&lt;&gt;"",$C17&lt;$AA$2,$E17&gt;$Z$2),MIN($E17,$AA$2)-MAX($C17,$Z$2),0)</f>
        <v/>
      </c>
      <c r="P17" s="197">
        <f>IF(AND($F17&lt;&gt;"",$F17&lt;$AA$2,$G17&gt;$Z$2),MIN($G17,$AA$2)-MAX($F17,$Z$2),0)</f>
        <v/>
      </c>
      <c r="Q17" s="197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119" t="n"/>
    </row>
    <row r="18" ht="36.75" customHeight="1" s="35">
      <c r="A18" s="216">
        <f>A17+1</f>
        <v/>
      </c>
      <c r="B18" s="32">
        <f>TEXT(A18,"aaa")</f>
        <v/>
      </c>
      <c r="C18" s="200" t="n">
        <v>0.8659722222222223</v>
      </c>
      <c r="D18" s="215">
        <f t="array" ref="D18">_xlfn.IFS(C18&lt;0.5,"朝",AND(C18&lt;22/24),"22前",AND(C18&gt;=22/24),"22後")</f>
        <v/>
      </c>
      <c r="E18" s="146" t="n">
        <v>1.29375</v>
      </c>
      <c r="F18" s="197" t="n">
        <v>0</v>
      </c>
      <c r="G18" s="198" t="n">
        <v>0.04166666666666666</v>
      </c>
      <c r="H18" s="201">
        <f>G18-F18</f>
        <v/>
      </c>
      <c r="I18" s="196">
        <f>IF(AND(C18&lt;0.333,C18&lt;&gt;""),8/24-C18,(IF(E18&gt;29/24,E18-29/24,)))</f>
        <v/>
      </c>
      <c r="J18" s="196">
        <f>IF(AND(C18&lt;0.5,C18&lt;&gt;""),E18-C18-H18,)</f>
        <v/>
      </c>
      <c r="K18" s="196">
        <f>IF(AND(C18&gt;0.5,C18&lt;22/24),22/24-C18,)</f>
        <v/>
      </c>
      <c r="L18" s="197">
        <f>IF(C18&gt;E18,E18+1-C18-H18,E18-C18-H18)</f>
        <v/>
      </c>
      <c r="M18" s="202">
        <f>+IF(L18&gt;$L$7,$L$7,L18)</f>
        <v/>
      </c>
      <c r="N18" s="197">
        <f>+IF(OR(L18&lt;=$L$7,L18=" ")," ",L18-$L$7)</f>
        <v/>
      </c>
      <c r="O18" s="197">
        <f>IF(AND($C18&lt;&gt;"",$C18&lt;$AA$2,$E18&gt;$Z$2),MIN($E18,$AA$2)-MAX($C18,$Z$2),0)</f>
        <v/>
      </c>
      <c r="P18" s="197">
        <f>IF(AND($F18&lt;&gt;"",$F18&lt;$AA$2,$G18&gt;$Z$2),MIN($G18,$AA$2)-MAX($F18,$Z$2),0)</f>
        <v/>
      </c>
      <c r="Q18" s="197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119" t="n"/>
    </row>
    <row r="19" ht="36.75" customHeight="1" s="35">
      <c r="A19" s="216">
        <f>A18+1</f>
        <v/>
      </c>
      <c r="B19" s="32">
        <f>TEXT(A19,"aaa")</f>
        <v/>
      </c>
      <c r="C19" s="200" t="n"/>
      <c r="D19" s="215">
        <f t="array" ref="D19">_xlfn.IFS(C19&lt;0.5,"朝",AND(C19&lt;22/24),"22前",AND(C19&gt;=22/24),"22後")</f>
        <v/>
      </c>
      <c r="E19" s="146" t="n"/>
      <c r="F19" s="197" t="n"/>
      <c r="G19" s="198" t="n"/>
      <c r="H19" s="201">
        <f>G19-F19</f>
        <v/>
      </c>
      <c r="I19" s="196">
        <f>IF(AND(C19&lt;0.333,C19&lt;&gt;""),8/24-C19,(IF(E19&gt;29/24,E19-29/24,)))</f>
        <v/>
      </c>
      <c r="J19" s="196">
        <f>IF(AND(C19&lt;0.5,C19&lt;&gt;""),E19-C19-H19,)</f>
        <v/>
      </c>
      <c r="K19" s="196">
        <f>IF(AND(C19&gt;0.5,C19&lt;22/24),22/24-C19,)</f>
        <v/>
      </c>
      <c r="L19" s="197">
        <f>IF(C19&gt;E19,E19+1-C19-H19,E19-C19-H19)</f>
        <v/>
      </c>
      <c r="M19" s="202">
        <f>+IF(L19&gt;$L$7,$L$7,L19)</f>
        <v/>
      </c>
      <c r="N19" s="197">
        <f>+IF(OR(L19&lt;=$L$7,L19=" ")," ",L19-$L$7)</f>
        <v/>
      </c>
      <c r="O19" s="197">
        <f>IF(AND($C19&lt;&gt;"",$C19&lt;$AA$2,$E19&gt;$Z$2),MIN($E19,$AA$2)-MAX($C19,$Z$2),0)</f>
        <v/>
      </c>
      <c r="P19" s="197">
        <f>IF(AND($F19&lt;&gt;"",$F19&lt;$AA$2,$G19&gt;$Z$2),MIN($G19,$AA$2)-MAX($F19,$Z$2),0)</f>
        <v/>
      </c>
      <c r="Q19" s="197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119" t="n"/>
    </row>
    <row r="20" ht="36.75" customHeight="1" s="35">
      <c r="A20" s="216">
        <f>A19+1</f>
        <v/>
      </c>
      <c r="B20" s="32">
        <f>TEXT(A20,"aaa")</f>
        <v/>
      </c>
      <c r="C20" s="200" t="n"/>
      <c r="D20" s="215">
        <f t="array" ref="D20">_xlfn.IFS(C20&lt;0.5,"朝",AND(C20&lt;22/24),"22前",AND(C20&gt;=22/24),"22後")</f>
        <v/>
      </c>
      <c r="E20" s="146" t="n"/>
      <c r="F20" s="197" t="n"/>
      <c r="G20" s="198" t="n"/>
      <c r="H20" s="201">
        <f>G20-F20</f>
        <v/>
      </c>
      <c r="I20" s="196">
        <f>IF(AND(C20&lt;0.333,C20&lt;&gt;""),8/24-C20,(IF(E20&gt;29/24,E20-29/24,)))</f>
        <v/>
      </c>
      <c r="J20" s="196">
        <f>IF(AND(C20&lt;0.5,C20&lt;&gt;""),E20-C20-H20,)</f>
        <v/>
      </c>
      <c r="K20" s="196">
        <f>IF(AND(C20&gt;0.5,C20&lt;22/24),22/24-C20,)</f>
        <v/>
      </c>
      <c r="L20" s="197">
        <f>IF(C20&gt;E20,E20+1-C20-H20,E20-C20-H20)</f>
        <v/>
      </c>
      <c r="M20" s="202">
        <f>+IF(L20&gt;$L$7,$L$7,L20)</f>
        <v/>
      </c>
      <c r="N20" s="197">
        <f>+IF(OR(L20&lt;=$L$7,L20=" ")," ",L20-$L$7)</f>
        <v/>
      </c>
      <c r="O20" s="197">
        <f>IF(AND($C20&lt;&gt;"",$C20&lt;$AA$2,$E20&gt;$Z$2),MIN($E20,$AA$2)-MAX($C20,$Z$2),0)</f>
        <v/>
      </c>
      <c r="P20" s="197">
        <f>IF(AND($F20&lt;&gt;"",$F20&lt;$AA$2,$G20&gt;$Z$2),MIN($G20,$AA$2)-MAX($F20,$Z$2),0)</f>
        <v/>
      </c>
      <c r="Q20" s="197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119" t="n"/>
    </row>
    <row r="21" ht="36.75" customHeight="1" s="35">
      <c r="A21" s="216">
        <f>A20+1</f>
        <v/>
      </c>
      <c r="B21" s="32">
        <f>TEXT(A21,"aaa")</f>
        <v/>
      </c>
      <c r="C21" s="200" t="n"/>
      <c r="D21" s="215">
        <f t="array" ref="D21">_xlfn.IFS(C21&lt;0.5,"朝",AND(C21&lt;22/24),"22前",AND(C21&gt;=22/24),"22後")</f>
        <v/>
      </c>
      <c r="E21" s="146" t="n"/>
      <c r="F21" s="197" t="n"/>
      <c r="G21" s="198" t="n"/>
      <c r="H21" s="201">
        <f>G21-F21</f>
        <v/>
      </c>
      <c r="I21" s="196">
        <f>IF(AND(C21&lt;0.333,C21&lt;&gt;""),8/24-C21,(IF(E21&gt;29/24,E21-29/24,)))</f>
        <v/>
      </c>
      <c r="J21" s="196">
        <f>IF(AND(C21&lt;0.5,C21&lt;&gt;""),E21-C21-H21,)</f>
        <v/>
      </c>
      <c r="K21" s="196">
        <f>IF(AND(C21&gt;0.5,C21&lt;22/24),22/24-C21,)</f>
        <v/>
      </c>
      <c r="L21" s="197">
        <f>IF(C21&gt;E21,E21+1-C21-H21,E21-C21-H21)</f>
        <v/>
      </c>
      <c r="M21" s="202">
        <f>+IF(L21&gt;$L$7,$L$7,L21)</f>
        <v/>
      </c>
      <c r="N21" s="197">
        <f>+IF(OR(L21&lt;=$L$7,L21=" ")," ",L21-$L$7)</f>
        <v/>
      </c>
      <c r="O21" s="197">
        <f>IF(AND($C21&lt;&gt;"",$C21&lt;$AA$2,$E21&gt;$Z$2),MIN($E21,$AA$2)-MAX($C21,$Z$2),0)</f>
        <v/>
      </c>
      <c r="P21" s="197">
        <f>IF(AND($F21&lt;&gt;"",$F21&lt;$AA$2,$G21&gt;$Z$2),MIN($G21,$AA$2)-MAX($F21,$Z$2),0)</f>
        <v/>
      </c>
      <c r="Q21" s="197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119" t="n"/>
    </row>
    <row r="22" ht="36.75" customHeight="1" s="35">
      <c r="A22" s="216">
        <f>A21+1</f>
        <v/>
      </c>
      <c r="B22" s="32">
        <f>TEXT(A22,"aaa")</f>
        <v/>
      </c>
      <c r="C22" s="200" t="n"/>
      <c r="D22" s="215">
        <f t="array" ref="D22">_xlfn.IFS(C22&lt;0.5,"朝",AND(C22&lt;22/24),"22前",AND(C22&gt;=22/24),"22後")</f>
        <v/>
      </c>
      <c r="E22" s="146" t="n"/>
      <c r="F22" s="197" t="n"/>
      <c r="G22" s="198" t="n"/>
      <c r="H22" s="201">
        <f>G22-F22</f>
        <v/>
      </c>
      <c r="I22" s="196">
        <f>IF(AND(C22&lt;0.333,C22&lt;&gt;""),8/24-C22,(IF(E22&gt;29/24,E22-29/24,)))</f>
        <v/>
      </c>
      <c r="J22" s="196">
        <f>IF(AND(C22&lt;0.5,C22&lt;&gt;""),E22-C22-H22,)</f>
        <v/>
      </c>
      <c r="K22" s="196">
        <f>IF(AND(C22&gt;0.5,C22&lt;22/24),22/24-C22,)</f>
        <v/>
      </c>
      <c r="L22" s="197">
        <f>IF(C22&gt;E22,E22+1-C22-H22,E22-C22-H22)</f>
        <v/>
      </c>
      <c r="M22" s="202">
        <f>+IF(L22&gt;$L$7,$L$7,L22)</f>
        <v/>
      </c>
      <c r="N22" s="197">
        <f>+IF(OR(L22&lt;=$L$7,L22=" ")," ",L22-$L$7)</f>
        <v/>
      </c>
      <c r="O22" s="197">
        <f>IF(AND($C22&lt;&gt;"",$C22&lt;$AA$2,$E22&gt;$Z$2),MIN($E22,$AA$2)-MAX($C22,$Z$2),0)</f>
        <v/>
      </c>
      <c r="P22" s="197">
        <f>IF(AND($F22&lt;&gt;"",$F22&lt;$AA$2,$G22&gt;$Z$2),MIN($G22,$AA$2)-MAX($F22,$Z$2),0)</f>
        <v/>
      </c>
      <c r="Q22" s="197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119" t="n"/>
    </row>
    <row r="23" ht="36.75" customHeight="1" s="35">
      <c r="A23" s="216">
        <f>A22+1</f>
        <v/>
      </c>
      <c r="B23" s="32">
        <f>TEXT(A23,"aaa")</f>
        <v/>
      </c>
      <c r="C23" s="200" t="n">
        <v>0.8659722222222223</v>
      </c>
      <c r="D23" s="215">
        <f t="array" ref="D23">_xlfn.IFS(C23&lt;0.5,"朝",AND(C23&lt;22/24),"22前",AND(C23&gt;=22/24),"22後")</f>
        <v/>
      </c>
      <c r="E23" s="146" t="n">
        <v>1.295833333333333</v>
      </c>
      <c r="F23" s="197" t="n">
        <v>0</v>
      </c>
      <c r="G23" s="198" t="n">
        <v>0.04166666666666666</v>
      </c>
      <c r="H23" s="201">
        <f>G23-F23</f>
        <v/>
      </c>
      <c r="I23" s="196">
        <f>IF(AND(C23&lt;0.333,C23&lt;&gt;""),8/24-C23,(IF(E23&gt;29/24,E23-29/24,)))</f>
        <v/>
      </c>
      <c r="J23" s="196">
        <f>IF(AND(C23&lt;0.5,C23&lt;&gt;""),E23-C23-H23,)</f>
        <v/>
      </c>
      <c r="K23" s="196">
        <f>IF(AND(C23&gt;0.5,C23&lt;22/24),22/24-C23,)</f>
        <v/>
      </c>
      <c r="L23" s="197">
        <f>IF(C23&gt;E23,E23+1-C23-H23,E23-C23-H23)</f>
        <v/>
      </c>
      <c r="M23" s="202">
        <f>+IF(L23&gt;$L$7,$L$7,L23)</f>
        <v/>
      </c>
      <c r="N23" s="197">
        <f>+IF(OR(L23&lt;=$L$7,L23=" ")," ",L23-$L$7)</f>
        <v/>
      </c>
      <c r="O23" s="197">
        <f>IF(AND($C23&lt;&gt;"",$C23&lt;$AA$2,$E23&gt;$Z$2),MIN($E23,$AA$2)-MAX($C23,$Z$2),0)</f>
        <v/>
      </c>
      <c r="P23" s="197">
        <f>IF(AND($F23&lt;&gt;"",$F23&lt;$AA$2,$G23&gt;$Z$2),MIN($G23,$AA$2)-MAX($F23,$Z$2),0)</f>
        <v/>
      </c>
      <c r="Q23" s="197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119" t="n"/>
    </row>
    <row r="24" ht="36.75" customHeight="1" s="35">
      <c r="A24" s="216">
        <f>A23+1</f>
        <v/>
      </c>
      <c r="B24" s="32">
        <f>TEXT(A24,"aaa")</f>
        <v/>
      </c>
      <c r="C24" s="200" t="n"/>
      <c r="D24" s="215">
        <f t="array" ref="D24">_xlfn.IFS(C24&lt;0.5,"朝",AND(C24&lt;22/24),"22前",AND(C24&gt;=22/24),"22後")</f>
        <v/>
      </c>
      <c r="E24" s="146" t="n"/>
      <c r="F24" s="197" t="n"/>
      <c r="G24" s="198" t="n"/>
      <c r="H24" s="201">
        <f>G24-F24</f>
        <v/>
      </c>
      <c r="I24" s="196">
        <f>IF(AND(C24&lt;0.333,C24&lt;&gt;""),8/24-C24,(IF(E24&gt;29/24,E24-29/24,)))</f>
        <v/>
      </c>
      <c r="J24" s="196">
        <f>IF(AND(C24&lt;0.5,C24&lt;&gt;""),E24-C24-H24,)</f>
        <v/>
      </c>
      <c r="K24" s="196">
        <f>IF(AND(C24&gt;0.5,C24&lt;22/24),22/24-C24,)</f>
        <v/>
      </c>
      <c r="L24" s="197">
        <f>IF(C24&gt;E24,E24+1-C24-H24,E24-C24-H24)</f>
        <v/>
      </c>
      <c r="M24" s="202">
        <f>+IF(L24&gt;$L$7,$L$7,L24)</f>
        <v/>
      </c>
      <c r="N24" s="197">
        <f>+IF(OR(L24&lt;=$L$7,L24=" ")," ",L24-$L$7)</f>
        <v/>
      </c>
      <c r="O24" s="197">
        <f>IF(AND($C24&lt;&gt;"",$C24&lt;$AA$2,$E24&gt;$Z$2),MIN($E24,$AA$2)-MAX($C24,$Z$2),0)</f>
        <v/>
      </c>
      <c r="P24" s="197">
        <f>IF(AND($F24&lt;&gt;"",$F24&lt;$AA$2,$G24&gt;$Z$2),MIN($G24,$AA$2)-MAX($F24,$Z$2),0)</f>
        <v/>
      </c>
      <c r="Q24" s="197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119" t="n"/>
    </row>
    <row r="25" ht="36.75" customHeight="1" s="35">
      <c r="A25" s="216">
        <f>A24+1</f>
        <v/>
      </c>
      <c r="B25" s="32">
        <f>TEXT(A25,"aaa")</f>
        <v/>
      </c>
      <c r="C25" s="200" t="n"/>
      <c r="D25" s="215">
        <f t="array" ref="D25">_xlfn.IFS(C25&lt;0.5,"朝",AND(C25&lt;22/24),"22前",AND(C25&gt;=22/24),"22後")</f>
        <v/>
      </c>
      <c r="E25" s="146" t="n"/>
      <c r="F25" s="197" t="n"/>
      <c r="G25" s="198" t="n"/>
      <c r="H25" s="201">
        <f>G25-F25</f>
        <v/>
      </c>
      <c r="I25" s="196">
        <f>IF(AND(C25&lt;0.333,C25&lt;&gt;""),8/24-C25,(IF(E25&gt;29/24,E25-29/24,)))</f>
        <v/>
      </c>
      <c r="J25" s="196">
        <f>IF(AND(C25&lt;0.5,C25&lt;&gt;""),E25-C25-H25,)</f>
        <v/>
      </c>
      <c r="K25" s="196">
        <f>IF(AND(C25&gt;0.5,C25&lt;22/24),22/24-C25,)</f>
        <v/>
      </c>
      <c r="L25" s="197">
        <f>IF(C25&gt;E25,E25+1-C25-H25,E25-C25-H25)</f>
        <v/>
      </c>
      <c r="M25" s="202">
        <f>+IF(L25&gt;$L$7,$L$7,L25)</f>
        <v/>
      </c>
      <c r="N25" s="197">
        <f>+IF(OR(L25&lt;=$L$7,L25=" ")," ",L25-$L$7)</f>
        <v/>
      </c>
      <c r="O25" s="197">
        <f>IF(AND($C25&lt;&gt;"",$C25&lt;$AA$2,$E25&gt;$Z$2),MIN($E25,$AA$2)-MAX($C25,$Z$2),0)</f>
        <v/>
      </c>
      <c r="P25" s="197">
        <f>IF(AND($F25&lt;&gt;"",$F25&lt;$AA$2,$G25&gt;$Z$2),MIN($G25,$AA$2)-MAX($F25,$Z$2),0)</f>
        <v/>
      </c>
      <c r="Q25" s="197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119" t="n"/>
    </row>
    <row r="26" ht="36.75" customHeight="1" s="35">
      <c r="A26" s="216">
        <f>A25+1</f>
        <v/>
      </c>
      <c r="B26" s="32">
        <f>TEXT(A26,"aaa")</f>
        <v/>
      </c>
      <c r="C26" s="200" t="n"/>
      <c r="D26" s="215">
        <f t="array" ref="D26">_xlfn.IFS(C26&lt;0.5,"朝",AND(C26&lt;22/24),"22前",AND(C26&gt;=22/24),"22後")</f>
        <v/>
      </c>
      <c r="E26" s="146" t="n"/>
      <c r="F26" s="197" t="n"/>
      <c r="G26" s="198" t="n"/>
      <c r="H26" s="201">
        <f>G26-F26</f>
        <v/>
      </c>
      <c r="I26" s="196">
        <f>IF(AND(C26&lt;0.333,C26&lt;&gt;""),8/24-C26,(IF(E26&gt;29/24,E26-29/24,)))</f>
        <v/>
      </c>
      <c r="J26" s="196">
        <f>IF(AND(C26&lt;0.5,C26&lt;&gt;""),E26-C26-H26,)</f>
        <v/>
      </c>
      <c r="K26" s="196">
        <f>IF(AND(C26&gt;0.5,C26&lt;22/24),22/24-C26,)</f>
        <v/>
      </c>
      <c r="L26" s="197">
        <f>IF(C26&gt;E26,E26+1-C26-H26,E26-C26-H26)</f>
        <v/>
      </c>
      <c r="M26" s="202">
        <f>+IF(L26&gt;$L$7,$L$7,L26)</f>
        <v/>
      </c>
      <c r="N26" s="197">
        <f>+IF(OR(L26&lt;=$L$7,L26=" ")," ",L26-$L$7)</f>
        <v/>
      </c>
      <c r="O26" s="197">
        <f>IF(AND($C26&lt;&gt;"",$C26&lt;$AA$2,$E26&gt;$Z$2),MIN($E26,$AA$2)-MAX($C26,$Z$2),0)</f>
        <v/>
      </c>
      <c r="P26" s="197">
        <f>IF(AND($F26&lt;&gt;"",$F26&lt;$AA$2,$G26&gt;$Z$2),MIN($G26,$AA$2)-MAX($F26,$Z$2),0)</f>
        <v/>
      </c>
      <c r="Q26" s="197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119" t="n"/>
    </row>
    <row r="27" ht="36.75" customHeight="1" s="35">
      <c r="A27" s="216">
        <f>A26+1</f>
        <v/>
      </c>
      <c r="B27" s="32">
        <f>TEXT(A27,"aaa")</f>
        <v/>
      </c>
      <c r="C27" s="200" t="n"/>
      <c r="D27" s="215">
        <f t="array" ref="D27">_xlfn.IFS(C27&lt;0.5,"朝",AND(C27&lt;22/24),"22前",AND(C27&gt;=22/24),"22後")</f>
        <v/>
      </c>
      <c r="E27" s="146" t="n"/>
      <c r="F27" s="197" t="n"/>
      <c r="G27" s="198" t="n"/>
      <c r="H27" s="201">
        <f>G27-F27</f>
        <v/>
      </c>
      <c r="I27" s="196">
        <f>IF(AND(C27&lt;0.333,C27&lt;&gt;""),8/24-C27,(IF(E27&gt;29/24,E27-29/24,)))</f>
        <v/>
      </c>
      <c r="J27" s="196">
        <f>IF(AND(C27&lt;0.5,C27&lt;&gt;""),E27-C27-H27,)</f>
        <v/>
      </c>
      <c r="K27" s="196">
        <f>IF(AND(C27&gt;0.5,C27&lt;22/24),22/24-C27,)</f>
        <v/>
      </c>
      <c r="L27" s="197">
        <f>IF(C27&gt;E27,E27+1-C27-H27,E27-C27-H27)</f>
        <v/>
      </c>
      <c r="M27" s="202">
        <f>+IF(L27&gt;$L$7,$L$7,L27)</f>
        <v/>
      </c>
      <c r="N27" s="197">
        <f>+IF(OR(L27&lt;=$L$7,L27=" ")," ",L27-$L$7)</f>
        <v/>
      </c>
      <c r="O27" s="197">
        <f>IF(AND($C27&lt;&gt;"",$C27&lt;$AA$2,$E27&gt;$Z$2),MIN($E27,$AA$2)-MAX($C27,$Z$2),0)</f>
        <v/>
      </c>
      <c r="P27" s="197">
        <f>IF(AND($F27&lt;&gt;"",$F27&lt;$AA$2,$G27&gt;$Z$2),MIN($G27,$AA$2)-MAX($F27,$Z$2),0)</f>
        <v/>
      </c>
      <c r="Q27" s="197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119" t="n"/>
    </row>
    <row r="28" ht="36.75" customHeight="1" s="35">
      <c r="A28" s="216">
        <f>A27+1</f>
        <v/>
      </c>
      <c r="B28" s="32">
        <f>TEXT(A28,"aaa")</f>
        <v/>
      </c>
      <c r="C28" s="200" t="n"/>
      <c r="D28" s="215">
        <f t="array" ref="D28">_xlfn.IFS(C28&lt;0.5,"朝",AND(C28&lt;22/24),"22前",AND(C28&gt;=22/24),"22後")</f>
        <v/>
      </c>
      <c r="E28" s="146" t="n"/>
      <c r="F28" s="197" t="n"/>
      <c r="G28" s="198" t="n"/>
      <c r="H28" s="201">
        <f>G28-F28</f>
        <v/>
      </c>
      <c r="I28" s="196">
        <f>IF(AND(C28&lt;0.333,C28&lt;&gt;""),8/24-C28,(IF(E28&gt;29/24,E28-29/24,)))</f>
        <v/>
      </c>
      <c r="J28" s="196">
        <f>IF(AND(C28&lt;0.5,C28&lt;&gt;""),E28-C28-H28,)</f>
        <v/>
      </c>
      <c r="K28" s="196">
        <f>IF(AND(C28&gt;0.5,C28&lt;22/24),22/24-C28,)</f>
        <v/>
      </c>
      <c r="L28" s="197">
        <f>IF(C28&gt;E28,E28+1-C28-H28,E28-C28-H28)</f>
        <v/>
      </c>
      <c r="M28" s="202">
        <f>+IF(L28&gt;$L$7,$L$7,L28)</f>
        <v/>
      </c>
      <c r="N28" s="197">
        <f>+IF(OR(L28&lt;=$L$7,L28=" ")," ",L28-$L$7)</f>
        <v/>
      </c>
      <c r="O28" s="197">
        <f>IF(AND($C28&lt;&gt;"",$C28&lt;$AA$2,$E28&gt;$Z$2),MIN($E28,$AA$2)-MAX($C28,$Z$2),0)</f>
        <v/>
      </c>
      <c r="P28" s="197">
        <f>IF(AND($F28&lt;&gt;"",$F28&lt;$AA$2,$G28&gt;$Z$2),MIN($G28,$AA$2)-MAX($F28,$Z$2),0)</f>
        <v/>
      </c>
      <c r="Q28" s="197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119" t="n"/>
    </row>
    <row r="29" ht="36.75" customHeight="1" s="35">
      <c r="A29" s="216">
        <f>A28+1</f>
        <v/>
      </c>
      <c r="B29" s="32">
        <f>TEXT(A29,"aaa")</f>
        <v/>
      </c>
      <c r="C29" s="200" t="n"/>
      <c r="D29" s="215">
        <f t="array" ref="D29">_xlfn.IFS(C29&lt;0.5,"朝",AND(C29&lt;22/24),"22前",AND(C29&gt;=22/24),"22後")</f>
        <v/>
      </c>
      <c r="E29" s="146" t="n"/>
      <c r="F29" s="197" t="n"/>
      <c r="G29" s="198" t="n"/>
      <c r="H29" s="201">
        <f>G29-F29</f>
        <v/>
      </c>
      <c r="I29" s="196">
        <f>IF(AND(C29&lt;0.333,C29&lt;&gt;""),8/24-C29,(IF(E29&gt;29/24,E29-29/24,)))</f>
        <v/>
      </c>
      <c r="J29" s="196">
        <f>IF(AND(C29&lt;0.5,C29&lt;&gt;""),E29-C29-H29,)</f>
        <v/>
      </c>
      <c r="K29" s="196">
        <f>IF(AND(C29&gt;0.5,C29&lt;22/24),22/24-C29,)</f>
        <v/>
      </c>
      <c r="L29" s="197">
        <f>IF(C29&gt;E29,E29+1-C29-H29,E29-C29-H29)</f>
        <v/>
      </c>
      <c r="M29" s="202">
        <f>+IF(L29&gt;$L$7,$L$7,L29)</f>
        <v/>
      </c>
      <c r="N29" s="197">
        <f>+IF(OR(L29&lt;=$L$7,L29=" ")," ",L29-$L$7)</f>
        <v/>
      </c>
      <c r="O29" s="197">
        <f>IF(AND($C29&lt;&gt;"",$C29&lt;$AA$2,$E29&gt;$Z$2),MIN($E29,$AA$2)-MAX($C29,$Z$2),0)</f>
        <v/>
      </c>
      <c r="P29" s="197">
        <f>IF(AND($F29&lt;&gt;"",$F29&lt;$AA$2,$G29&gt;$Z$2),MIN($G29,$AA$2)-MAX($F29,$Z$2),0)</f>
        <v/>
      </c>
      <c r="Q29" s="197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119" t="n"/>
    </row>
    <row r="30" ht="36.75" customHeight="1" s="35">
      <c r="A30" s="216">
        <f>A29+1</f>
        <v/>
      </c>
      <c r="B30" s="32">
        <f>TEXT(A30,"aaa")</f>
        <v/>
      </c>
      <c r="C30" s="200" t="n"/>
      <c r="D30" s="215">
        <f t="array" ref="D30">_xlfn.IFS(C30&lt;0.5,"朝",AND(C30&lt;22/24),"22前",AND(C30&gt;=22/24),"22後")</f>
        <v/>
      </c>
      <c r="E30" s="146" t="n"/>
      <c r="F30" s="197" t="n"/>
      <c r="G30" s="198" t="n"/>
      <c r="H30" s="201">
        <f>G30-F30</f>
        <v/>
      </c>
      <c r="I30" s="196">
        <f>IF(AND(C30&lt;0.333,C30&lt;&gt;""),8/24-C30,(IF(E30&gt;29/24,E30-29/24,)))</f>
        <v/>
      </c>
      <c r="J30" s="196">
        <f>IF(AND(C30&lt;0.5,C30&lt;&gt;""),E30-C30-H30,)</f>
        <v/>
      </c>
      <c r="K30" s="196">
        <f>IF(AND(C30&gt;0.5,C30&lt;22/24),22/24-C30,)</f>
        <v/>
      </c>
      <c r="L30" s="197">
        <f>IF(C30&gt;E30,E30+1-C30-H30,E30-C30-H30)</f>
        <v/>
      </c>
      <c r="M30" s="202">
        <f>+IF(L30&gt;$L$7,$L$7,L30)</f>
        <v/>
      </c>
      <c r="N30" s="197">
        <f>+IF(OR(L30&lt;=$L$7,L30=" ")," ",L30-$L$7)</f>
        <v/>
      </c>
      <c r="O30" s="197">
        <f>IF(AND($C30&lt;&gt;"",$C30&lt;$AA$2,$E30&gt;$Z$2),MIN($E30,$AA$2)-MAX($C30,$Z$2),0)</f>
        <v/>
      </c>
      <c r="P30" s="197">
        <f>IF(AND($F30&lt;&gt;"",$F30&lt;$AA$2,$G30&gt;$Z$2),MIN($G30,$AA$2)-MAX($F30,$Z$2),0)</f>
        <v/>
      </c>
      <c r="Q30" s="197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119" t="n"/>
    </row>
    <row r="31" ht="36.75" customHeight="1" s="35">
      <c r="A31" s="216">
        <f>A30+1</f>
        <v/>
      </c>
      <c r="B31" s="32">
        <f>TEXT(A31,"aaa")</f>
        <v/>
      </c>
      <c r="C31" s="200" t="n"/>
      <c r="D31" s="215">
        <f t="array" ref="D31">_xlfn.IFS(C31&lt;0.5,"朝",AND(C31&lt;22/24),"22前",AND(C31&gt;=22/24),"22後")</f>
        <v/>
      </c>
      <c r="E31" s="146" t="n"/>
      <c r="F31" s="197" t="n"/>
      <c r="G31" s="198" t="n"/>
      <c r="H31" s="201">
        <f>G31-F31</f>
        <v/>
      </c>
      <c r="I31" s="196">
        <f>IF(AND(C31&lt;0.333,C31&lt;&gt;""),8/24-C31,(IF(E31&gt;29/24,E31-29/24,)))</f>
        <v/>
      </c>
      <c r="J31" s="196">
        <f>IF(AND(C31&lt;0.5,C31&lt;&gt;""),E31-C31-H31,)</f>
        <v/>
      </c>
      <c r="K31" s="196">
        <f>IF(AND(C31&gt;0.5,C31&lt;22/24),22/24-C31,)</f>
        <v/>
      </c>
      <c r="L31" s="197">
        <f>IF(C31&gt;E31,E31+1-C31-H31,E31-C31-H31)</f>
        <v/>
      </c>
      <c r="M31" s="202">
        <f>+IF(L31&gt;$L$7,$L$7,L31)</f>
        <v/>
      </c>
      <c r="N31" s="197">
        <f>+IF(OR(L31&lt;=$L$7,L31=" ")," ",L31-$L$7)</f>
        <v/>
      </c>
      <c r="O31" s="197">
        <f>IF(AND($C31&lt;&gt;"",$C31&lt;$AA$2,$E31&gt;$Z$2),MIN($E31,$AA$2)-MAX($C31,$Z$2),0)</f>
        <v/>
      </c>
      <c r="P31" s="197">
        <f>IF(AND($F31&lt;&gt;"",$F31&lt;$AA$2,$G31&gt;$Z$2),MIN($G31,$AA$2)-MAX($F31,$Z$2),0)</f>
        <v/>
      </c>
      <c r="Q31" s="197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119" t="n"/>
    </row>
    <row r="32" ht="36.75" customHeight="1" s="35">
      <c r="A32" s="216">
        <f>A31+1</f>
        <v/>
      </c>
      <c r="B32" s="32">
        <f>TEXT(A32,"aaa")</f>
        <v/>
      </c>
      <c r="C32" s="200" t="n"/>
      <c r="D32" s="215">
        <f t="array" ref="D32">_xlfn.IFS(C32&lt;0.5,"朝",AND(C32&lt;22/24),"22前",AND(C32&gt;=22/24),"22後")</f>
        <v/>
      </c>
      <c r="E32" s="146" t="n"/>
      <c r="F32" s="197" t="n"/>
      <c r="G32" s="198" t="n"/>
      <c r="H32" s="201">
        <f>G32-F32</f>
        <v/>
      </c>
      <c r="I32" s="196">
        <f>IF(AND(C32&lt;0.333,C32&lt;&gt;""),8/24-C32,(IF(E32&gt;29/24,E32-29/24,)))</f>
        <v/>
      </c>
      <c r="J32" s="196">
        <f>IF(AND(C32&lt;0.5,C32&lt;&gt;""),E32-C32-H32,)</f>
        <v/>
      </c>
      <c r="K32" s="196">
        <f>IF(AND(C32&gt;0.5,C32&lt;22/24),22/24-C32,)</f>
        <v/>
      </c>
      <c r="L32" s="197">
        <f>IF(C32&gt;E32,E32+1-C32-H32,E32-C32-H32)</f>
        <v/>
      </c>
      <c r="M32" s="202">
        <f>+IF(L32&gt;$L$7,$L$7,L32)</f>
        <v/>
      </c>
      <c r="N32" s="197">
        <f>+IF(OR(L32&lt;=$L$7,L32=" ")," ",L32-$L$7)</f>
        <v/>
      </c>
      <c r="O32" s="197">
        <f>IF(AND($C32&lt;&gt;"",$C32&lt;$AA$2,$E32&gt;$Z$2),MIN($E32,$AA$2)-MAX($C32,$Z$2),0)</f>
        <v/>
      </c>
      <c r="P32" s="197">
        <f>IF(AND($F32&lt;&gt;"",$F32&lt;$AA$2,$G32&gt;$Z$2),MIN($G32,$AA$2)-MAX($F32,$Z$2),0)</f>
        <v/>
      </c>
      <c r="Q32" s="197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119" t="n"/>
    </row>
    <row r="33" ht="36.75" customHeight="1" s="35">
      <c r="A33" s="216">
        <f>A32+1</f>
        <v/>
      </c>
      <c r="B33" s="32">
        <f>TEXT(A33,"aaa")</f>
        <v/>
      </c>
      <c r="C33" s="200" t="n"/>
      <c r="D33" s="215">
        <f t="array" ref="D33">_xlfn.IFS(C33&lt;0.5,"朝",AND(C33&lt;22/24),"22前",AND(C33&gt;=22/24),"22後")</f>
        <v/>
      </c>
      <c r="E33" s="146" t="n"/>
      <c r="F33" s="197" t="n"/>
      <c r="G33" s="198" t="n"/>
      <c r="H33" s="201">
        <f>G33-F33</f>
        <v/>
      </c>
      <c r="I33" s="196">
        <f>IF(AND(C33&lt;0.333,C33&lt;&gt;""),8/24-C33,(IF(E33&gt;29/24,E33-29/24,)))</f>
        <v/>
      </c>
      <c r="J33" s="196">
        <f>IF(AND(C33&lt;0.5,C33&lt;&gt;""),E33-C33-H33,)</f>
        <v/>
      </c>
      <c r="K33" s="196">
        <f>IF(AND(C33&gt;0.5,C33&lt;22/24),22/24-C33,)</f>
        <v/>
      </c>
      <c r="L33" s="197">
        <f>IF(C33&gt;E33,E33+1-C33-H33,E33-C33-H33)</f>
        <v/>
      </c>
      <c r="M33" s="202">
        <f>+IF(L33&gt;$L$7,$L$7,L33)</f>
        <v/>
      </c>
      <c r="N33" s="197">
        <f>+IF(OR(L33&lt;=$L$7,L33=" ")," ",L33-$L$7)</f>
        <v/>
      </c>
      <c r="O33" s="197">
        <f>IF(AND($C33&lt;&gt;"",$C33&lt;$AA$2,$E33&gt;$Z$2),MIN($E33,$AA$2)-MAX($C33,$Z$2),0)</f>
        <v/>
      </c>
      <c r="P33" s="197">
        <f>IF(AND($F33&lt;&gt;"",$F33&lt;$AA$2,$G33&gt;$Z$2),MIN($G33,$AA$2)-MAX($F33,$Z$2),0)</f>
        <v/>
      </c>
      <c r="Q33" s="197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119" t="n"/>
    </row>
    <row r="34" ht="36.75" customHeight="1" s="35">
      <c r="A34" s="216">
        <f>A33+1</f>
        <v/>
      </c>
      <c r="B34" s="32">
        <f>TEXT(A34,"aaa")</f>
        <v/>
      </c>
      <c r="C34" s="200" t="n"/>
      <c r="D34" s="215">
        <f t="array" ref="D34">_xlfn.IFS(C34&lt;0.5,"朝",AND(C34&lt;22/24),"22前",AND(C34&gt;=22/24),"22後")</f>
        <v/>
      </c>
      <c r="E34" s="146" t="n"/>
      <c r="F34" s="197" t="n"/>
      <c r="G34" s="198" t="n"/>
      <c r="H34" s="201">
        <f>G34-F34</f>
        <v/>
      </c>
      <c r="I34" s="196">
        <f>IF(AND(C34&lt;0.333,C34&lt;&gt;""),8/24-C34,(IF(E34&gt;29/24,E34-29/24,)))</f>
        <v/>
      </c>
      <c r="J34" s="196">
        <f>IF(AND(C34&lt;0.5,C34&lt;&gt;""),E34-C34-H34,)</f>
        <v/>
      </c>
      <c r="K34" s="196">
        <f>IF(AND(C34&gt;0.5,C34&lt;22/24),22/24-C34,)</f>
        <v/>
      </c>
      <c r="L34" s="197">
        <f>IF(C34&gt;E34,E34+1-C34-H34,E34-C34-H34)</f>
        <v/>
      </c>
      <c r="M34" s="202">
        <f>+IF(L34&gt;$L$7,$L$7,L34)</f>
        <v/>
      </c>
      <c r="N34" s="197">
        <f>+IF(OR(L34&lt;=$L$7,L34=" ")," ",L34-$L$7)</f>
        <v/>
      </c>
      <c r="O34" s="197">
        <f>IF(AND($C34&lt;&gt;"",$C34&lt;$AA$2,$E34&gt;$Z$2),MIN($E34,$AA$2)-MAX($C34,$Z$2),0)</f>
        <v/>
      </c>
      <c r="P34" s="197">
        <f>IF(AND($F34&lt;&gt;"",$F34&lt;$AA$2,$G34&gt;$Z$2),MIN($G34,$AA$2)-MAX($F34,$Z$2),0)</f>
        <v/>
      </c>
      <c r="Q34" s="197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119" t="n"/>
    </row>
    <row r="35" ht="36.75" customHeight="1" s="35">
      <c r="A35" s="216">
        <f>A34+1</f>
        <v/>
      </c>
      <c r="B35" s="32">
        <f>TEXT(A35,"aaa")</f>
        <v/>
      </c>
      <c r="C35" s="200" t="n"/>
      <c r="D35" s="215">
        <f t="array" ref="D35">_xlfn.IFS(C35&lt;0.5,"朝",AND(C35&lt;22/24),"22前",AND(C35&gt;=22/24),"22後")</f>
        <v/>
      </c>
      <c r="E35" s="146" t="n"/>
      <c r="F35" s="197" t="n"/>
      <c r="G35" s="198" t="n"/>
      <c r="H35" s="201">
        <f>G35-F35</f>
        <v/>
      </c>
      <c r="I35" s="196">
        <f>IF(AND(C35&lt;0.333,C35&lt;&gt;""),8/24-C35,(IF(E35&gt;29/24,E35-29/24,)))</f>
        <v/>
      </c>
      <c r="J35" s="196">
        <f>IF(AND(C35&lt;0.5,C35&lt;&gt;""),E35-C35-H35,)</f>
        <v/>
      </c>
      <c r="K35" s="196">
        <f>IF(AND(C35&gt;0.5,C35&lt;22/24),22/24-C35,)</f>
        <v/>
      </c>
      <c r="L35" s="197">
        <f>IF(C35&gt;E35,E35+1-C35-H35,E35-C35-H35)</f>
        <v/>
      </c>
      <c r="M35" s="202">
        <f>+IF(L35&gt;$L$7,$L$7,L35)</f>
        <v/>
      </c>
      <c r="N35" s="197">
        <f>+IF(OR(L35&lt;=$L$7,L35=" ")," ",L35-$L$7)</f>
        <v/>
      </c>
      <c r="O35" s="197">
        <f>IF(AND($C35&lt;&gt;"",$C35&lt;$AA$2,$E35&gt;$Z$2),MIN($E35,$AA$2)-MAX($C35,$Z$2),0)</f>
        <v/>
      </c>
      <c r="P35" s="197">
        <f>IF(AND($F35&lt;&gt;"",$F35&lt;$AA$2,$G35&gt;$Z$2),MIN($G35,$AA$2)-MAX($F35,$Z$2),0)</f>
        <v/>
      </c>
      <c r="Q35" s="197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119" t="n"/>
    </row>
    <row r="36" ht="36.75" customHeight="1" s="35">
      <c r="A36" s="216">
        <f>A35+1</f>
        <v/>
      </c>
      <c r="B36" s="32">
        <f>TEXT(A36,"aaa")</f>
        <v/>
      </c>
      <c r="C36" s="200" t="n"/>
      <c r="D36" s="215">
        <f t="array" ref="D36">_xlfn.IFS(C36&lt;0.5,"朝",AND(C36&lt;22/24),"22前",AND(C36&gt;=22/24),"22後")</f>
        <v/>
      </c>
      <c r="E36" s="146" t="n"/>
      <c r="F36" s="197" t="n"/>
      <c r="G36" s="198" t="n"/>
      <c r="H36" s="201">
        <f>G36-F36</f>
        <v/>
      </c>
      <c r="I36" s="196">
        <f>IF(AND(C36&lt;0.333,C36&lt;&gt;""),8/24-C36,(IF(E36&gt;29/24,E36-29/24,)))</f>
        <v/>
      </c>
      <c r="J36" s="196">
        <f>IF(AND(C36&lt;0.5,C36&lt;&gt;""),E36-C36-H36,)</f>
        <v/>
      </c>
      <c r="K36" s="196">
        <f>IF(AND(C36&gt;0.5,C36&lt;22/24),22/24-C36,)</f>
        <v/>
      </c>
      <c r="L36" s="197">
        <f>IF(C36&gt;E36,E36+1-C36-H36,E36-C36-H36)</f>
        <v/>
      </c>
      <c r="M36" s="202">
        <f>+IF(L36&gt;$L$7,$L$7,L36)</f>
        <v/>
      </c>
      <c r="N36" s="197">
        <f>+IF(OR(L36&lt;=$L$7,L36=" ")," ",L36-$L$7)</f>
        <v/>
      </c>
      <c r="O36" s="197">
        <f>IF(AND($C36&lt;&gt;"",$C36&lt;$AA$2,$E36&gt;$Z$2),MIN($E36,$AA$2)-MAX($C36,$Z$2),0)</f>
        <v/>
      </c>
      <c r="P36" s="197">
        <f>IF(AND($F36&lt;&gt;"",$F36&lt;$AA$2,$G36&gt;$Z$2),MIN($G36,$AA$2)-MAX($F36,$Z$2),0)</f>
        <v/>
      </c>
      <c r="Q36" s="197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119" t="n"/>
    </row>
    <row r="37" ht="36.75" customHeight="1" s="35">
      <c r="A37" s="216">
        <f>A36+1</f>
        <v/>
      </c>
      <c r="B37" s="32">
        <f>TEXT(A37,"aaa")</f>
        <v/>
      </c>
      <c r="C37" s="200" t="n"/>
      <c r="D37" s="215">
        <f t="array" ref="D37">_xlfn.IFS(C37&lt;0.5,"朝",AND(C37&lt;22/24),"22前",AND(C37&gt;=22/24),"22後")</f>
        <v/>
      </c>
      <c r="E37" s="146" t="n"/>
      <c r="F37" s="197" t="n"/>
      <c r="G37" s="198" t="n"/>
      <c r="H37" s="201">
        <f>G37-F37</f>
        <v/>
      </c>
      <c r="I37" s="196">
        <f>IF(AND(C37&lt;0.333,C37&lt;&gt;""),8/24-C37,(IF(E37&gt;29/24,E37-29/24,)))</f>
        <v/>
      </c>
      <c r="J37" s="196">
        <f>IF(AND(C37&lt;0.5,C37&lt;&gt;""),E37-C37-H37,)</f>
        <v/>
      </c>
      <c r="K37" s="196">
        <f>IF(AND(C37&gt;0.5,C37&lt;22/24),22/24-C37,)</f>
        <v/>
      </c>
      <c r="L37" s="197">
        <f>IF(C37&gt;E37,E37+1-C37-H37,E37-C37-H37)</f>
        <v/>
      </c>
      <c r="M37" s="202">
        <f>+IF(L37&gt;$L$7,$L$7,L37)</f>
        <v/>
      </c>
      <c r="N37" s="197">
        <f>+IF(OR(L37&lt;=$L$7,L37=" ")," ",L37-$L$7)</f>
        <v/>
      </c>
      <c r="O37" s="197">
        <f>IF(AND($C37&lt;&gt;"",$C37&lt;$AA$2,$E37&gt;$Z$2),MIN($E37,$AA$2)-MAX($C37,$Z$2),0)</f>
        <v/>
      </c>
      <c r="P37" s="197">
        <f>IF(AND($F37&lt;&gt;"",$F37&lt;$AA$2,$G37&gt;$Z$2),MIN($G37,$AA$2)-MAX($F37,$Z$2),0)</f>
        <v/>
      </c>
      <c r="Q37" s="197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119" t="n"/>
    </row>
    <row r="38" ht="36.75" customHeight="1" s="35">
      <c r="A38" s="216">
        <f>A37+1</f>
        <v/>
      </c>
      <c r="B38" s="32">
        <f>TEXT(A38,"aaa")</f>
        <v/>
      </c>
      <c r="C38" s="200" t="n"/>
      <c r="D38" s="217">
        <f t="array" ref="D38">_xlfn.IFS(C38&lt;0.5,"朝",AND(C38&lt;22/24),"22前",AND(C38&gt;=22/24),"22後")</f>
        <v/>
      </c>
      <c r="E38" s="146" t="n"/>
      <c r="F38" s="197" t="n"/>
      <c r="G38" s="198" t="n"/>
      <c r="H38" s="201">
        <f>G38-F38</f>
        <v/>
      </c>
      <c r="I38" s="196">
        <f>IF(AND(C38&lt;0.333,C38&lt;&gt;""),8/24-C38,(IF(E38&gt;29/24,E38-29/24,)))</f>
        <v/>
      </c>
      <c r="J38" s="197">
        <f>IF(AND(C38&lt;0.5,C38&lt;&gt;""),E38-C38-H38,)</f>
        <v/>
      </c>
      <c r="K38" s="197">
        <f>IF(AND(C38&gt;0.5,C38&lt;22/24),22/24-C38,)</f>
        <v/>
      </c>
      <c r="L38" s="197">
        <f>IF(C38&gt;E38,E38+1-C38-H38,E38-C38-H38)</f>
        <v/>
      </c>
      <c r="M38" s="202">
        <f>+IF(L38&gt;$L$7,$L$7,L38)</f>
        <v/>
      </c>
      <c r="N38" s="197">
        <f>+IF(OR(L38&lt;=$L$7,L38=" ")," ",L38-$L$7)</f>
        <v/>
      </c>
      <c r="O38" s="197" t="n"/>
      <c r="P38" s="197" t="n"/>
      <c r="Q38" s="197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119" t="n"/>
    </row>
    <row r="39" ht="36.75" customHeight="1" s="35" thickBot="1">
      <c r="A39" s="218">
        <f>A38+1</f>
        <v/>
      </c>
      <c r="B39" s="26">
        <f>TEXT(A39,"aaa")</f>
        <v/>
      </c>
      <c r="C39" s="219" t="n"/>
      <c r="D39" s="220">
        <f t="array" ref="D39">_xlfn.IFS(C39&lt;0.5,"朝",AND(C39&lt;22/24),"22前",AND(C39&gt;=22/24),"22後")</f>
        <v/>
      </c>
      <c r="E39" s="147" t="n"/>
      <c r="F39" s="221" t="n"/>
      <c r="G39" s="222" t="n"/>
      <c r="H39" s="207" t="n">
        <v>0</v>
      </c>
      <c r="I39" s="208">
        <f>IF(AND(C39&lt;0.333,C39&lt;&gt;""),8/24-C39,(IF(E39&gt;29/24,E39-29/24,)))</f>
        <v/>
      </c>
      <c r="J39" s="208">
        <f>IF(AND(C39&lt;0.5,C39&lt;&gt;""),E39-C39-H39,)</f>
        <v/>
      </c>
      <c r="K39" s="223">
        <f>IF(AND(C39&gt;0.5,C39&lt;22/24),22/24-C39,)</f>
        <v/>
      </c>
      <c r="L39" s="208">
        <f>IF(C39&gt;E39,E39+1-C39-H39,E39-C39-H39)</f>
        <v/>
      </c>
      <c r="M39" s="209" t="n">
        <v>0</v>
      </c>
      <c r="N39" s="208" t="n"/>
      <c r="O39" s="208" t="n"/>
      <c r="P39" s="208" t="n"/>
      <c r="Q39" s="208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121" t="n"/>
    </row>
    <row r="40" ht="36.75" customHeight="1" s="35" thickTop="1">
      <c r="A40" s="117" t="inlineStr">
        <is>
          <t>合計</t>
        </is>
      </c>
      <c r="B40" s="117" t="n"/>
      <c r="C40" s="196" t="n"/>
      <c r="D40" s="215">
        <f t="array" ref="D40">_xlfn.IFS(C40&lt;0.5,"朝",AND(C40&lt;22/24),"22前",AND(C40&gt;=22/24),"22後")</f>
        <v/>
      </c>
      <c r="E40" s="224" t="n"/>
      <c r="F40" s="225" t="n"/>
      <c r="G40" s="226" t="n"/>
      <c r="H40" s="195" t="inlineStr">
        <is>
          <t>休憩計計</t>
        </is>
      </c>
      <c r="I40" s="196" t="inlineStr">
        <is>
          <t>早朝計</t>
        </is>
      </c>
      <c r="J40" s="196" t="inlineStr">
        <is>
          <t>基本計</t>
        </is>
      </c>
      <c r="K40" s="196" t="inlineStr">
        <is>
          <t>夜時間</t>
        </is>
      </c>
      <c r="L40" s="196" t="inlineStr">
        <is>
          <t>実働時間</t>
        </is>
      </c>
      <c r="M40" s="122" t="inlineStr">
        <is>
          <t>契約時間</t>
        </is>
      </c>
      <c r="N40" s="123" t="inlineStr">
        <is>
          <t>残業時間</t>
        </is>
      </c>
      <c r="O40" s="124" t="inlineStr">
        <is>
          <t>深夜時間</t>
        </is>
      </c>
      <c r="P40" s="124" t="inlineStr">
        <is>
          <t>深夜時間</t>
        </is>
      </c>
      <c r="Q40" s="124" t="inlineStr">
        <is>
          <t>深夜時間</t>
        </is>
      </c>
      <c r="R40" s="125" t="inlineStr">
        <is>
          <t>食事合計</t>
        </is>
      </c>
    </row>
    <row r="41" ht="36.75" customHeight="1" s="35" thickBot="1">
      <c r="A41" s="119" t="n"/>
      <c r="B41" s="119" t="n"/>
      <c r="C41" s="119" t="n"/>
      <c r="D41" s="119" t="n"/>
      <c r="E41" s="140" t="n"/>
      <c r="F41" s="4" t="inlineStr">
        <is>
          <t>出勤日数</t>
        </is>
      </c>
      <c r="G41" s="144">
        <f>COUNTA(C9:C39)</f>
        <v/>
      </c>
      <c r="H41" s="227">
        <f>+SUM(H9:H39)</f>
        <v/>
      </c>
      <c r="I41" s="228">
        <f>SUM(I9:I39)</f>
        <v/>
      </c>
      <c r="J41" s="229">
        <f>SUM(J9:J39)</f>
        <v/>
      </c>
      <c r="K41" s="229">
        <f>SUM(K9:K39)</f>
        <v/>
      </c>
      <c r="L41" s="197">
        <f>+SUM(L9:L39)</f>
        <v/>
      </c>
      <c r="M41" s="197">
        <f>+SUM(M9:M39)</f>
        <v/>
      </c>
      <c r="N41" s="197">
        <f>+SUM(N9:N39)</f>
        <v/>
      </c>
      <c r="O41" s="197">
        <f>+SUM(O9:O38)</f>
        <v/>
      </c>
      <c r="P41" s="197">
        <f>+SUM(P9:P38)</f>
        <v/>
      </c>
      <c r="Q41" s="197">
        <f>+SUM(Q9:Q39)</f>
        <v/>
      </c>
      <c r="R41" s="119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42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I36" sqref="I36"/>
    </sheetView>
  </sheetViews>
  <sheetFormatPr baseColWidth="8" defaultRowHeight="13.2"/>
  <cols>
    <col width="7.21875" bestFit="1" customWidth="1" style="35" min="1" max="1"/>
    <col width="5.77734375" bestFit="1" customWidth="1" style="35" min="2" max="2"/>
    <col hidden="1" width="2.88671875" customWidth="1" style="35" min="4" max="4"/>
    <col width="10.109375" customWidth="1" style="35" min="8" max="11"/>
    <col width="10" customWidth="1" style="35" min="12" max="13"/>
    <col width="10.88671875" customWidth="1" style="35" min="14" max="14"/>
    <col hidden="1" width="9" customWidth="1" style="35" min="15" max="15"/>
    <col hidden="1" width="8.21875" customWidth="1" style="35" min="16" max="16"/>
  </cols>
  <sheetData>
    <row r="2" ht="22.5" customHeight="1" s="35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67" t="inlineStr">
        <is>
          <t>ダイエットクック</t>
        </is>
      </c>
      <c r="E2" s="166" t="n"/>
      <c r="F2" s="166" t="n"/>
      <c r="G2" s="166" t="n"/>
      <c r="L2" s="0" t="n"/>
      <c r="M2" s="0" t="n"/>
      <c r="Z2" s="22" t="n">
        <v>0.9166666666666666</v>
      </c>
      <c r="AA2" s="23" t="n">
        <v>1.208333333333333</v>
      </c>
    </row>
    <row r="3" ht="22.5" customHeight="1" s="35">
      <c r="A3" s="190">
        <f>'[1]0SHEET'!D1</f>
        <v/>
      </c>
      <c r="B3" s="2" t="inlineStr">
        <is>
          <t>月</t>
        </is>
      </c>
      <c r="L3" s="0" t="n"/>
      <c r="M3" s="0" t="n"/>
    </row>
    <row r="4" ht="22.5" customHeight="1" s="35">
      <c r="C4" s="1" t="inlineStr">
        <is>
          <t>氏名</t>
        </is>
      </c>
      <c r="D4" s="168" t="inlineStr">
        <is>
          <t>Ｒタパ　カンチェ</t>
        </is>
      </c>
      <c r="E4" s="166" t="n"/>
      <c r="F4" s="166" t="n"/>
      <c r="G4" s="166" t="n"/>
      <c r="H4" s="0" t="inlineStr">
        <is>
          <t>NP番号：</t>
        </is>
      </c>
      <c r="I4" s="107" t="n">
        <v>6429</v>
      </c>
      <c r="J4" s="0" t="n"/>
      <c r="K4" s="0" t="n"/>
      <c r="M4" s="0" t="n"/>
    </row>
    <row r="6">
      <c r="L6" s="20" t="inlineStr">
        <is>
          <t>法定時間</t>
        </is>
      </c>
      <c r="M6" s="20" t="n"/>
    </row>
    <row r="7" ht="14.25" customHeight="1" s="35" thickBot="1">
      <c r="L7" s="21" t="n">
        <v>0.3333333333333333</v>
      </c>
      <c r="M7" s="21" t="n"/>
      <c r="O7" s="3" t="n"/>
      <c r="P7" s="3" t="n"/>
      <c r="Q7" s="3" t="n"/>
    </row>
    <row r="8" ht="22.5" customHeight="1" s="35" thickBot="1">
      <c r="A8" s="110" t="inlineStr">
        <is>
          <t>日</t>
        </is>
      </c>
      <c r="B8" s="132" t="inlineStr">
        <is>
          <t>曜日</t>
        </is>
      </c>
      <c r="C8" s="7" t="inlineStr">
        <is>
          <t>出勤</t>
        </is>
      </c>
      <c r="D8" s="8" t="n"/>
      <c r="E8" s="8" t="inlineStr">
        <is>
          <t>退勤</t>
        </is>
      </c>
      <c r="F8" s="8" t="inlineStr">
        <is>
          <t>休憩開始</t>
        </is>
      </c>
      <c r="G8" s="9" t="inlineStr">
        <is>
          <t>休憩終了</t>
        </is>
      </c>
      <c r="H8" s="134" t="inlineStr">
        <is>
          <t>休憩計</t>
        </is>
      </c>
      <c r="I8" s="110" t="inlineStr">
        <is>
          <t>早朝</t>
        </is>
      </c>
      <c r="J8" s="110" t="inlineStr">
        <is>
          <t>基本</t>
        </is>
      </c>
      <c r="K8" s="110" t="inlineStr">
        <is>
          <t>夜</t>
        </is>
      </c>
      <c r="L8" s="111" t="inlineStr">
        <is>
          <t>実働</t>
        </is>
      </c>
      <c r="M8" s="111" t="inlineStr">
        <is>
          <t>契約時間</t>
        </is>
      </c>
      <c r="N8" s="112" t="inlineStr">
        <is>
          <t>残業</t>
        </is>
      </c>
      <c r="O8" s="113" t="inlineStr">
        <is>
          <t>深夜時間</t>
        </is>
      </c>
      <c r="P8" s="113" t="inlineStr">
        <is>
          <t>深夜休憩</t>
        </is>
      </c>
      <c r="Q8" s="113" t="inlineStr">
        <is>
          <t>深夜</t>
        </is>
      </c>
      <c r="R8" s="114" t="inlineStr">
        <is>
          <t>食事</t>
        </is>
      </c>
    </row>
    <row r="9" ht="36.75" customHeight="1" s="35" thickTop="1">
      <c r="A9" s="214">
        <f>A3</f>
        <v/>
      </c>
      <c r="B9" s="133">
        <f>TEXT(A9,"aaa")</f>
        <v/>
      </c>
      <c r="C9" s="192" t="n">
        <v>0.8645833333333334</v>
      </c>
      <c r="D9" s="215">
        <f t="array" ref="D9">_xlfn.IFS(C9&lt;0.5,"朝",AND(C9&lt;22/24),"22前",AND(C9&gt;=22/24),"22後")</f>
        <v/>
      </c>
      <c r="E9" s="145" t="n">
        <v>1.253472222222222</v>
      </c>
      <c r="F9" s="196" t="n">
        <v>0</v>
      </c>
      <c r="G9" s="194" t="n">
        <v>0.04166666666666666</v>
      </c>
      <c r="H9" s="195">
        <f>G9-F9</f>
        <v/>
      </c>
      <c r="I9" s="196">
        <f>IF(AND(C9&lt;0.333,C9&lt;&gt;""),8/24-C9,(IF(E9&gt;29/24,E9-29/24,)))</f>
        <v/>
      </c>
      <c r="J9" s="196">
        <f>IF(AND(C9&lt;0.5,C9&lt;&gt;""),E9-C9-H9,)</f>
        <v/>
      </c>
      <c r="K9" s="196">
        <f>IF(AND(C9&gt;0.5,C9&lt;22/24),22/24-C9,)</f>
        <v/>
      </c>
      <c r="L9" s="197">
        <f>IF(C9&gt;E9,E9+1-C9-H9,E9-C9-H9)</f>
        <v/>
      </c>
      <c r="M9" s="196">
        <f>+IF(L9&gt;$L$7,$L$7,L9)</f>
        <v/>
      </c>
      <c r="N9" s="196">
        <f>+IF(OR(L9&lt;=$L$7,L9=" ")," ",L9-$L$7)</f>
        <v/>
      </c>
      <c r="O9" s="196">
        <f>IF(AND($C9&lt;&gt;"",$C9&lt;$AA$2,$E9&gt;$Z$2),MIN($E9,$AA$2)-MAX($C9,$Z$2),0)</f>
        <v/>
      </c>
      <c r="P9" s="196">
        <f>IF(AND($F9&lt;&gt;"",$F9&lt;$AA$2,$G9&gt;$Z$2),MIN($G9,$AA$2)-MAX($F9,$Z$2),0)</f>
        <v/>
      </c>
      <c r="Q9" s="197">
        <f t="array" ref="Q9">_xlfn.IFS(D9="朝",,AND(D9="22前",E9&gt;5/24),5/24+1-H9-22/24,AND(D9="22前",E9&lt;5/24),E9+1-H9-22/24,AND(D9="22後",E9&gt;5/24),5/24+1-H9-C9,AND(D9="22後",E9&lt;5/24),E9+1-H9-C9)</f>
        <v/>
      </c>
      <c r="R9" s="117" t="n"/>
    </row>
    <row r="10" ht="36.75" customHeight="1" s="35">
      <c r="A10" s="216">
        <f>A9+1</f>
        <v/>
      </c>
      <c r="B10" s="32">
        <f>TEXT(A10,"aaa")</f>
        <v/>
      </c>
      <c r="C10" s="200" t="n">
        <v>0.8652777777777778</v>
      </c>
      <c r="D10" s="215">
        <f t="array" ref="D10">_xlfn.IFS(C10&lt;0.5,"朝",AND(C10&lt;22/24),"22前",AND(C10&gt;=22/24),"22後")</f>
        <v/>
      </c>
      <c r="E10" s="146" t="n">
        <v>1.254861111111111</v>
      </c>
      <c r="F10" s="197" t="n">
        <v>0</v>
      </c>
      <c r="G10" s="198" t="n">
        <v>0.04166666666666666</v>
      </c>
      <c r="H10" s="201">
        <f>G10-F10</f>
        <v/>
      </c>
      <c r="I10" s="196">
        <f>IF(AND(C10&lt;0.333,C10&lt;&gt;""),8/24-C10,(IF(E10&gt;29/24,E10-29/24,)))</f>
        <v/>
      </c>
      <c r="J10" s="196">
        <f>IF(AND(C10&lt;0.5,C10&lt;&gt;""),E10-C10-H10,)</f>
        <v/>
      </c>
      <c r="K10" s="196">
        <f>IF(AND(C10&gt;0.5,C10&lt;22/24),22/24-C10,)</f>
        <v/>
      </c>
      <c r="L10" s="197">
        <f>IF(C10&gt;E10,E10+1-C10-H10,E10-C10-H10)</f>
        <v/>
      </c>
      <c r="M10" s="202">
        <f>+IF(L10&gt;$L$7,$L$7,L10)</f>
        <v/>
      </c>
      <c r="N10" s="197">
        <f>+IF(OR(L10&lt;=$L$7,L10=" ")," ",L10-$L$7)</f>
        <v/>
      </c>
      <c r="O10" s="197">
        <f>IF(AND($C10&lt;&gt;"",$C10&lt;$AA$2,$E10&gt;$Z$2),MIN($E10,$AA$2)-MAX($C10,$Z$2),0)</f>
        <v/>
      </c>
      <c r="P10" s="197">
        <f>IF(AND($F10&lt;&gt;"",$F10&lt;$AA$2,$G10&gt;$Z$2),MIN($G10,$AA$2)-MAX($F10,$Z$2),0)</f>
        <v/>
      </c>
      <c r="Q10" s="197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119" t="n"/>
    </row>
    <row r="11" ht="36.75" customHeight="1" s="35">
      <c r="A11" s="216">
        <f>A10+1</f>
        <v/>
      </c>
      <c r="B11" s="32">
        <f>TEXT(A11,"aaa")</f>
        <v/>
      </c>
      <c r="C11" s="200" t="n"/>
      <c r="D11" s="215">
        <f t="array" ref="D11">_xlfn.IFS(C11&lt;0.5,"朝",AND(C11&lt;22/24),"22前",AND(C11&gt;=22/24),"22後")</f>
        <v/>
      </c>
      <c r="E11" s="146" t="n"/>
      <c r="F11" s="197" t="n"/>
      <c r="G11" s="198" t="n"/>
      <c r="H11" s="201">
        <f>G11-F11</f>
        <v/>
      </c>
      <c r="I11" s="196">
        <f>IF(AND(C11&lt;0.333,C11&lt;&gt;""),8/24-C11,(IF(E11&gt;29/24,E11-29/24,)))</f>
        <v/>
      </c>
      <c r="J11" s="196">
        <f>IF(AND(C11&lt;0.5,C11&lt;&gt;""),E11-C11-H11,)</f>
        <v/>
      </c>
      <c r="K11" s="196">
        <f>IF(AND(C11&gt;0.5,C11&lt;22/24),22/24-C11,)</f>
        <v/>
      </c>
      <c r="L11" s="197">
        <f>IF(C11&gt;E11,E11+1-C11-H11,E11-C11-H11)</f>
        <v/>
      </c>
      <c r="M11" s="202">
        <f>+IF(L11&gt;$L$7,$L$7,L11)</f>
        <v/>
      </c>
      <c r="N11" s="197">
        <f>+IF(OR(L11&lt;=$L$7,L11=" ")," ",L11-$L$7)</f>
        <v/>
      </c>
      <c r="O11" s="197">
        <f>IF(AND($C11&lt;&gt;"",$C11&lt;$AA$2,$E11&gt;$Z$2),MIN($E11,$AA$2)-MAX($C11,$Z$2),0)</f>
        <v/>
      </c>
      <c r="P11" s="197">
        <f>IF(AND($F11&lt;&gt;"",$F11&lt;$AA$2,$G11&gt;$Z$2),MIN($G11,$AA$2)-MAX($F11,$Z$2),0)</f>
        <v/>
      </c>
      <c r="Q11" s="197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119" t="n"/>
    </row>
    <row r="12" ht="36.75" customHeight="1" s="35">
      <c r="A12" s="216">
        <f>A11+1</f>
        <v/>
      </c>
      <c r="B12" s="32">
        <f>TEXT(A12,"aaa")</f>
        <v/>
      </c>
      <c r="C12" s="200" t="n"/>
      <c r="D12" s="215">
        <f t="array" ref="D12">_xlfn.IFS(C12&lt;0.5,"朝",AND(C12&lt;22/24),"22前",AND(C12&gt;=22/24),"22後")</f>
        <v/>
      </c>
      <c r="E12" s="146" t="n"/>
      <c r="F12" s="197" t="n"/>
      <c r="G12" s="198" t="n"/>
      <c r="H12" s="201">
        <f>G12-F12</f>
        <v/>
      </c>
      <c r="I12" s="196">
        <f>IF(AND(C12&lt;0.333,C12&lt;&gt;""),8/24-C12,(IF(E12&gt;29/24,E12-29/24,)))</f>
        <v/>
      </c>
      <c r="J12" s="196">
        <f>IF(AND(C12&lt;0.5,C12&lt;&gt;""),E12-C12-H12,)</f>
        <v/>
      </c>
      <c r="K12" s="196">
        <f>IF(AND(C12&gt;0.5,C12&lt;22/24),22/24-C12,)</f>
        <v/>
      </c>
      <c r="L12" s="197">
        <f>IF(C12&gt;E12,E12+1-C12-H12,E12-C12-H12)</f>
        <v/>
      </c>
      <c r="M12" s="202">
        <f>+IF(L12&gt;$L$7,$L$7,L12)</f>
        <v/>
      </c>
      <c r="N12" s="197">
        <f>+IF(OR(L12&lt;=$L$7,L12=" ")," ",L12-$L$7)</f>
        <v/>
      </c>
      <c r="O12" s="197">
        <f>IF(AND($C12&lt;&gt;"",$C12&lt;$AA$2,$E12&gt;$Z$2),MIN($E12,$AA$2)-MAX($C12,$Z$2),0)</f>
        <v/>
      </c>
      <c r="P12" s="197">
        <f>IF(AND($F12&lt;&gt;"",$F12&lt;$AA$2,$G12&gt;$Z$2),MIN($G12,$AA$2)-MAX($F12,$Z$2),0)</f>
        <v/>
      </c>
      <c r="Q12" s="197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119" t="n"/>
    </row>
    <row r="13" ht="36.75" customHeight="1" s="35">
      <c r="A13" s="216">
        <f>A12+1</f>
        <v/>
      </c>
      <c r="B13" s="32">
        <f>TEXT(A13,"aaa")</f>
        <v/>
      </c>
      <c r="C13" s="200" t="n"/>
      <c r="D13" s="215">
        <f t="array" ref="D13">_xlfn.IFS(C13&lt;0.5,"朝",AND(C13&lt;22/24),"22前",AND(C13&gt;=22/24),"22後")</f>
        <v/>
      </c>
      <c r="E13" s="146" t="n"/>
      <c r="F13" s="197" t="n"/>
      <c r="G13" s="198" t="n"/>
      <c r="H13" s="201">
        <f>G13-F13</f>
        <v/>
      </c>
      <c r="I13" s="196">
        <f>IF(AND(C13&lt;0.333,C13&lt;&gt;""),8/24-C13,(IF(E13&gt;29/24,E13-29/24,)))</f>
        <v/>
      </c>
      <c r="J13" s="196">
        <f>IF(AND(C13&lt;0.5,C13&lt;&gt;""),E13-C13-H13,)</f>
        <v/>
      </c>
      <c r="K13" s="196">
        <f>IF(AND(C13&gt;0.5,C13&lt;22/24),22/24-C13,)</f>
        <v/>
      </c>
      <c r="L13" s="197">
        <f>IF(C13&gt;E13,E13+1-C13-H13,E13-C13-H13)</f>
        <v/>
      </c>
      <c r="M13" s="202">
        <f>+IF(L13&gt;$L$7,$L$7,L13)</f>
        <v/>
      </c>
      <c r="N13" s="197">
        <f>+IF(OR(L13&lt;=$L$7,L13=" ")," ",L13-$L$7)</f>
        <v/>
      </c>
      <c r="O13" s="197">
        <f>IF(AND($C13&lt;&gt;"",$C13&lt;$AA$2,$E13&gt;$Z$2),MIN($E13,$AA$2)-MAX($C13,$Z$2),0)</f>
        <v/>
      </c>
      <c r="P13" s="197">
        <f>IF(AND($F13&lt;&gt;"",$F13&lt;$AA$2,$G13&gt;$Z$2),MIN($G13,$AA$2)-MAX($F13,$Z$2),0)</f>
        <v/>
      </c>
      <c r="Q13" s="197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119" t="n"/>
    </row>
    <row r="14" ht="36.75" customHeight="1" s="35">
      <c r="A14" s="216">
        <f>A13+1</f>
        <v/>
      </c>
      <c r="B14" s="32">
        <f>TEXT(A14,"aaa")</f>
        <v/>
      </c>
      <c r="C14" s="200" t="n"/>
      <c r="D14" s="215">
        <f t="array" ref="D14">_xlfn.IFS(C14&lt;0.5,"朝",AND(C14&lt;22/24),"22前",AND(C14&gt;=22/24),"22後")</f>
        <v/>
      </c>
      <c r="E14" s="146" t="n"/>
      <c r="F14" s="197" t="n"/>
      <c r="G14" s="198" t="n"/>
      <c r="H14" s="201">
        <f>G14-F14</f>
        <v/>
      </c>
      <c r="I14" s="196">
        <f>IF(AND(C14&lt;0.333,C14&lt;&gt;""),8/24-C14,(IF(E14&gt;29/24,E14-29/24,)))</f>
        <v/>
      </c>
      <c r="J14" s="196">
        <f>IF(AND(C14&lt;0.5,C14&lt;&gt;""),E14-C14-H14,)</f>
        <v/>
      </c>
      <c r="K14" s="196">
        <f>IF(AND(C14&gt;0.5,C14&lt;22/24),22/24-C14,)</f>
        <v/>
      </c>
      <c r="L14" s="197">
        <f>IF(C14&gt;E14,E14+1-C14-H14,E14-C14-H14)</f>
        <v/>
      </c>
      <c r="M14" s="202">
        <f>+IF(L14&gt;$L$7,$L$7,L14)</f>
        <v/>
      </c>
      <c r="N14" s="197">
        <f>+IF(OR(L14&lt;=$L$7,L14=" ")," ",L14-$L$7)</f>
        <v/>
      </c>
      <c r="O14" s="197">
        <f>IF(AND($C14&lt;&gt;"",$C14&lt;$AA$2,$E14&gt;$Z$2),MIN($E14,$AA$2)-MAX($C14,$Z$2),0)</f>
        <v/>
      </c>
      <c r="P14" s="197">
        <f>IF(AND($F14&lt;&gt;"",$F14&lt;$AA$2,$G14&gt;$Z$2),MIN($G14,$AA$2)-MAX($F14,$Z$2),0)</f>
        <v/>
      </c>
      <c r="Q14" s="197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119" t="n"/>
    </row>
    <row r="15" ht="36.75" customHeight="1" s="35">
      <c r="A15" s="216">
        <f>A14+1</f>
        <v/>
      </c>
      <c r="B15" s="32">
        <f>TEXT(A15,"aaa")</f>
        <v/>
      </c>
      <c r="C15" s="200" t="n">
        <v>0.8652777777777778</v>
      </c>
      <c r="D15" s="215">
        <f t="array" ref="D15">_xlfn.IFS(C15&lt;0.5,"朝",AND(C15&lt;22/24),"22前",AND(C15&gt;=22/24),"22後")</f>
        <v/>
      </c>
      <c r="E15" s="146" t="n">
        <v>1.295138888888889</v>
      </c>
      <c r="F15" s="197" t="n">
        <v>0</v>
      </c>
      <c r="G15" s="198" t="n">
        <v>0.04166666666666666</v>
      </c>
      <c r="H15" s="201">
        <f>G15-F15</f>
        <v/>
      </c>
      <c r="I15" s="196">
        <f>IF(AND(C15&lt;0.333,C15&lt;&gt;""),8/24-C15,(IF(E15&gt;29/24,E15-29/24,)))</f>
        <v/>
      </c>
      <c r="J15" s="196">
        <f>IF(AND(C15&lt;0.5,C15&lt;&gt;""),E15-C15-H15,)</f>
        <v/>
      </c>
      <c r="K15" s="196">
        <f>IF(AND(C15&gt;0.5,C15&lt;22/24),22/24-C15,)</f>
        <v/>
      </c>
      <c r="L15" s="197">
        <f>IF(C15&gt;E15,E15+1-C15-H15,E15-C15-H15)</f>
        <v/>
      </c>
      <c r="M15" s="202">
        <f>+IF(L15&gt;$L$7,$L$7,L15)</f>
        <v/>
      </c>
      <c r="N15" s="197">
        <f>+IF(OR(L15&lt;=$L$7,L15=" ")," ",L15-$L$7)</f>
        <v/>
      </c>
      <c r="O15" s="197">
        <f>IF(AND($C15&lt;&gt;"",$C15&lt;$AA$2,$E15&gt;$Z$2),MIN($E15,$AA$2)-MAX($C15,$Z$2),0)</f>
        <v/>
      </c>
      <c r="P15" s="197">
        <f>IF(AND($F15&lt;&gt;"",$F15&lt;$AA$2,$G15&gt;$Z$2),MIN($G15,$AA$2)-MAX($F15,$Z$2),0)</f>
        <v/>
      </c>
      <c r="Q15" s="197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119" t="n"/>
    </row>
    <row r="16" ht="36.75" customHeight="1" s="35">
      <c r="A16" s="216">
        <f>A15+1</f>
        <v/>
      </c>
      <c r="B16" s="32">
        <f>TEXT(A16,"aaa")</f>
        <v/>
      </c>
      <c r="C16" s="200" t="n">
        <v>0.8652777777777778</v>
      </c>
      <c r="D16" s="215">
        <f t="array" ref="D16">_xlfn.IFS(C16&lt;0.5,"朝",AND(C16&lt;22/24),"22前",AND(C16&gt;=22/24),"22後")</f>
        <v/>
      </c>
      <c r="E16" s="146" t="n">
        <v>1.254861111111111</v>
      </c>
      <c r="F16" s="197" t="n">
        <v>0</v>
      </c>
      <c r="G16" s="198" t="n">
        <v>0.04166666666666666</v>
      </c>
      <c r="H16" s="201">
        <f>G16-F16</f>
        <v/>
      </c>
      <c r="I16" s="196">
        <f>IF(AND(C16&lt;0.333,C16&lt;&gt;""),8/24-C16,(IF(E16&gt;29/24,E16-29/24,)))</f>
        <v/>
      </c>
      <c r="J16" s="196">
        <f>IF(AND(C16&lt;0.5,C16&lt;&gt;""),E16-C16-H16,)</f>
        <v/>
      </c>
      <c r="K16" s="196">
        <f>IF(AND(C16&gt;0.5,C16&lt;22/24),22/24-C16,)</f>
        <v/>
      </c>
      <c r="L16" s="197">
        <f>IF(C16&gt;E16,E16+1-C16-H16,E16-C16-H16)</f>
        <v/>
      </c>
      <c r="M16" s="202">
        <f>+IF(L16&gt;$L$7,$L$7,L16)</f>
        <v/>
      </c>
      <c r="N16" s="197">
        <f>+IF(OR(L16&lt;=$L$7,L16=" ")," ",L16-$L$7)</f>
        <v/>
      </c>
      <c r="O16" s="197">
        <f>IF(AND($C16&lt;&gt;"",$C16&lt;$AA$2,$E16&gt;$Z$2),MIN($E16,$AA$2)-MAX($C16,$Z$2),0)</f>
        <v/>
      </c>
      <c r="P16" s="197">
        <f>IF(AND($F16&lt;&gt;"",$F16&lt;$AA$2,$G16&gt;$Z$2),MIN($G16,$AA$2)-MAX($F16,$Z$2),0)</f>
        <v/>
      </c>
      <c r="Q16" s="197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119" t="n"/>
    </row>
    <row r="17" ht="36.75" customHeight="1" s="35">
      <c r="A17" s="216">
        <f>A16+1</f>
        <v/>
      </c>
      <c r="B17" s="32">
        <f>TEXT(A17,"aaa")</f>
        <v/>
      </c>
      <c r="C17" s="200" t="n">
        <v>0.8652777777777778</v>
      </c>
      <c r="D17" s="215">
        <f t="array" ref="D17">_xlfn.IFS(C17&lt;0.5,"朝",AND(C17&lt;22/24),"22前",AND(C17&gt;=22/24),"22後")</f>
        <v/>
      </c>
      <c r="E17" s="146" t="n">
        <v>1.254861111111111</v>
      </c>
      <c r="F17" s="197" t="n">
        <v>0</v>
      </c>
      <c r="G17" s="198" t="n">
        <v>0.04166666666666666</v>
      </c>
      <c r="H17" s="201">
        <f>G17-F17</f>
        <v/>
      </c>
      <c r="I17" s="196">
        <f>IF(AND(C17&lt;0.333,C17&lt;&gt;""),8/24-C17,(IF(E17&gt;29/24,E17-29/24,)))</f>
        <v/>
      </c>
      <c r="J17" s="196">
        <f>IF(AND(C17&lt;0.5,C17&lt;&gt;""),E17-C17-H17,)</f>
        <v/>
      </c>
      <c r="K17" s="196">
        <f>IF(AND(C17&gt;0.5,C17&lt;22/24),22/24-C17,)</f>
        <v/>
      </c>
      <c r="L17" s="197">
        <f>IF(C17&gt;E17,E17+1-C17-H17,E17-C17-H17)</f>
        <v/>
      </c>
      <c r="M17" s="202">
        <f>+IF(L17&gt;$L$7,$L$7,L17)</f>
        <v/>
      </c>
      <c r="N17" s="197">
        <f>+IF(OR(L17&lt;=$L$7,L17=" ")," ",L17-$L$7)</f>
        <v/>
      </c>
      <c r="O17" s="197">
        <f>IF(AND($C17&lt;&gt;"",$C17&lt;$AA$2,$E17&gt;$Z$2),MIN($E17,$AA$2)-MAX($C17,$Z$2),0)</f>
        <v/>
      </c>
      <c r="P17" s="197">
        <f>IF(AND($F17&lt;&gt;"",$F17&lt;$AA$2,$G17&gt;$Z$2),MIN($G17,$AA$2)-MAX($F17,$Z$2),0)</f>
        <v/>
      </c>
      <c r="Q17" s="197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119" t="n"/>
    </row>
    <row r="18" ht="36.75" customHeight="1" s="35">
      <c r="A18" s="216">
        <f>A17+1</f>
        <v/>
      </c>
      <c r="B18" s="32">
        <f>TEXT(A18,"aaa")</f>
        <v/>
      </c>
      <c r="C18" s="200" t="n"/>
      <c r="D18" s="215">
        <f t="array" ref="D18">_xlfn.IFS(C18&lt;0.5,"朝",AND(C18&lt;22/24),"22前",AND(C18&gt;=22/24),"22後")</f>
        <v/>
      </c>
      <c r="E18" s="146" t="n"/>
      <c r="F18" s="197" t="n"/>
      <c r="G18" s="198" t="n"/>
      <c r="H18" s="201">
        <f>G18-F18</f>
        <v/>
      </c>
      <c r="I18" s="196">
        <f>IF(AND(C18&lt;0.333,C18&lt;&gt;""),8/24-C18,(IF(E18&gt;29/24,E18-29/24,)))</f>
        <v/>
      </c>
      <c r="J18" s="196">
        <f>IF(AND(C18&lt;0.5,C18&lt;&gt;""),E18-C18-H18,)</f>
        <v/>
      </c>
      <c r="K18" s="196">
        <f>IF(AND(C18&gt;0.5,C18&lt;22/24),22/24-C18,)</f>
        <v/>
      </c>
      <c r="L18" s="197">
        <f>IF(C18&gt;E18,E18+1-C18-H18,E18-C18-H18)</f>
        <v/>
      </c>
      <c r="M18" s="202">
        <f>+IF(L18&gt;$L$7,$L$7,L18)</f>
        <v/>
      </c>
      <c r="N18" s="197">
        <f>+IF(OR(L18&lt;=$L$7,L18=" ")," ",L18-$L$7)</f>
        <v/>
      </c>
      <c r="O18" s="197">
        <f>IF(AND($C18&lt;&gt;"",$C18&lt;$AA$2,$E18&gt;$Z$2),MIN($E18,$AA$2)-MAX($C18,$Z$2),0)</f>
        <v/>
      </c>
      <c r="P18" s="197">
        <f>IF(AND($F18&lt;&gt;"",$F18&lt;$AA$2,$G18&gt;$Z$2),MIN($G18,$AA$2)-MAX($F18,$Z$2),0)</f>
        <v/>
      </c>
      <c r="Q18" s="197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119" t="n"/>
    </row>
    <row r="19" ht="36.75" customHeight="1" s="35">
      <c r="A19" s="216">
        <f>A18+1</f>
        <v/>
      </c>
      <c r="B19" s="32">
        <f>TEXT(A19,"aaa")</f>
        <v/>
      </c>
      <c r="C19" s="200" t="n"/>
      <c r="D19" s="215">
        <f t="array" ref="D19">_xlfn.IFS(C19&lt;0.5,"朝",AND(C19&lt;22/24),"22前",AND(C19&gt;=22/24),"22後")</f>
        <v/>
      </c>
      <c r="E19" s="146" t="n"/>
      <c r="F19" s="197" t="n"/>
      <c r="G19" s="198" t="n"/>
      <c r="H19" s="201">
        <f>G19-F19</f>
        <v/>
      </c>
      <c r="I19" s="196">
        <f>IF(AND(C19&lt;0.333,C19&lt;&gt;""),8/24-C19,(IF(E19&gt;29/24,E19-29/24,)))</f>
        <v/>
      </c>
      <c r="J19" s="196">
        <f>IF(AND(C19&lt;0.5,C19&lt;&gt;""),E19-C19-H19,)</f>
        <v/>
      </c>
      <c r="K19" s="196">
        <f>IF(AND(C19&gt;0.5,C19&lt;22/24),22/24-C19,)</f>
        <v/>
      </c>
      <c r="L19" s="197">
        <f>IF(C19&gt;E19,E19+1-C19-H19,E19-C19-H19)</f>
        <v/>
      </c>
      <c r="M19" s="202">
        <f>+IF(L19&gt;$L$7,$L$7,L19)</f>
        <v/>
      </c>
      <c r="N19" s="197">
        <f>+IF(OR(L19&lt;=$L$7,L19=" ")," ",L19-$L$7)</f>
        <v/>
      </c>
      <c r="O19" s="197">
        <f>IF(AND($C19&lt;&gt;"",$C19&lt;$AA$2,$E19&gt;$Z$2),MIN($E19,$AA$2)-MAX($C19,$Z$2),0)</f>
        <v/>
      </c>
      <c r="P19" s="197">
        <f>IF(AND($F19&lt;&gt;"",$F19&lt;$AA$2,$G19&gt;$Z$2),MIN($G19,$AA$2)-MAX($F19,$Z$2),0)</f>
        <v/>
      </c>
      <c r="Q19" s="197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119" t="n"/>
    </row>
    <row r="20" ht="36.75" customHeight="1" s="35">
      <c r="A20" s="216">
        <f>A19+1</f>
        <v/>
      </c>
      <c r="B20" s="32">
        <f>TEXT(A20,"aaa")</f>
        <v/>
      </c>
      <c r="C20" s="200" t="n"/>
      <c r="D20" s="215">
        <f t="array" ref="D20">_xlfn.IFS(C20&lt;0.5,"朝",AND(C20&lt;22/24),"22前",AND(C20&gt;=22/24),"22後")</f>
        <v/>
      </c>
      <c r="E20" s="146" t="n"/>
      <c r="F20" s="197" t="n"/>
      <c r="G20" s="198" t="n"/>
      <c r="H20" s="201">
        <f>G20-F20</f>
        <v/>
      </c>
      <c r="I20" s="196">
        <f>IF(AND(C20&lt;0.333,C20&lt;&gt;""),8/24-C20,(IF(E20&gt;29/24,E20-29/24,)))</f>
        <v/>
      </c>
      <c r="J20" s="196">
        <f>IF(AND(C20&lt;0.5,C20&lt;&gt;""),E20-C20-H20,)</f>
        <v/>
      </c>
      <c r="K20" s="196">
        <f>IF(AND(C20&gt;0.5,C20&lt;22/24),22/24-C20,)</f>
        <v/>
      </c>
      <c r="L20" s="197">
        <f>IF(C20&gt;E20,E20+1-C20-H20,E20-C20-H20)</f>
        <v/>
      </c>
      <c r="M20" s="202">
        <f>+IF(L20&gt;$L$7,$L$7,L20)</f>
        <v/>
      </c>
      <c r="N20" s="197">
        <f>+IF(OR(L20&lt;=$L$7,L20=" ")," ",L20-$L$7)</f>
        <v/>
      </c>
      <c r="O20" s="197">
        <f>IF(AND($C20&lt;&gt;"",$C20&lt;$AA$2,$E20&gt;$Z$2),MIN($E20,$AA$2)-MAX($C20,$Z$2),0)</f>
        <v/>
      </c>
      <c r="P20" s="197">
        <f>IF(AND($F20&lt;&gt;"",$F20&lt;$AA$2,$G20&gt;$Z$2),MIN($G20,$AA$2)-MAX($F20,$Z$2),0)</f>
        <v/>
      </c>
      <c r="Q20" s="197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119" t="n"/>
    </row>
    <row r="21" ht="36.75" customHeight="1" s="35">
      <c r="A21" s="216">
        <f>A20+1</f>
        <v/>
      </c>
      <c r="B21" s="32">
        <f>TEXT(A21,"aaa")</f>
        <v/>
      </c>
      <c r="C21" s="200" t="n"/>
      <c r="D21" s="215">
        <f t="array" ref="D21">_xlfn.IFS(C21&lt;0.5,"朝",AND(C21&lt;22/24),"22前",AND(C21&gt;=22/24),"22後")</f>
        <v/>
      </c>
      <c r="E21" s="146" t="n"/>
      <c r="F21" s="197" t="n"/>
      <c r="G21" s="198" t="n"/>
      <c r="H21" s="201">
        <f>G21-F21</f>
        <v/>
      </c>
      <c r="I21" s="196">
        <f>IF(AND(C21&lt;0.333,C21&lt;&gt;""),8/24-C21,(IF(E21&gt;29/24,E21-29/24,)))</f>
        <v/>
      </c>
      <c r="J21" s="196">
        <f>IF(AND(C21&lt;0.5,C21&lt;&gt;""),E21-C21-H21,)</f>
        <v/>
      </c>
      <c r="K21" s="196">
        <f>IF(AND(C21&gt;0.5,C21&lt;22/24),22/24-C21,)</f>
        <v/>
      </c>
      <c r="L21" s="197">
        <f>IF(C21&gt;E21,E21+1-C21-H21,E21-C21-H21)</f>
        <v/>
      </c>
      <c r="M21" s="202">
        <f>+IF(L21&gt;$L$7,$L$7,L21)</f>
        <v/>
      </c>
      <c r="N21" s="197">
        <f>+IF(OR(L21&lt;=$L$7,L21=" ")," ",L21-$L$7)</f>
        <v/>
      </c>
      <c r="O21" s="197">
        <f>IF(AND($C21&lt;&gt;"",$C21&lt;$AA$2,$E21&gt;$Z$2),MIN($E21,$AA$2)-MAX($C21,$Z$2),0)</f>
        <v/>
      </c>
      <c r="P21" s="197">
        <f>IF(AND($F21&lt;&gt;"",$F21&lt;$AA$2,$G21&gt;$Z$2),MIN($G21,$AA$2)-MAX($F21,$Z$2),0)</f>
        <v/>
      </c>
      <c r="Q21" s="197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119" t="n"/>
    </row>
    <row r="22" ht="36.75" customHeight="1" s="35">
      <c r="A22" s="216">
        <f>A21+1</f>
        <v/>
      </c>
      <c r="B22" s="32">
        <f>TEXT(A22,"aaa")</f>
        <v/>
      </c>
      <c r="C22" s="200" t="n">
        <v>0.8659722222222223</v>
      </c>
      <c r="D22" s="215">
        <f t="array" ref="D22">_xlfn.IFS(C22&lt;0.5,"朝",AND(C22&lt;22/24),"22前",AND(C22&gt;=22/24),"22後")</f>
        <v/>
      </c>
      <c r="E22" s="146" t="n">
        <v>1.253472222222222</v>
      </c>
      <c r="F22" s="197" t="n">
        <v>0</v>
      </c>
      <c r="G22" s="198" t="n">
        <v>0.04166666666666666</v>
      </c>
      <c r="H22" s="201">
        <f>G22-F22</f>
        <v/>
      </c>
      <c r="I22" s="196">
        <f>IF(AND(C22&lt;0.333,C22&lt;&gt;""),8/24-C22,(IF(E22&gt;29/24,E22-29/24,)))</f>
        <v/>
      </c>
      <c r="J22" s="196">
        <f>IF(AND(C22&lt;0.5,C22&lt;&gt;""),E22-C22-H22,)</f>
        <v/>
      </c>
      <c r="K22" s="196">
        <f>IF(AND(C22&gt;0.5,C22&lt;22/24),22/24-C22,)</f>
        <v/>
      </c>
      <c r="L22" s="197">
        <f>IF(C22&gt;E22,E22+1-C22-H22,E22-C22-H22)</f>
        <v/>
      </c>
      <c r="M22" s="202">
        <f>+IF(L22&gt;$L$7,$L$7,L22)</f>
        <v/>
      </c>
      <c r="N22" s="197">
        <f>+IF(OR(L22&lt;=$L$7,L22=" ")," ",L22-$L$7)</f>
        <v/>
      </c>
      <c r="O22" s="197">
        <f>IF(AND($C22&lt;&gt;"",$C22&lt;$AA$2,$E22&gt;$Z$2),MIN($E22,$AA$2)-MAX($C22,$Z$2),0)</f>
        <v/>
      </c>
      <c r="P22" s="197">
        <f>IF(AND($F22&lt;&gt;"",$F22&lt;$AA$2,$G22&gt;$Z$2),MIN($G22,$AA$2)-MAX($F22,$Z$2),0)</f>
        <v/>
      </c>
      <c r="Q22" s="197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119" t="n"/>
    </row>
    <row r="23" ht="36.75" customHeight="1" s="35">
      <c r="A23" s="216">
        <f>A22+1</f>
        <v/>
      </c>
      <c r="B23" s="32">
        <f>TEXT(A23,"aaa")</f>
        <v/>
      </c>
      <c r="C23" s="200" t="n">
        <v>0.8652777777777778</v>
      </c>
      <c r="D23" s="215">
        <f t="array" ref="D23">_xlfn.IFS(C23&lt;0.5,"朝",AND(C23&lt;22/24),"22前",AND(C23&gt;=22/24),"22後")</f>
        <v/>
      </c>
      <c r="E23" s="146" t="n">
        <v>1.254166666666667</v>
      </c>
      <c r="F23" s="197" t="n">
        <v>0</v>
      </c>
      <c r="G23" s="198" t="n">
        <v>0.04166666666666666</v>
      </c>
      <c r="H23" s="201">
        <f>G23-F23</f>
        <v/>
      </c>
      <c r="I23" s="196">
        <f>IF(AND(C23&lt;0.333,C23&lt;&gt;""),8/24-C23,(IF(E23&gt;29/24,E23-29/24,)))</f>
        <v/>
      </c>
      <c r="J23" s="196">
        <f>IF(AND(C23&lt;0.5,C23&lt;&gt;""),E23-C23-H23,)</f>
        <v/>
      </c>
      <c r="K23" s="196">
        <f>IF(AND(C23&gt;0.5,C23&lt;22/24),22/24-C23,)</f>
        <v/>
      </c>
      <c r="L23" s="197">
        <f>IF(C23&gt;E23,E23+1-C23-H23,E23-C23-H23)</f>
        <v/>
      </c>
      <c r="M23" s="202">
        <f>+IF(L23&gt;$L$7,$L$7,L23)</f>
        <v/>
      </c>
      <c r="N23" s="197">
        <f>+IF(OR(L23&lt;=$L$7,L23=" ")," ",L23-$L$7)</f>
        <v/>
      </c>
      <c r="O23" s="197">
        <f>IF(AND($C23&lt;&gt;"",$C23&lt;$AA$2,$E23&gt;$Z$2),MIN($E23,$AA$2)-MAX($C23,$Z$2),0)</f>
        <v/>
      </c>
      <c r="P23" s="197">
        <f>IF(AND($F23&lt;&gt;"",$F23&lt;$AA$2,$G23&gt;$Z$2),MIN($G23,$AA$2)-MAX($F23,$Z$2),0)</f>
        <v/>
      </c>
      <c r="Q23" s="197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119" t="n"/>
    </row>
    <row r="24" ht="36.75" customHeight="1" s="35">
      <c r="A24" s="216">
        <f>A23+1</f>
        <v/>
      </c>
      <c r="B24" s="32">
        <f>TEXT(A24,"aaa")</f>
        <v/>
      </c>
      <c r="C24" s="200" t="n"/>
      <c r="D24" s="215">
        <f t="array" ref="D24">_xlfn.IFS(C24&lt;0.5,"朝",AND(C24&lt;22/24),"22前",AND(C24&gt;=22/24),"22後")</f>
        <v/>
      </c>
      <c r="E24" s="146" t="n"/>
      <c r="F24" s="197" t="n"/>
      <c r="G24" s="198" t="n"/>
      <c r="H24" s="201">
        <f>G24-F24</f>
        <v/>
      </c>
      <c r="I24" s="196">
        <f>IF(AND(C24&lt;0.333,C24&lt;&gt;""),8/24-C24,(IF(E24&gt;29/24,E24-29/24,)))</f>
        <v/>
      </c>
      <c r="J24" s="196">
        <f>IF(AND(C24&lt;0.5,C24&lt;&gt;""),E24-C24-H24,)</f>
        <v/>
      </c>
      <c r="K24" s="196">
        <f>IF(AND(C24&gt;0.5,C24&lt;22/24),22/24-C24,)</f>
        <v/>
      </c>
      <c r="L24" s="197">
        <f>IF(C24&gt;E24,E24+1-C24-H24,E24-C24-H24)</f>
        <v/>
      </c>
      <c r="M24" s="202">
        <f>+IF(L24&gt;$L$7,$L$7,L24)</f>
        <v/>
      </c>
      <c r="N24" s="197">
        <f>+IF(OR(L24&lt;=$L$7,L24=" ")," ",L24-$L$7)</f>
        <v/>
      </c>
      <c r="O24" s="197">
        <f>IF(AND($C24&lt;&gt;"",$C24&lt;$AA$2,$E24&gt;$Z$2),MIN($E24,$AA$2)-MAX($C24,$Z$2),0)</f>
        <v/>
      </c>
      <c r="P24" s="197">
        <f>IF(AND($F24&lt;&gt;"",$F24&lt;$AA$2,$G24&gt;$Z$2),MIN($G24,$AA$2)-MAX($F24,$Z$2),0)</f>
        <v/>
      </c>
      <c r="Q24" s="197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119" t="n"/>
    </row>
    <row r="25" ht="36.75" customHeight="1" s="35">
      <c r="A25" s="216">
        <f>A24+1</f>
        <v/>
      </c>
      <c r="B25" s="32">
        <f>TEXT(A25,"aaa")</f>
        <v/>
      </c>
      <c r="C25" s="200" t="n"/>
      <c r="D25" s="215">
        <f t="array" ref="D25">_xlfn.IFS(C25&lt;0.5,"朝",AND(C25&lt;22/24),"22前",AND(C25&gt;=22/24),"22後")</f>
        <v/>
      </c>
      <c r="E25" s="146" t="n"/>
      <c r="F25" s="197" t="n"/>
      <c r="G25" s="198" t="n"/>
      <c r="H25" s="201">
        <f>G25-F25</f>
        <v/>
      </c>
      <c r="I25" s="196">
        <f>IF(AND(C25&lt;0.333,C25&lt;&gt;""),8/24-C25,(IF(E25&gt;29/24,E25-29/24,)))</f>
        <v/>
      </c>
      <c r="J25" s="196">
        <f>IF(AND(C25&lt;0.5,C25&lt;&gt;""),E25-C25-H25,)</f>
        <v/>
      </c>
      <c r="K25" s="196">
        <f>IF(AND(C25&gt;0.5,C25&lt;22/24),22/24-C25,)</f>
        <v/>
      </c>
      <c r="L25" s="197">
        <f>IF(C25&gt;E25,E25+1-C25-H25,E25-C25-H25)</f>
        <v/>
      </c>
      <c r="M25" s="202">
        <f>+IF(L25&gt;$L$7,$L$7,L25)</f>
        <v/>
      </c>
      <c r="N25" s="197">
        <f>+IF(OR(L25&lt;=$L$7,L25=" ")," ",L25-$L$7)</f>
        <v/>
      </c>
      <c r="O25" s="197">
        <f>IF(AND($C25&lt;&gt;"",$C25&lt;$AA$2,$E25&gt;$Z$2),MIN($E25,$AA$2)-MAX($C25,$Z$2),0)</f>
        <v/>
      </c>
      <c r="P25" s="197">
        <f>IF(AND($F25&lt;&gt;"",$F25&lt;$AA$2,$G25&gt;$Z$2),MIN($G25,$AA$2)-MAX($F25,$Z$2),0)</f>
        <v/>
      </c>
      <c r="Q25" s="197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119" t="n"/>
    </row>
    <row r="26" ht="36.75" customHeight="1" s="35">
      <c r="A26" s="216">
        <f>A25+1</f>
        <v/>
      </c>
      <c r="B26" s="32">
        <f>TEXT(A26,"aaa")</f>
        <v/>
      </c>
      <c r="C26" s="200" t="n"/>
      <c r="D26" s="215">
        <f t="array" ref="D26">_xlfn.IFS(C26&lt;0.5,"朝",AND(C26&lt;22/24),"22前",AND(C26&gt;=22/24),"22後")</f>
        <v/>
      </c>
      <c r="E26" s="146" t="n"/>
      <c r="F26" s="197" t="n"/>
      <c r="G26" s="198" t="n"/>
      <c r="H26" s="201">
        <f>G26-F26</f>
        <v/>
      </c>
      <c r="I26" s="196">
        <f>IF(AND(C26&lt;0.333,C26&lt;&gt;""),8/24-C26,(IF(E26&gt;29/24,E26-29/24,)))</f>
        <v/>
      </c>
      <c r="J26" s="196">
        <f>IF(AND(C26&lt;0.5,C26&lt;&gt;""),E26-C26-H26,)</f>
        <v/>
      </c>
      <c r="K26" s="196">
        <f>IF(AND(C26&gt;0.5,C26&lt;22/24),22/24-C26,)</f>
        <v/>
      </c>
      <c r="L26" s="197">
        <f>IF(C26&gt;E26,E26+1-C26-H26,E26-C26-H26)</f>
        <v/>
      </c>
      <c r="M26" s="202">
        <f>+IF(L26&gt;$L$7,$L$7,L26)</f>
        <v/>
      </c>
      <c r="N26" s="197">
        <f>+IF(OR(L26&lt;=$L$7,L26=" ")," ",L26-$L$7)</f>
        <v/>
      </c>
      <c r="O26" s="197">
        <f>IF(AND($C26&lt;&gt;"",$C26&lt;$AA$2,$E26&gt;$Z$2),MIN($E26,$AA$2)-MAX($C26,$Z$2),0)</f>
        <v/>
      </c>
      <c r="P26" s="197">
        <f>IF(AND($F26&lt;&gt;"",$F26&lt;$AA$2,$G26&gt;$Z$2),MIN($G26,$AA$2)-MAX($F26,$Z$2),0)</f>
        <v/>
      </c>
      <c r="Q26" s="197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119" t="n"/>
    </row>
    <row r="27" ht="36.75" customHeight="1" s="35">
      <c r="A27" s="216">
        <f>A26+1</f>
        <v/>
      </c>
      <c r="B27" s="32">
        <f>TEXT(A27,"aaa")</f>
        <v/>
      </c>
      <c r="C27" s="200" t="n"/>
      <c r="D27" s="215">
        <f t="array" ref="D27">_xlfn.IFS(C27&lt;0.5,"朝",AND(C27&lt;22/24),"22前",AND(C27&gt;=22/24),"22後")</f>
        <v/>
      </c>
      <c r="E27" s="146" t="n"/>
      <c r="F27" s="197" t="n"/>
      <c r="G27" s="198" t="n"/>
      <c r="H27" s="201">
        <f>G27-F27</f>
        <v/>
      </c>
      <c r="I27" s="196">
        <f>IF(AND(C27&lt;0.333,C27&lt;&gt;""),8/24-C27,(IF(E27&gt;29/24,E27-29/24,)))</f>
        <v/>
      </c>
      <c r="J27" s="196">
        <f>IF(AND(C27&lt;0.5,C27&lt;&gt;""),E27-C27-H27,)</f>
        <v/>
      </c>
      <c r="K27" s="196">
        <f>IF(AND(C27&gt;0.5,C27&lt;22/24),22/24-C27,)</f>
        <v/>
      </c>
      <c r="L27" s="197">
        <f>IF(C27&gt;E27,E27+1-C27-H27,E27-C27-H27)</f>
        <v/>
      </c>
      <c r="M27" s="202">
        <f>+IF(L27&gt;$L$7,$L$7,L27)</f>
        <v/>
      </c>
      <c r="N27" s="197">
        <f>+IF(OR(L27&lt;=$L$7,L27=" ")," ",L27-$L$7)</f>
        <v/>
      </c>
      <c r="O27" s="197">
        <f>IF(AND($C27&lt;&gt;"",$C27&lt;$AA$2,$E27&gt;$Z$2),MIN($E27,$AA$2)-MAX($C27,$Z$2),0)</f>
        <v/>
      </c>
      <c r="P27" s="197">
        <f>IF(AND($F27&lt;&gt;"",$F27&lt;$AA$2,$G27&gt;$Z$2),MIN($G27,$AA$2)-MAX($F27,$Z$2),0)</f>
        <v/>
      </c>
      <c r="Q27" s="197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119" t="n"/>
    </row>
    <row r="28" ht="36.75" customHeight="1" s="35">
      <c r="A28" s="216">
        <f>A27+1</f>
        <v/>
      </c>
      <c r="B28" s="32">
        <f>TEXT(A28,"aaa")</f>
        <v/>
      </c>
      <c r="C28" s="200" t="n"/>
      <c r="D28" s="215">
        <f t="array" ref="D28">_xlfn.IFS(C28&lt;0.5,"朝",AND(C28&lt;22/24),"22前",AND(C28&gt;=22/24),"22後")</f>
        <v/>
      </c>
      <c r="E28" s="146" t="n"/>
      <c r="F28" s="197" t="n"/>
      <c r="G28" s="198" t="n"/>
      <c r="H28" s="201">
        <f>G28-F28</f>
        <v/>
      </c>
      <c r="I28" s="196">
        <f>IF(AND(C28&lt;0.333,C28&lt;&gt;""),8/24-C28,(IF(E28&gt;29/24,E28-29/24,)))</f>
        <v/>
      </c>
      <c r="J28" s="196">
        <f>IF(AND(C28&lt;0.5,C28&lt;&gt;""),E28-C28-H28,)</f>
        <v/>
      </c>
      <c r="K28" s="196">
        <f>IF(AND(C28&gt;0.5,C28&lt;22/24),22/24-C28,)</f>
        <v/>
      </c>
      <c r="L28" s="197">
        <f>IF(C28&gt;E28,E28+1-C28-H28,E28-C28-H28)</f>
        <v/>
      </c>
      <c r="M28" s="202">
        <f>+IF(L28&gt;$L$7,$L$7,L28)</f>
        <v/>
      </c>
      <c r="N28" s="197">
        <f>+IF(OR(L28&lt;=$L$7,L28=" ")," ",L28-$L$7)</f>
        <v/>
      </c>
      <c r="O28" s="197">
        <f>IF(AND($C28&lt;&gt;"",$C28&lt;$AA$2,$E28&gt;$Z$2),MIN($E28,$AA$2)-MAX($C28,$Z$2),0)</f>
        <v/>
      </c>
      <c r="P28" s="197">
        <f>IF(AND($F28&lt;&gt;"",$F28&lt;$AA$2,$G28&gt;$Z$2),MIN($G28,$AA$2)-MAX($F28,$Z$2),0)</f>
        <v/>
      </c>
      <c r="Q28" s="197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119" t="n"/>
    </row>
    <row r="29" ht="36.75" customHeight="1" s="35">
      <c r="A29" s="216">
        <f>A28+1</f>
        <v/>
      </c>
      <c r="B29" s="32">
        <f>TEXT(A29,"aaa")</f>
        <v/>
      </c>
      <c r="C29" s="200" t="n"/>
      <c r="D29" s="215">
        <f t="array" ref="D29">_xlfn.IFS(C29&lt;0.5,"朝",AND(C29&lt;22/24),"22前",AND(C29&gt;=22/24),"22後")</f>
        <v/>
      </c>
      <c r="E29" s="146" t="n"/>
      <c r="F29" s="197" t="n"/>
      <c r="G29" s="198" t="n"/>
      <c r="H29" s="201">
        <f>G29-F29</f>
        <v/>
      </c>
      <c r="I29" s="196">
        <f>IF(AND(C29&lt;0.333,C29&lt;&gt;""),8/24-C29,(IF(E29&gt;29/24,E29-29/24,)))</f>
        <v/>
      </c>
      <c r="J29" s="196">
        <f>IF(AND(C29&lt;0.5,C29&lt;&gt;""),E29-C29-H29,)</f>
        <v/>
      </c>
      <c r="K29" s="196">
        <f>IF(AND(C29&gt;0.5,C29&lt;22/24),22/24-C29,)</f>
        <v/>
      </c>
      <c r="L29" s="197">
        <f>IF(C29&gt;E29,E29+1-C29-H29,E29-C29-H29)</f>
        <v/>
      </c>
      <c r="M29" s="202">
        <f>+IF(L29&gt;$L$7,$L$7,L29)</f>
        <v/>
      </c>
      <c r="N29" s="197">
        <f>+IF(OR(L29&lt;=$L$7,L29=" ")," ",L29-$L$7)</f>
        <v/>
      </c>
      <c r="O29" s="197">
        <f>IF(AND($C29&lt;&gt;"",$C29&lt;$AA$2,$E29&gt;$Z$2),MIN($E29,$AA$2)-MAX($C29,$Z$2),0)</f>
        <v/>
      </c>
      <c r="P29" s="197">
        <f>IF(AND($F29&lt;&gt;"",$F29&lt;$AA$2,$G29&gt;$Z$2),MIN($G29,$AA$2)-MAX($F29,$Z$2),0)</f>
        <v/>
      </c>
      <c r="Q29" s="197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119" t="n"/>
    </row>
    <row r="30" ht="36.75" customHeight="1" s="35">
      <c r="A30" s="216">
        <f>A29+1</f>
        <v/>
      </c>
      <c r="B30" s="32">
        <f>TEXT(A30,"aaa")</f>
        <v/>
      </c>
      <c r="C30" s="200" t="n"/>
      <c r="D30" s="215">
        <f t="array" ref="D30">_xlfn.IFS(C30&lt;0.5,"朝",AND(C30&lt;22/24),"22前",AND(C30&gt;=22/24),"22後")</f>
        <v/>
      </c>
      <c r="E30" s="146" t="n"/>
      <c r="F30" s="197" t="n"/>
      <c r="G30" s="198" t="n"/>
      <c r="H30" s="201">
        <f>G30-F30</f>
        <v/>
      </c>
      <c r="I30" s="196">
        <f>IF(AND(C30&lt;0.333,C30&lt;&gt;""),8/24-C30,(IF(E30&gt;29/24,E30-29/24,)))</f>
        <v/>
      </c>
      <c r="J30" s="196">
        <f>IF(AND(C30&lt;0.5,C30&lt;&gt;""),E30-C30-H30,)</f>
        <v/>
      </c>
      <c r="K30" s="196">
        <f>IF(AND(C30&gt;0.5,C30&lt;22/24),22/24-C30,)</f>
        <v/>
      </c>
      <c r="L30" s="197">
        <f>IF(C30&gt;E30,E30+1-C30-H30,E30-C30-H30)</f>
        <v/>
      </c>
      <c r="M30" s="202">
        <f>+IF(L30&gt;$L$7,$L$7,L30)</f>
        <v/>
      </c>
      <c r="N30" s="197">
        <f>+IF(OR(L30&lt;=$L$7,L30=" ")," ",L30-$L$7)</f>
        <v/>
      </c>
      <c r="O30" s="197">
        <f>IF(AND($C30&lt;&gt;"",$C30&lt;$AA$2,$E30&gt;$Z$2),MIN($E30,$AA$2)-MAX($C30,$Z$2),0)</f>
        <v/>
      </c>
      <c r="P30" s="197">
        <f>IF(AND($F30&lt;&gt;"",$F30&lt;$AA$2,$G30&gt;$Z$2),MIN($G30,$AA$2)-MAX($F30,$Z$2),0)</f>
        <v/>
      </c>
      <c r="Q30" s="197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119" t="n"/>
    </row>
    <row r="31" ht="36.75" customHeight="1" s="35">
      <c r="A31" s="216">
        <f>A30+1</f>
        <v/>
      </c>
      <c r="B31" s="32">
        <f>TEXT(A31,"aaa")</f>
        <v/>
      </c>
      <c r="C31" s="200" t="n"/>
      <c r="D31" s="215">
        <f t="array" ref="D31">_xlfn.IFS(C31&lt;0.5,"朝",AND(C31&lt;22/24),"22前",AND(C31&gt;=22/24),"22後")</f>
        <v/>
      </c>
      <c r="E31" s="146" t="n"/>
      <c r="F31" s="197" t="n"/>
      <c r="G31" s="198" t="n"/>
      <c r="H31" s="201">
        <f>G31-F31</f>
        <v/>
      </c>
      <c r="I31" s="196">
        <f>IF(AND(C31&lt;0.333,C31&lt;&gt;""),8/24-C31,(IF(E31&gt;29/24,E31-29/24,)))</f>
        <v/>
      </c>
      <c r="J31" s="196">
        <f>IF(AND(C31&lt;0.5,C31&lt;&gt;""),E31-C31-H31,)</f>
        <v/>
      </c>
      <c r="K31" s="196">
        <f>IF(AND(C31&gt;0.5,C31&lt;22/24),22/24-C31,)</f>
        <v/>
      </c>
      <c r="L31" s="197">
        <f>IF(C31&gt;E31,E31+1-C31-H31,E31-C31-H31)</f>
        <v/>
      </c>
      <c r="M31" s="202">
        <f>+IF(L31&gt;$L$7,$L$7,L31)</f>
        <v/>
      </c>
      <c r="N31" s="197">
        <f>+IF(OR(L31&lt;=$L$7,L31=" ")," ",L31-$L$7)</f>
        <v/>
      </c>
      <c r="O31" s="197">
        <f>IF(AND($C31&lt;&gt;"",$C31&lt;$AA$2,$E31&gt;$Z$2),MIN($E31,$AA$2)-MAX($C31,$Z$2),0)</f>
        <v/>
      </c>
      <c r="P31" s="197">
        <f>IF(AND($F31&lt;&gt;"",$F31&lt;$AA$2,$G31&gt;$Z$2),MIN($G31,$AA$2)-MAX($F31,$Z$2),0)</f>
        <v/>
      </c>
      <c r="Q31" s="197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119" t="n"/>
    </row>
    <row r="32" ht="36.75" customHeight="1" s="35">
      <c r="A32" s="216">
        <f>A31+1</f>
        <v/>
      </c>
      <c r="B32" s="32">
        <f>TEXT(A32,"aaa")</f>
        <v/>
      </c>
      <c r="C32" s="200" t="n"/>
      <c r="D32" s="215">
        <f t="array" ref="D32">_xlfn.IFS(C32&lt;0.5,"朝",AND(C32&lt;22/24),"22前",AND(C32&gt;=22/24),"22後")</f>
        <v/>
      </c>
      <c r="E32" s="146" t="n"/>
      <c r="F32" s="197" t="n"/>
      <c r="G32" s="198" t="n"/>
      <c r="H32" s="201">
        <f>G32-F32</f>
        <v/>
      </c>
      <c r="I32" s="196">
        <f>IF(AND(C32&lt;0.333,C32&lt;&gt;""),8/24-C32,(IF(E32&gt;29/24,E32-29/24,)))</f>
        <v/>
      </c>
      <c r="J32" s="196">
        <f>IF(AND(C32&lt;0.5,C32&lt;&gt;""),E32-C32-H32,)</f>
        <v/>
      </c>
      <c r="K32" s="196">
        <f>IF(AND(C32&gt;0.5,C32&lt;22/24),22/24-C32,)</f>
        <v/>
      </c>
      <c r="L32" s="197">
        <f>IF(C32&gt;E32,E32+1-C32-H32,E32-C32-H32)</f>
        <v/>
      </c>
      <c r="M32" s="202">
        <f>+IF(L32&gt;$L$7,$L$7,L32)</f>
        <v/>
      </c>
      <c r="N32" s="197">
        <f>+IF(OR(L32&lt;=$L$7,L32=" ")," ",L32-$L$7)</f>
        <v/>
      </c>
      <c r="O32" s="197">
        <f>IF(AND($C32&lt;&gt;"",$C32&lt;$AA$2,$E32&gt;$Z$2),MIN($E32,$AA$2)-MAX($C32,$Z$2),0)</f>
        <v/>
      </c>
      <c r="P32" s="197">
        <f>IF(AND($F32&lt;&gt;"",$F32&lt;$AA$2,$G32&gt;$Z$2),MIN($G32,$AA$2)-MAX($F32,$Z$2),0)</f>
        <v/>
      </c>
      <c r="Q32" s="197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119" t="n"/>
    </row>
    <row r="33" ht="36.75" customHeight="1" s="35">
      <c r="A33" s="216">
        <f>A32+1</f>
        <v/>
      </c>
      <c r="B33" s="32">
        <f>TEXT(A33,"aaa")</f>
        <v/>
      </c>
      <c r="C33" s="200" t="n"/>
      <c r="D33" s="215">
        <f t="array" ref="D33">_xlfn.IFS(C33&lt;0.5,"朝",AND(C33&lt;22/24),"22前",AND(C33&gt;=22/24),"22後")</f>
        <v/>
      </c>
      <c r="E33" s="146" t="n"/>
      <c r="F33" s="197" t="n"/>
      <c r="G33" s="198" t="n"/>
      <c r="H33" s="201">
        <f>G33-F33</f>
        <v/>
      </c>
      <c r="I33" s="196">
        <f>IF(AND(C33&lt;0.333,C33&lt;&gt;""),8/24-C33,(IF(E33&gt;29/24,E33-29/24,)))</f>
        <v/>
      </c>
      <c r="J33" s="196">
        <f>IF(AND(C33&lt;0.5,C33&lt;&gt;""),E33-C33-H33,)</f>
        <v/>
      </c>
      <c r="K33" s="196">
        <f>IF(AND(C33&gt;0.5,C33&lt;22/24),22/24-C33,)</f>
        <v/>
      </c>
      <c r="L33" s="197">
        <f>IF(C33&gt;E33,E33+1-C33-H33,E33-C33-H33)</f>
        <v/>
      </c>
      <c r="M33" s="202">
        <f>+IF(L33&gt;$L$7,$L$7,L33)</f>
        <v/>
      </c>
      <c r="N33" s="197">
        <f>+IF(OR(L33&lt;=$L$7,L33=" ")," ",L33-$L$7)</f>
        <v/>
      </c>
      <c r="O33" s="197">
        <f>IF(AND($C33&lt;&gt;"",$C33&lt;$AA$2,$E33&gt;$Z$2),MIN($E33,$AA$2)-MAX($C33,$Z$2),0)</f>
        <v/>
      </c>
      <c r="P33" s="197">
        <f>IF(AND($F33&lt;&gt;"",$F33&lt;$AA$2,$G33&gt;$Z$2),MIN($G33,$AA$2)-MAX($F33,$Z$2),0)</f>
        <v/>
      </c>
      <c r="Q33" s="197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119" t="n"/>
    </row>
    <row r="34" ht="36.75" customHeight="1" s="35">
      <c r="A34" s="216">
        <f>A33+1</f>
        <v/>
      </c>
      <c r="B34" s="32">
        <f>TEXT(A34,"aaa")</f>
        <v/>
      </c>
      <c r="C34" s="200" t="n"/>
      <c r="D34" s="215">
        <f t="array" ref="D34">_xlfn.IFS(C34&lt;0.5,"朝",AND(C34&lt;22/24),"22前",AND(C34&gt;=22/24),"22後")</f>
        <v/>
      </c>
      <c r="E34" s="146" t="n"/>
      <c r="F34" s="197" t="n"/>
      <c r="G34" s="198" t="n"/>
      <c r="H34" s="201">
        <f>G34-F34</f>
        <v/>
      </c>
      <c r="I34" s="196">
        <f>IF(AND(C34&lt;0.333,C34&lt;&gt;""),8/24-C34,(IF(E34&gt;29/24,E34-29/24,)))</f>
        <v/>
      </c>
      <c r="J34" s="196">
        <f>IF(AND(C34&lt;0.5,C34&lt;&gt;""),E34-C34-H34,)</f>
        <v/>
      </c>
      <c r="K34" s="196">
        <f>IF(AND(C34&gt;0.5,C34&lt;22/24),22/24-C34,)</f>
        <v/>
      </c>
      <c r="L34" s="197">
        <f>IF(C34&gt;E34,E34+1-C34-H34,E34-C34-H34)</f>
        <v/>
      </c>
      <c r="M34" s="202">
        <f>+IF(L34&gt;$L$7,$L$7,L34)</f>
        <v/>
      </c>
      <c r="N34" s="197">
        <f>+IF(OR(L34&lt;=$L$7,L34=" ")," ",L34-$L$7)</f>
        <v/>
      </c>
      <c r="O34" s="197">
        <f>IF(AND($C34&lt;&gt;"",$C34&lt;$AA$2,$E34&gt;$Z$2),MIN($E34,$AA$2)-MAX($C34,$Z$2),0)</f>
        <v/>
      </c>
      <c r="P34" s="197">
        <f>IF(AND($F34&lt;&gt;"",$F34&lt;$AA$2,$G34&gt;$Z$2),MIN($G34,$AA$2)-MAX($F34,$Z$2),0)</f>
        <v/>
      </c>
      <c r="Q34" s="197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119" t="n"/>
    </row>
    <row r="35" ht="36.75" customHeight="1" s="35">
      <c r="A35" s="216">
        <f>A34+1</f>
        <v/>
      </c>
      <c r="B35" s="32">
        <f>TEXT(A35,"aaa")</f>
        <v/>
      </c>
      <c r="C35" s="200" t="n"/>
      <c r="D35" s="215">
        <f t="array" ref="D35">_xlfn.IFS(C35&lt;0.5,"朝",AND(C35&lt;22/24),"22前",AND(C35&gt;=22/24),"22後")</f>
        <v/>
      </c>
      <c r="E35" s="146" t="n"/>
      <c r="F35" s="197" t="n"/>
      <c r="G35" s="198" t="n"/>
      <c r="H35" s="201">
        <f>G35-F35</f>
        <v/>
      </c>
      <c r="I35" s="196">
        <f>IF(AND(C35&lt;0.333,C35&lt;&gt;""),8/24-C35,(IF(E35&gt;29/24,E35-29/24,)))</f>
        <v/>
      </c>
      <c r="J35" s="196">
        <f>IF(AND(C35&lt;0.5,C35&lt;&gt;""),E35-C35-H35,)</f>
        <v/>
      </c>
      <c r="K35" s="196">
        <f>IF(AND(C35&gt;0.5,C35&lt;22/24),22/24-C35,)</f>
        <v/>
      </c>
      <c r="L35" s="197">
        <f>IF(C35&gt;E35,E35+1-C35-H35,E35-C35-H35)</f>
        <v/>
      </c>
      <c r="M35" s="202">
        <f>+IF(L35&gt;$L$7,$L$7,L35)</f>
        <v/>
      </c>
      <c r="N35" s="197">
        <f>+IF(OR(L35&lt;=$L$7,L35=" ")," ",L35-$L$7)</f>
        <v/>
      </c>
      <c r="O35" s="197">
        <f>IF(AND($C35&lt;&gt;"",$C35&lt;$AA$2,$E35&gt;$Z$2),MIN($E35,$AA$2)-MAX($C35,$Z$2),0)</f>
        <v/>
      </c>
      <c r="P35" s="197">
        <f>IF(AND($F35&lt;&gt;"",$F35&lt;$AA$2,$G35&gt;$Z$2),MIN($G35,$AA$2)-MAX($F35,$Z$2),0)</f>
        <v/>
      </c>
      <c r="Q35" s="197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119" t="n"/>
    </row>
    <row r="36" ht="36.75" customHeight="1" s="35">
      <c r="A36" s="216">
        <f>A35+1</f>
        <v/>
      </c>
      <c r="B36" s="32">
        <f>TEXT(A36,"aaa")</f>
        <v/>
      </c>
      <c r="C36" s="200" t="n"/>
      <c r="D36" s="215">
        <f t="array" ref="D36">_xlfn.IFS(C36&lt;0.5,"朝",AND(C36&lt;22/24),"22前",AND(C36&gt;=22/24),"22後")</f>
        <v/>
      </c>
      <c r="E36" s="146" t="n"/>
      <c r="F36" s="197" t="n"/>
      <c r="G36" s="198" t="n"/>
      <c r="H36" s="201">
        <f>G36-F36</f>
        <v/>
      </c>
      <c r="I36" s="196">
        <f>IF(AND(C36&lt;0.333,C36&lt;&gt;""),8/24-C36,(IF(E36&gt;29/24,E36-29/24,)))</f>
        <v/>
      </c>
      <c r="J36" s="196">
        <f>IF(AND(C36&lt;0.5,C36&lt;&gt;""),E36-C36-H36,)</f>
        <v/>
      </c>
      <c r="K36" s="196">
        <f>IF(AND(C36&gt;0.5,C36&lt;22/24),22/24-C36,)</f>
        <v/>
      </c>
      <c r="L36" s="197">
        <f>IF(C36&gt;E36,E36+1-C36-H36,E36-C36-H36)</f>
        <v/>
      </c>
      <c r="M36" s="202">
        <f>+IF(L36&gt;$L$7,$L$7,L36)</f>
        <v/>
      </c>
      <c r="N36" s="197">
        <f>+IF(OR(L36&lt;=$L$7,L36=" ")," ",L36-$L$7)</f>
        <v/>
      </c>
      <c r="O36" s="197">
        <f>IF(AND($C36&lt;&gt;"",$C36&lt;$AA$2,$E36&gt;$Z$2),MIN($E36,$AA$2)-MAX($C36,$Z$2),0)</f>
        <v/>
      </c>
      <c r="P36" s="197">
        <f>IF(AND($F36&lt;&gt;"",$F36&lt;$AA$2,$G36&gt;$Z$2),MIN($G36,$AA$2)-MAX($F36,$Z$2),0)</f>
        <v/>
      </c>
      <c r="Q36" s="197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119" t="n"/>
    </row>
    <row r="37" ht="36.75" customHeight="1" s="35">
      <c r="A37" s="216">
        <f>A36+1</f>
        <v/>
      </c>
      <c r="B37" s="32">
        <f>TEXT(A37,"aaa")</f>
        <v/>
      </c>
      <c r="C37" s="200" t="n"/>
      <c r="D37" s="215">
        <f t="array" ref="D37">_xlfn.IFS(C37&lt;0.5,"朝",AND(C37&lt;22/24),"22前",AND(C37&gt;=22/24),"22後")</f>
        <v/>
      </c>
      <c r="E37" s="146" t="n"/>
      <c r="F37" s="197" t="n"/>
      <c r="G37" s="198" t="n"/>
      <c r="H37" s="201">
        <f>G37-F37</f>
        <v/>
      </c>
      <c r="I37" s="196">
        <f>IF(AND(C37&lt;0.333,C37&lt;&gt;""),8/24-C37,(IF(E37&gt;29/24,E37-29/24,)))</f>
        <v/>
      </c>
      <c r="J37" s="196">
        <f>IF(AND(C37&lt;0.5,C37&lt;&gt;""),E37-C37-H37,)</f>
        <v/>
      </c>
      <c r="K37" s="196">
        <f>IF(AND(C37&gt;0.5,C37&lt;22/24),22/24-C37,)</f>
        <v/>
      </c>
      <c r="L37" s="197">
        <f>IF(C37&gt;E37,E37+1-C37-H37,E37-C37-H37)</f>
        <v/>
      </c>
      <c r="M37" s="202">
        <f>+IF(L37&gt;$L$7,$L$7,L37)</f>
        <v/>
      </c>
      <c r="N37" s="197">
        <f>+IF(OR(L37&lt;=$L$7,L37=" ")," ",L37-$L$7)</f>
        <v/>
      </c>
      <c r="O37" s="197">
        <f>IF(AND($C37&lt;&gt;"",$C37&lt;$AA$2,$E37&gt;$Z$2),MIN($E37,$AA$2)-MAX($C37,$Z$2),0)</f>
        <v/>
      </c>
      <c r="P37" s="197">
        <f>IF(AND($F37&lt;&gt;"",$F37&lt;$AA$2,$G37&gt;$Z$2),MIN($G37,$AA$2)-MAX($F37,$Z$2),0)</f>
        <v/>
      </c>
      <c r="Q37" s="197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119" t="n"/>
    </row>
    <row r="38" ht="36.75" customHeight="1" s="35">
      <c r="A38" s="216">
        <f>A37+1</f>
        <v/>
      </c>
      <c r="B38" s="32">
        <f>TEXT(A38,"aaa")</f>
        <v/>
      </c>
      <c r="C38" s="200" t="n"/>
      <c r="D38" s="217">
        <f t="array" ref="D38">_xlfn.IFS(C38&lt;0.5,"朝",AND(C38&lt;22/24),"22前",AND(C38&gt;=22/24),"22後")</f>
        <v/>
      </c>
      <c r="E38" s="146" t="n"/>
      <c r="F38" s="197" t="n"/>
      <c r="G38" s="198" t="n"/>
      <c r="H38" s="201">
        <f>G38-F38</f>
        <v/>
      </c>
      <c r="I38" s="196">
        <f>IF(AND(C38&lt;0.333,C38&lt;&gt;""),8/24-C38,(IF(E38&gt;29/24,E38-29/24,)))</f>
        <v/>
      </c>
      <c r="J38" s="197">
        <f>IF(AND(C38&lt;0.5,C38&lt;&gt;""),E38-C38-H38,)</f>
        <v/>
      </c>
      <c r="K38" s="197">
        <f>IF(AND(C38&gt;0.5,C38&lt;22/24),22/24-C38,)</f>
        <v/>
      </c>
      <c r="L38" s="197">
        <f>IF(C38&gt;E38,E38+1-C38-H38,E38-C38-H38)</f>
        <v/>
      </c>
      <c r="M38" s="202">
        <f>+IF(L38&gt;$L$7,$L$7,L38)</f>
        <v/>
      </c>
      <c r="N38" s="197">
        <f>+IF(OR(L38&lt;=$L$7,L38=" ")," ",L38-$L$7)</f>
        <v/>
      </c>
      <c r="O38" s="197" t="n"/>
      <c r="P38" s="197" t="n"/>
      <c r="Q38" s="197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119" t="n"/>
    </row>
    <row r="39" ht="36.75" customHeight="1" s="35" thickBot="1">
      <c r="A39" s="218">
        <f>A38+1</f>
        <v/>
      </c>
      <c r="B39" s="26">
        <f>TEXT(A39,"aaa")</f>
        <v/>
      </c>
      <c r="C39" s="219" t="n"/>
      <c r="D39" s="220">
        <f t="array" ref="D39">_xlfn.IFS(C39&lt;0.5,"朝",AND(C39&lt;22/24),"22前",AND(C39&gt;=22/24),"22後")</f>
        <v/>
      </c>
      <c r="E39" s="147" t="n"/>
      <c r="F39" s="221" t="n"/>
      <c r="G39" s="222" t="n"/>
      <c r="H39" s="207" t="n">
        <v>0</v>
      </c>
      <c r="I39" s="208">
        <f>IF(AND(C39&lt;0.333,C39&lt;&gt;""),8/24-C39,(IF(E39&gt;29/24,E39-29/24,)))</f>
        <v/>
      </c>
      <c r="J39" s="208">
        <f>IF(AND(C39&lt;0.5,C39&lt;&gt;""),E39-C39-H39,)</f>
        <v/>
      </c>
      <c r="K39" s="223">
        <f>IF(AND(C39&gt;0.5,C39&lt;22/24),22/24-C39,)</f>
        <v/>
      </c>
      <c r="L39" s="208">
        <f>IF(C39&gt;E39,E39+1-C39-H39,E39-C39-H39)</f>
        <v/>
      </c>
      <c r="M39" s="209" t="n">
        <v>0</v>
      </c>
      <c r="N39" s="208" t="n"/>
      <c r="O39" s="208" t="n"/>
      <c r="P39" s="208" t="n"/>
      <c r="Q39" s="208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121" t="n"/>
    </row>
    <row r="40" ht="36.75" customHeight="1" s="35" thickTop="1">
      <c r="A40" s="117" t="inlineStr">
        <is>
          <t>合計</t>
        </is>
      </c>
      <c r="B40" s="117" t="n"/>
      <c r="C40" s="196" t="n"/>
      <c r="D40" s="215">
        <f t="array" ref="D40">_xlfn.IFS(C40&lt;0.5,"朝",AND(C40&lt;22/24),"22前",AND(C40&gt;=22/24),"22後")</f>
        <v/>
      </c>
      <c r="E40" s="224" t="n"/>
      <c r="F40" s="225" t="n"/>
      <c r="G40" s="226" t="n"/>
      <c r="H40" s="195" t="inlineStr">
        <is>
          <t>休憩計計</t>
        </is>
      </c>
      <c r="I40" s="196" t="inlineStr">
        <is>
          <t>早朝計</t>
        </is>
      </c>
      <c r="J40" s="196" t="inlineStr">
        <is>
          <t>基本計</t>
        </is>
      </c>
      <c r="K40" s="196" t="inlineStr">
        <is>
          <t>夜時間</t>
        </is>
      </c>
      <c r="L40" s="196" t="inlineStr">
        <is>
          <t>実働時間</t>
        </is>
      </c>
      <c r="M40" s="122" t="inlineStr">
        <is>
          <t>契約時間</t>
        </is>
      </c>
      <c r="N40" s="123" t="inlineStr">
        <is>
          <t>残業時間</t>
        </is>
      </c>
      <c r="O40" s="124" t="inlineStr">
        <is>
          <t>深夜時間</t>
        </is>
      </c>
      <c r="P40" s="124" t="inlineStr">
        <is>
          <t>深夜時間</t>
        </is>
      </c>
      <c r="Q40" s="124" t="inlineStr">
        <is>
          <t>深夜時間</t>
        </is>
      </c>
      <c r="R40" s="125" t="inlineStr">
        <is>
          <t>食事合計</t>
        </is>
      </c>
    </row>
    <row r="41" ht="36.75" customHeight="1" s="35" thickBot="1">
      <c r="A41" s="119" t="n"/>
      <c r="B41" s="119" t="n"/>
      <c r="C41" s="119" t="n"/>
      <c r="D41" s="119" t="n"/>
      <c r="E41" s="140" t="n"/>
      <c r="F41" s="4" t="inlineStr">
        <is>
          <t>出勤日数</t>
        </is>
      </c>
      <c r="G41" s="144">
        <f>COUNTA(C9:C39)</f>
        <v/>
      </c>
      <c r="H41" s="227">
        <f>+SUM(H9:H39)</f>
        <v/>
      </c>
      <c r="I41" s="228">
        <f>SUM(I9:I39)</f>
        <v/>
      </c>
      <c r="J41" s="229">
        <f>SUM(J9:J39)</f>
        <v/>
      </c>
      <c r="K41" s="229">
        <f>SUM(K9:K39)</f>
        <v/>
      </c>
      <c r="L41" s="197">
        <f>+SUM(L9:L39)</f>
        <v/>
      </c>
      <c r="M41" s="197">
        <f>+SUM(M9:M39)</f>
        <v/>
      </c>
      <c r="N41" s="197">
        <f>+SUM(N9:N39)</f>
        <v/>
      </c>
      <c r="O41" s="197">
        <f>+SUM(O9:O38)</f>
        <v/>
      </c>
      <c r="P41" s="197">
        <f>+SUM(P9:P38)</f>
        <v/>
      </c>
      <c r="Q41" s="197">
        <f>+SUM(Q9:Q39)</f>
        <v/>
      </c>
      <c r="R41" s="119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43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I36" sqref="I36"/>
    </sheetView>
  </sheetViews>
  <sheetFormatPr baseColWidth="8" defaultRowHeight="13.2"/>
  <cols>
    <col width="7.21875" bestFit="1" customWidth="1" style="35" min="1" max="1"/>
    <col width="5.77734375" bestFit="1" customWidth="1" style="35" min="2" max="2"/>
    <col hidden="1" width="2.88671875" customWidth="1" style="35" min="4" max="4"/>
    <col width="10.109375" customWidth="1" style="35" min="8" max="11"/>
    <col width="10" customWidth="1" style="35" min="12" max="13"/>
    <col width="10.88671875" customWidth="1" style="35" min="14" max="14"/>
    <col hidden="1" width="9" customWidth="1" style="35" min="15" max="15"/>
    <col hidden="1" width="8.21875" customWidth="1" style="35" min="16" max="16"/>
  </cols>
  <sheetData>
    <row r="2" ht="22.5" customHeight="1" s="35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67" t="inlineStr">
        <is>
          <t>ダイエットクック</t>
        </is>
      </c>
      <c r="E2" s="166" t="n"/>
      <c r="F2" s="166" t="n"/>
      <c r="G2" s="166" t="n"/>
      <c r="L2" s="0" t="n"/>
      <c r="M2" s="0" t="n"/>
      <c r="Z2" s="22" t="n">
        <v>0.9166666666666666</v>
      </c>
      <c r="AA2" s="23" t="n">
        <v>1.208333333333333</v>
      </c>
    </row>
    <row r="3" ht="22.5" customHeight="1" s="35">
      <c r="A3" s="190">
        <f>'[1]0SHEET'!D1</f>
        <v/>
      </c>
      <c r="B3" s="2" t="inlineStr">
        <is>
          <t>月</t>
        </is>
      </c>
      <c r="L3" s="0" t="n"/>
      <c r="M3" s="0" t="n"/>
    </row>
    <row r="4" ht="22.5" customHeight="1" s="35">
      <c r="C4" s="1" t="inlineStr">
        <is>
          <t>氏名</t>
        </is>
      </c>
      <c r="D4" s="168" t="inlineStr">
        <is>
          <t>Ｋネウパネ　ブワン</t>
        </is>
      </c>
      <c r="E4" s="166" t="n"/>
      <c r="F4" s="166" t="n"/>
      <c r="G4" s="166" t="n"/>
      <c r="H4" s="0" t="inlineStr">
        <is>
          <t>NP番号：</t>
        </is>
      </c>
      <c r="I4" s="107" t="n">
        <v>6438</v>
      </c>
      <c r="J4" s="0" t="n"/>
      <c r="K4" s="0" t="n"/>
      <c r="M4" s="0" t="n"/>
    </row>
    <row r="6">
      <c r="L6" s="20" t="inlineStr">
        <is>
          <t>法定時間</t>
        </is>
      </c>
      <c r="M6" s="20" t="n"/>
    </row>
    <row r="7" ht="14.25" customHeight="1" s="35" thickBot="1">
      <c r="L7" s="21" t="n">
        <v>0.3333333333333333</v>
      </c>
      <c r="M7" s="21" t="n"/>
      <c r="O7" s="3" t="n"/>
      <c r="P7" s="3" t="n"/>
      <c r="Q7" s="3" t="n"/>
    </row>
    <row r="8" ht="22.5" customHeight="1" s="35" thickBot="1">
      <c r="A8" s="110" t="inlineStr">
        <is>
          <t>日</t>
        </is>
      </c>
      <c r="B8" s="132" t="inlineStr">
        <is>
          <t>曜日</t>
        </is>
      </c>
      <c r="C8" s="7" t="inlineStr">
        <is>
          <t>出勤</t>
        </is>
      </c>
      <c r="D8" s="8" t="n"/>
      <c r="E8" s="8" t="inlineStr">
        <is>
          <t>退勤</t>
        </is>
      </c>
      <c r="F8" s="8" t="inlineStr">
        <is>
          <t>休憩開始</t>
        </is>
      </c>
      <c r="G8" s="9" t="inlineStr">
        <is>
          <t>休憩終了</t>
        </is>
      </c>
      <c r="H8" s="134" t="inlineStr">
        <is>
          <t>休憩計</t>
        </is>
      </c>
      <c r="I8" s="110" t="inlineStr">
        <is>
          <t>早朝</t>
        </is>
      </c>
      <c r="J8" s="110" t="inlineStr">
        <is>
          <t>基本</t>
        </is>
      </c>
      <c r="K8" s="110" t="inlineStr">
        <is>
          <t>夜</t>
        </is>
      </c>
      <c r="L8" s="111" t="inlineStr">
        <is>
          <t>実働</t>
        </is>
      </c>
      <c r="M8" s="111" t="inlineStr">
        <is>
          <t>契約時間</t>
        </is>
      </c>
      <c r="N8" s="112" t="inlineStr">
        <is>
          <t>残業</t>
        </is>
      </c>
      <c r="O8" s="113" t="inlineStr">
        <is>
          <t>深夜時間</t>
        </is>
      </c>
      <c r="P8" s="113" t="inlineStr">
        <is>
          <t>深夜休憩</t>
        </is>
      </c>
      <c r="Q8" s="113" t="inlineStr">
        <is>
          <t>深夜</t>
        </is>
      </c>
      <c r="R8" s="114" t="inlineStr">
        <is>
          <t>食事</t>
        </is>
      </c>
    </row>
    <row r="9" ht="36.75" customHeight="1" s="35" thickTop="1">
      <c r="A9" s="214">
        <f>A3</f>
        <v/>
      </c>
      <c r="B9" s="133">
        <f>TEXT(A9,"aaa")</f>
        <v/>
      </c>
      <c r="C9" s="192" t="n"/>
      <c r="D9" s="215">
        <f t="array" ref="D9">_xlfn.IFS(C9&lt;0.5,"朝",AND(C9&lt;22/24),"22前",AND(C9&gt;=22/24),"22後")</f>
        <v/>
      </c>
      <c r="E9" s="145" t="n"/>
      <c r="F9" s="196" t="n"/>
      <c r="G9" s="194" t="n"/>
      <c r="H9" s="195">
        <f>G9-F9</f>
        <v/>
      </c>
      <c r="I9" s="196">
        <f>IF(AND(C9&lt;0.333,C9&lt;&gt;""),8/24-C9,(IF(E9&gt;29/24,E9-29/24,)))</f>
        <v/>
      </c>
      <c r="J9" s="196">
        <f>IF(AND(C9&lt;0.5,C9&lt;&gt;""),E9-C9-H9,)</f>
        <v/>
      </c>
      <c r="K9" s="196">
        <f>IF(AND(C9&gt;0.5,C9&lt;22/24),22/24-C9,)</f>
        <v/>
      </c>
      <c r="L9" s="197">
        <f>IF(C9&gt;E9,E9+1-C9-H9,E9-C9-H9)</f>
        <v/>
      </c>
      <c r="M9" s="196">
        <f>+IF(L9&gt;$L$7,$L$7,L9)</f>
        <v/>
      </c>
      <c r="N9" s="196">
        <f>+IF(OR(L9&lt;=$L$7,L9=" ")," ",L9-$L$7)</f>
        <v/>
      </c>
      <c r="O9" s="196">
        <f>IF(AND($C9&lt;&gt;"",$C9&lt;$AA$2,$E9&gt;$Z$2),MIN($E9,$AA$2)-MAX($C9,$Z$2),0)</f>
        <v/>
      </c>
      <c r="P9" s="196">
        <f>IF(AND($F9&lt;&gt;"",$F9&lt;$AA$2,$G9&gt;$Z$2),MIN($G9,$AA$2)-MAX($F9,$Z$2),0)</f>
        <v/>
      </c>
      <c r="Q9" s="197">
        <f t="array" ref="Q9">_xlfn.IFS(D9="朝",,AND(D9="22前",E9&gt;5/24),5/24+1-H9-22/24,AND(D9="22前",E9&lt;5/24),E9+1-H9-22/24,AND(D9="22後",E9&gt;5/24),5/24+1-H9-C9,AND(D9="22後",E9&lt;5/24),E9+1-H9-C9)</f>
        <v/>
      </c>
      <c r="R9" s="117" t="n"/>
    </row>
    <row r="10" ht="36.75" customHeight="1" s="35">
      <c r="A10" s="216">
        <f>A9+1</f>
        <v/>
      </c>
      <c r="B10" s="32">
        <f>TEXT(A10,"aaa")</f>
        <v/>
      </c>
      <c r="C10" s="200" t="n"/>
      <c r="D10" s="215">
        <f t="array" ref="D10">_xlfn.IFS(C10&lt;0.5,"朝",AND(C10&lt;22/24),"22前",AND(C10&gt;=22/24),"22後")</f>
        <v/>
      </c>
      <c r="E10" s="146" t="n"/>
      <c r="F10" s="197" t="n"/>
      <c r="G10" s="198" t="n"/>
      <c r="H10" s="201">
        <f>G10-F10</f>
        <v/>
      </c>
      <c r="I10" s="196">
        <f>IF(AND(C10&lt;0.333,C10&lt;&gt;""),8/24-C10,(IF(E10&gt;29/24,E10-29/24,)))</f>
        <v/>
      </c>
      <c r="J10" s="196">
        <f>IF(AND(C10&lt;0.5,C10&lt;&gt;""),E10-C10-H10,)</f>
        <v/>
      </c>
      <c r="K10" s="196">
        <f>IF(AND(C10&gt;0.5,C10&lt;22/24),22/24-C10,)</f>
        <v/>
      </c>
      <c r="L10" s="197">
        <f>IF(C10&gt;E10,E10+1-C10-H10,E10-C10-H10)</f>
        <v/>
      </c>
      <c r="M10" s="202">
        <f>+IF(L10&gt;$L$7,$L$7,L10)</f>
        <v/>
      </c>
      <c r="N10" s="197">
        <f>+IF(OR(L10&lt;=$L$7,L10=" ")," ",L10-$L$7)</f>
        <v/>
      </c>
      <c r="O10" s="197">
        <f>IF(AND($C10&lt;&gt;"",$C10&lt;$AA$2,$E10&gt;$Z$2),MIN($E10,$AA$2)-MAX($C10,$Z$2),0)</f>
        <v/>
      </c>
      <c r="P10" s="197">
        <f>IF(AND($F10&lt;&gt;"",$F10&lt;$AA$2,$G10&gt;$Z$2),MIN($G10,$AA$2)-MAX($F10,$Z$2),0)</f>
        <v/>
      </c>
      <c r="Q10" s="197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119" t="n"/>
    </row>
    <row r="11" ht="36.75" customHeight="1" s="35">
      <c r="A11" s="216">
        <f>A10+1</f>
        <v/>
      </c>
      <c r="B11" s="32">
        <f>TEXT(A11,"aaa")</f>
        <v/>
      </c>
      <c r="C11" s="200" t="n"/>
      <c r="D11" s="215">
        <f t="array" ref="D11">_xlfn.IFS(C11&lt;0.5,"朝",AND(C11&lt;22/24),"22前",AND(C11&gt;=22/24),"22後")</f>
        <v/>
      </c>
      <c r="E11" s="146" t="n"/>
      <c r="F11" s="197" t="n"/>
      <c r="G11" s="198" t="n"/>
      <c r="H11" s="201">
        <f>G11-F11</f>
        <v/>
      </c>
      <c r="I11" s="196">
        <f>IF(AND(C11&lt;0.333,C11&lt;&gt;""),8/24-C11,(IF(E11&gt;29/24,E11-29/24,)))</f>
        <v/>
      </c>
      <c r="J11" s="196">
        <f>IF(AND(C11&lt;0.5,C11&lt;&gt;""),E11-C11-H11,)</f>
        <v/>
      </c>
      <c r="K11" s="196">
        <f>IF(AND(C11&gt;0.5,C11&lt;22/24),22/24-C11,)</f>
        <v/>
      </c>
      <c r="L11" s="197">
        <f>IF(C11&gt;E11,E11+1-C11-H11,E11-C11-H11)</f>
        <v/>
      </c>
      <c r="M11" s="202">
        <f>+IF(L11&gt;$L$7,$L$7,L11)</f>
        <v/>
      </c>
      <c r="N11" s="197">
        <f>+IF(OR(L11&lt;=$L$7,L11=" ")," ",L11-$L$7)</f>
        <v/>
      </c>
      <c r="O11" s="197">
        <f>IF(AND($C11&lt;&gt;"",$C11&lt;$AA$2,$E11&gt;$Z$2),MIN($E11,$AA$2)-MAX($C11,$Z$2),0)</f>
        <v/>
      </c>
      <c r="P11" s="197">
        <f>IF(AND($F11&lt;&gt;"",$F11&lt;$AA$2,$G11&gt;$Z$2),MIN($G11,$AA$2)-MAX($F11,$Z$2),0)</f>
        <v/>
      </c>
      <c r="Q11" s="197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119" t="n"/>
    </row>
    <row r="12" ht="36.75" customHeight="1" s="35">
      <c r="A12" s="216">
        <f>A11+1</f>
        <v/>
      </c>
      <c r="B12" s="32">
        <f>TEXT(A12,"aaa")</f>
        <v/>
      </c>
      <c r="C12" s="200" t="n"/>
      <c r="D12" s="215">
        <f t="array" ref="D12">_xlfn.IFS(C12&lt;0.5,"朝",AND(C12&lt;22/24),"22前",AND(C12&gt;=22/24),"22後")</f>
        <v/>
      </c>
      <c r="E12" s="146" t="n"/>
      <c r="F12" s="197" t="n"/>
      <c r="G12" s="198" t="n"/>
      <c r="H12" s="201">
        <f>G12-F12</f>
        <v/>
      </c>
      <c r="I12" s="196">
        <f>IF(AND(C12&lt;0.333,C12&lt;&gt;""),8/24-C12,(IF(E12&gt;29/24,E12-29/24,)))</f>
        <v/>
      </c>
      <c r="J12" s="196">
        <f>IF(AND(C12&lt;0.5,C12&lt;&gt;""),E12-C12-H12,)</f>
        <v/>
      </c>
      <c r="K12" s="196">
        <f>IF(AND(C12&gt;0.5,C12&lt;22/24),22/24-C12,)</f>
        <v/>
      </c>
      <c r="L12" s="197">
        <f>IF(C12&gt;E12,E12+1-C12-H12,E12-C12-H12)</f>
        <v/>
      </c>
      <c r="M12" s="202">
        <f>+IF(L12&gt;$L$7,$L$7,L12)</f>
        <v/>
      </c>
      <c r="N12" s="197">
        <f>+IF(OR(L12&lt;=$L$7,L12=" ")," ",L12-$L$7)</f>
        <v/>
      </c>
      <c r="O12" s="197">
        <f>IF(AND($C12&lt;&gt;"",$C12&lt;$AA$2,$E12&gt;$Z$2),MIN($E12,$AA$2)-MAX($C12,$Z$2),0)</f>
        <v/>
      </c>
      <c r="P12" s="197">
        <f>IF(AND($F12&lt;&gt;"",$F12&lt;$AA$2,$G12&gt;$Z$2),MIN($G12,$AA$2)-MAX($F12,$Z$2),0)</f>
        <v/>
      </c>
      <c r="Q12" s="197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119" t="n"/>
    </row>
    <row r="13" ht="36.75" customHeight="1" s="35">
      <c r="A13" s="216">
        <f>A12+1</f>
        <v/>
      </c>
      <c r="B13" s="32">
        <f>TEXT(A13,"aaa")</f>
        <v/>
      </c>
      <c r="C13" s="200" t="n"/>
      <c r="D13" s="215">
        <f t="array" ref="D13">_xlfn.IFS(C13&lt;0.5,"朝",AND(C13&lt;22/24),"22前",AND(C13&gt;=22/24),"22後")</f>
        <v/>
      </c>
      <c r="E13" s="146" t="n"/>
      <c r="F13" s="197" t="n"/>
      <c r="G13" s="198" t="n"/>
      <c r="H13" s="201">
        <f>G13-F13</f>
        <v/>
      </c>
      <c r="I13" s="196">
        <f>IF(AND(C13&lt;0.333,C13&lt;&gt;""),8/24-C13,(IF(E13&gt;29/24,E13-29/24,)))</f>
        <v/>
      </c>
      <c r="J13" s="196">
        <f>IF(AND(C13&lt;0.5,C13&lt;&gt;""),E13-C13-H13,)</f>
        <v/>
      </c>
      <c r="K13" s="196">
        <f>IF(AND(C13&gt;0.5,C13&lt;22/24),22/24-C13,)</f>
        <v/>
      </c>
      <c r="L13" s="197">
        <f>IF(C13&gt;E13,E13+1-C13-H13,E13-C13-H13)</f>
        <v/>
      </c>
      <c r="M13" s="202">
        <f>+IF(L13&gt;$L$7,$L$7,L13)</f>
        <v/>
      </c>
      <c r="N13" s="197">
        <f>+IF(OR(L13&lt;=$L$7,L13=" ")," ",L13-$L$7)</f>
        <v/>
      </c>
      <c r="O13" s="197">
        <f>IF(AND($C13&lt;&gt;"",$C13&lt;$AA$2,$E13&gt;$Z$2),MIN($E13,$AA$2)-MAX($C13,$Z$2),0)</f>
        <v/>
      </c>
      <c r="P13" s="197">
        <f>IF(AND($F13&lt;&gt;"",$F13&lt;$AA$2,$G13&gt;$Z$2),MIN($G13,$AA$2)-MAX($F13,$Z$2),0)</f>
        <v/>
      </c>
      <c r="Q13" s="197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119" t="n"/>
    </row>
    <row r="14" ht="36.75" customHeight="1" s="35">
      <c r="A14" s="216">
        <f>A13+1</f>
        <v/>
      </c>
      <c r="B14" s="32">
        <f>TEXT(A14,"aaa")</f>
        <v/>
      </c>
      <c r="C14" s="200" t="n">
        <v>0.3645833333333333</v>
      </c>
      <c r="D14" s="215">
        <f t="array" ref="D14">_xlfn.IFS(C14&lt;0.5,"朝",AND(C14&lt;22/24),"22前",AND(C14&gt;=22/24),"22後")</f>
        <v/>
      </c>
      <c r="E14" s="146" t="n">
        <v>0.7993055555555556</v>
      </c>
      <c r="F14" s="197" t="n">
        <v>0.5</v>
      </c>
      <c r="G14" s="198" t="n">
        <v>0.5416666666666666</v>
      </c>
      <c r="H14" s="201">
        <f>G14-F14</f>
        <v/>
      </c>
      <c r="I14" s="196">
        <f>IF(AND(C14&lt;0.333,C14&lt;&gt;""),8/24-C14,(IF(E14&gt;29/24,E14-29/24,)))</f>
        <v/>
      </c>
      <c r="J14" s="196">
        <f>IF(AND(C14&lt;0.5,C14&lt;&gt;""),E14-C14-H14,)</f>
        <v/>
      </c>
      <c r="K14" s="196">
        <f>IF(AND(C14&gt;0.5,C14&lt;22/24),22/24-C14,)</f>
        <v/>
      </c>
      <c r="L14" s="197">
        <f>IF(C14&gt;E14,E14+1-C14-H14,E14-C14-H14)</f>
        <v/>
      </c>
      <c r="M14" s="202">
        <f>+IF(L14&gt;$L$7,$L$7,L14)</f>
        <v/>
      </c>
      <c r="N14" s="197">
        <f>+IF(OR(L14&lt;=$L$7,L14=" ")," ",L14-$L$7)</f>
        <v/>
      </c>
      <c r="O14" s="197">
        <f>IF(AND($C14&lt;&gt;"",$C14&lt;$AA$2,$E14&gt;$Z$2),MIN($E14,$AA$2)-MAX($C14,$Z$2),0)</f>
        <v/>
      </c>
      <c r="P14" s="197">
        <f>IF(AND($F14&lt;&gt;"",$F14&lt;$AA$2,$G14&gt;$Z$2),MIN($G14,$AA$2)-MAX($F14,$Z$2),0)</f>
        <v/>
      </c>
      <c r="Q14" s="197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119" t="n"/>
    </row>
    <row r="15" ht="36.75" customHeight="1" s="35">
      <c r="A15" s="216">
        <f>A14+1</f>
        <v/>
      </c>
      <c r="B15" s="32">
        <f>TEXT(A15,"aaa")</f>
        <v/>
      </c>
      <c r="C15" s="200" t="n">
        <v>0.3645833333333333</v>
      </c>
      <c r="D15" s="215">
        <f t="array" ref="D15">_xlfn.IFS(C15&lt;0.5,"朝",AND(C15&lt;22/24),"22前",AND(C15&gt;=22/24),"22後")</f>
        <v/>
      </c>
      <c r="E15" s="146" t="n">
        <v>0.5333333333333333</v>
      </c>
      <c r="F15" s="197" t="n">
        <v>0.5</v>
      </c>
      <c r="G15" s="198" t="n">
        <v>0.5416666666666666</v>
      </c>
      <c r="H15" s="201">
        <f>G15-F15</f>
        <v/>
      </c>
      <c r="I15" s="196">
        <f>IF(AND(C15&lt;0.333,C15&lt;&gt;""),8/24-C15,(IF(E15&gt;29/24,E15-29/24,)))</f>
        <v/>
      </c>
      <c r="J15" s="196">
        <f>IF(AND(C15&lt;0.5,C15&lt;&gt;""),E15-C15-H15,)</f>
        <v/>
      </c>
      <c r="K15" s="196">
        <f>IF(AND(C15&gt;0.5,C15&lt;22/24),22/24-C15,)</f>
        <v/>
      </c>
      <c r="L15" s="197">
        <f>IF(C15&gt;E15,E15+1-C15-H15,E15-C15-H15)</f>
        <v/>
      </c>
      <c r="M15" s="202">
        <f>+IF(L15&gt;$L$7,$L$7,L15)</f>
        <v/>
      </c>
      <c r="N15" s="197">
        <f>+IF(OR(L15&lt;=$L$7,L15=" ")," ",L15-$L$7)</f>
        <v/>
      </c>
      <c r="O15" s="197">
        <f>IF(AND($C15&lt;&gt;"",$C15&lt;$AA$2,$E15&gt;$Z$2),MIN($E15,$AA$2)-MAX($C15,$Z$2),0)</f>
        <v/>
      </c>
      <c r="P15" s="197">
        <f>IF(AND($F15&lt;&gt;"",$F15&lt;$AA$2,$G15&gt;$Z$2),MIN($G15,$AA$2)-MAX($F15,$Z$2),0)</f>
        <v/>
      </c>
      <c r="Q15" s="197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119" t="n"/>
    </row>
    <row r="16" ht="36.75" customHeight="1" s="35">
      <c r="A16" s="216">
        <f>A15+1</f>
        <v/>
      </c>
      <c r="B16" s="32">
        <f>TEXT(A16,"aaa")</f>
        <v/>
      </c>
      <c r="C16" s="200" t="n"/>
      <c r="D16" s="215">
        <f t="array" ref="D16">_xlfn.IFS(C16&lt;0.5,"朝",AND(C16&lt;22/24),"22前",AND(C16&gt;=22/24),"22後")</f>
        <v/>
      </c>
      <c r="E16" s="146" t="n"/>
      <c r="F16" s="197" t="n"/>
      <c r="G16" s="198" t="n"/>
      <c r="H16" s="201">
        <f>G16-F16</f>
        <v/>
      </c>
      <c r="I16" s="196">
        <f>IF(AND(C16&lt;0.333,C16&lt;&gt;""),8/24-C16,(IF(E16&gt;29/24,E16-29/24,)))</f>
        <v/>
      </c>
      <c r="J16" s="196">
        <f>IF(AND(C16&lt;0.5,C16&lt;&gt;""),E16-C16-H16,)</f>
        <v/>
      </c>
      <c r="K16" s="196">
        <f>IF(AND(C16&gt;0.5,C16&lt;22/24),22/24-C16,)</f>
        <v/>
      </c>
      <c r="L16" s="197">
        <f>IF(C16&gt;E16,E16+1-C16-H16,E16-C16-H16)</f>
        <v/>
      </c>
      <c r="M16" s="202">
        <f>+IF(L16&gt;$L$7,$L$7,L16)</f>
        <v/>
      </c>
      <c r="N16" s="197">
        <f>+IF(OR(L16&lt;=$L$7,L16=" ")," ",L16-$L$7)</f>
        <v/>
      </c>
      <c r="O16" s="197">
        <f>IF(AND($C16&lt;&gt;"",$C16&lt;$AA$2,$E16&gt;$Z$2),MIN($E16,$AA$2)-MAX($C16,$Z$2),0)</f>
        <v/>
      </c>
      <c r="P16" s="197">
        <f>IF(AND($F16&lt;&gt;"",$F16&lt;$AA$2,$G16&gt;$Z$2),MIN($G16,$AA$2)-MAX($F16,$Z$2),0)</f>
        <v/>
      </c>
      <c r="Q16" s="197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119" t="n"/>
    </row>
    <row r="17" ht="36.75" customHeight="1" s="35">
      <c r="A17" s="216">
        <f>A16+1</f>
        <v/>
      </c>
      <c r="B17" s="32">
        <f>TEXT(A17,"aaa")</f>
        <v/>
      </c>
      <c r="C17" s="200" t="n"/>
      <c r="D17" s="215">
        <f t="array" ref="D17">_xlfn.IFS(C17&lt;0.5,"朝",AND(C17&lt;22/24),"22前",AND(C17&gt;=22/24),"22後")</f>
        <v/>
      </c>
      <c r="E17" s="146" t="n"/>
      <c r="F17" s="197" t="n"/>
      <c r="G17" s="198" t="n"/>
      <c r="H17" s="201">
        <f>G17-F17</f>
        <v/>
      </c>
      <c r="I17" s="196">
        <f>IF(AND(C17&lt;0.333,C17&lt;&gt;""),8/24-C17,(IF(E17&gt;29/24,E17-29/24,)))</f>
        <v/>
      </c>
      <c r="J17" s="196">
        <f>IF(AND(C17&lt;0.5,C17&lt;&gt;""),E17-C17-H17,)</f>
        <v/>
      </c>
      <c r="K17" s="196">
        <f>IF(AND(C17&gt;0.5,C17&lt;22/24),22/24-C17,)</f>
        <v/>
      </c>
      <c r="L17" s="197">
        <f>IF(C17&gt;E17,E17+1-C17-H17,E17-C17-H17)</f>
        <v/>
      </c>
      <c r="M17" s="202">
        <f>+IF(L17&gt;$L$7,$L$7,L17)</f>
        <v/>
      </c>
      <c r="N17" s="197">
        <f>+IF(OR(L17&lt;=$L$7,L17=" ")," ",L17-$L$7)</f>
        <v/>
      </c>
      <c r="O17" s="197">
        <f>IF(AND($C17&lt;&gt;"",$C17&lt;$AA$2,$E17&gt;$Z$2),MIN($E17,$AA$2)-MAX($C17,$Z$2),0)</f>
        <v/>
      </c>
      <c r="P17" s="197">
        <f>IF(AND($F17&lt;&gt;"",$F17&lt;$AA$2,$G17&gt;$Z$2),MIN($G17,$AA$2)-MAX($F17,$Z$2),0)</f>
        <v/>
      </c>
      <c r="Q17" s="197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119" t="n"/>
    </row>
    <row r="18" ht="36.75" customHeight="1" s="35">
      <c r="A18" s="216">
        <f>A17+1</f>
        <v/>
      </c>
      <c r="B18" s="32">
        <f>TEXT(A18,"aaa")</f>
        <v/>
      </c>
      <c r="C18" s="200" t="n"/>
      <c r="D18" s="215">
        <f t="array" ref="D18">_xlfn.IFS(C18&lt;0.5,"朝",AND(C18&lt;22/24),"22前",AND(C18&gt;=22/24),"22後")</f>
        <v/>
      </c>
      <c r="E18" s="146" t="n"/>
      <c r="F18" s="197" t="n"/>
      <c r="G18" s="198" t="n"/>
      <c r="H18" s="201">
        <f>G18-F18</f>
        <v/>
      </c>
      <c r="I18" s="196">
        <f>IF(AND(C18&lt;0.333,C18&lt;&gt;""),8/24-C18,(IF(E18&gt;29/24,E18-29/24,)))</f>
        <v/>
      </c>
      <c r="J18" s="196">
        <f>IF(AND(C18&lt;0.5,C18&lt;&gt;""),E18-C18-H18,)</f>
        <v/>
      </c>
      <c r="K18" s="196">
        <f>IF(AND(C18&gt;0.5,C18&lt;22/24),22/24-C18,)</f>
        <v/>
      </c>
      <c r="L18" s="197">
        <f>IF(C18&gt;E18,E18+1-C18-H18,E18-C18-H18)</f>
        <v/>
      </c>
      <c r="M18" s="202">
        <f>+IF(L18&gt;$L$7,$L$7,L18)</f>
        <v/>
      </c>
      <c r="N18" s="197">
        <f>+IF(OR(L18&lt;=$L$7,L18=" ")," ",L18-$L$7)</f>
        <v/>
      </c>
      <c r="O18" s="197">
        <f>IF(AND($C18&lt;&gt;"",$C18&lt;$AA$2,$E18&gt;$Z$2),MIN($E18,$AA$2)-MAX($C18,$Z$2),0)</f>
        <v/>
      </c>
      <c r="P18" s="197">
        <f>IF(AND($F18&lt;&gt;"",$F18&lt;$AA$2,$G18&gt;$Z$2),MIN($G18,$AA$2)-MAX($F18,$Z$2),0)</f>
        <v/>
      </c>
      <c r="Q18" s="197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119" t="n"/>
    </row>
    <row r="19" ht="36.75" customHeight="1" s="35">
      <c r="A19" s="216">
        <f>A18+1</f>
        <v/>
      </c>
      <c r="B19" s="32">
        <f>TEXT(A19,"aaa")</f>
        <v/>
      </c>
      <c r="C19" s="200" t="n"/>
      <c r="D19" s="215">
        <f t="array" ref="D19">_xlfn.IFS(C19&lt;0.5,"朝",AND(C19&lt;22/24),"22前",AND(C19&gt;=22/24),"22後")</f>
        <v/>
      </c>
      <c r="E19" s="146" t="n"/>
      <c r="F19" s="197" t="n"/>
      <c r="G19" s="198" t="n"/>
      <c r="H19" s="201">
        <f>G19-F19</f>
        <v/>
      </c>
      <c r="I19" s="196">
        <f>IF(AND(C19&lt;0.333,C19&lt;&gt;""),8/24-C19,(IF(E19&gt;29/24,E19-29/24,)))</f>
        <v/>
      </c>
      <c r="J19" s="196">
        <f>IF(AND(C19&lt;0.5,C19&lt;&gt;""),E19-C19-H19,)</f>
        <v/>
      </c>
      <c r="K19" s="196">
        <f>IF(AND(C19&gt;0.5,C19&lt;22/24),22/24-C19,)</f>
        <v/>
      </c>
      <c r="L19" s="197">
        <f>IF(C19&gt;E19,E19+1-C19-H19,E19-C19-H19)</f>
        <v/>
      </c>
      <c r="M19" s="202">
        <f>+IF(L19&gt;$L$7,$L$7,L19)</f>
        <v/>
      </c>
      <c r="N19" s="197">
        <f>+IF(OR(L19&lt;=$L$7,L19=" ")," ",L19-$L$7)</f>
        <v/>
      </c>
      <c r="O19" s="197">
        <f>IF(AND($C19&lt;&gt;"",$C19&lt;$AA$2,$E19&gt;$Z$2),MIN($E19,$AA$2)-MAX($C19,$Z$2),0)</f>
        <v/>
      </c>
      <c r="P19" s="197">
        <f>IF(AND($F19&lt;&gt;"",$F19&lt;$AA$2,$G19&gt;$Z$2),MIN($G19,$AA$2)-MAX($F19,$Z$2),0)</f>
        <v/>
      </c>
      <c r="Q19" s="197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119" t="n"/>
    </row>
    <row r="20" ht="36.75" customHeight="1" s="35">
      <c r="A20" s="216">
        <f>A19+1</f>
        <v/>
      </c>
      <c r="B20" s="32">
        <f>TEXT(A20,"aaa")</f>
        <v/>
      </c>
      <c r="C20" s="200" t="n"/>
      <c r="D20" s="215">
        <f t="array" ref="D20">_xlfn.IFS(C20&lt;0.5,"朝",AND(C20&lt;22/24),"22前",AND(C20&gt;=22/24),"22後")</f>
        <v/>
      </c>
      <c r="E20" s="146" t="n"/>
      <c r="F20" s="197" t="n"/>
      <c r="G20" s="198" t="n"/>
      <c r="H20" s="201">
        <f>G20-F20</f>
        <v/>
      </c>
      <c r="I20" s="196">
        <f>IF(AND(C20&lt;0.333,C20&lt;&gt;""),8/24-C20,(IF(E20&gt;29/24,E20-29/24,)))</f>
        <v/>
      </c>
      <c r="J20" s="196">
        <f>IF(AND(C20&lt;0.5,C20&lt;&gt;""),E20-C20-H20,)</f>
        <v/>
      </c>
      <c r="K20" s="196">
        <f>IF(AND(C20&gt;0.5,C20&lt;22/24),22/24-C20,)</f>
        <v/>
      </c>
      <c r="L20" s="197">
        <f>IF(C20&gt;E20,E20+1-C20-H20,E20-C20-H20)</f>
        <v/>
      </c>
      <c r="M20" s="202">
        <f>+IF(L20&gt;$L$7,$L$7,L20)</f>
        <v/>
      </c>
      <c r="N20" s="197">
        <f>+IF(OR(L20&lt;=$L$7,L20=" ")," ",L20-$L$7)</f>
        <v/>
      </c>
      <c r="O20" s="197">
        <f>IF(AND($C20&lt;&gt;"",$C20&lt;$AA$2,$E20&gt;$Z$2),MIN($E20,$AA$2)-MAX($C20,$Z$2),0)</f>
        <v/>
      </c>
      <c r="P20" s="197">
        <f>IF(AND($F20&lt;&gt;"",$F20&lt;$AA$2,$G20&gt;$Z$2),MIN($G20,$AA$2)-MAX($F20,$Z$2),0)</f>
        <v/>
      </c>
      <c r="Q20" s="197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119" t="n"/>
    </row>
    <row r="21" ht="36.75" customHeight="1" s="35">
      <c r="A21" s="216">
        <f>A20+1</f>
        <v/>
      </c>
      <c r="B21" s="32">
        <f>TEXT(A21,"aaa")</f>
        <v/>
      </c>
      <c r="C21" s="200" t="n">
        <v>0.3645833333333333</v>
      </c>
      <c r="D21" s="215">
        <f t="array" ref="D21">_xlfn.IFS(C21&lt;0.5,"朝",AND(C21&lt;22/24),"22前",AND(C21&gt;=22/24),"22後")</f>
        <v/>
      </c>
      <c r="E21" s="146" t="n">
        <v>0.7993055555555556</v>
      </c>
      <c r="F21" s="197" t="n">
        <v>0.5</v>
      </c>
      <c r="G21" s="198" t="n">
        <v>0.5416666666666666</v>
      </c>
      <c r="H21" s="201">
        <f>G21-F21</f>
        <v/>
      </c>
      <c r="I21" s="196">
        <f>IF(AND(C21&lt;0.333,C21&lt;&gt;""),8/24-C21,(IF(E21&gt;29/24,E21-29/24,)))</f>
        <v/>
      </c>
      <c r="J21" s="196">
        <f>IF(AND(C21&lt;0.5,C21&lt;&gt;""),E21-C21-H21,)</f>
        <v/>
      </c>
      <c r="K21" s="196">
        <f>IF(AND(C21&gt;0.5,C21&lt;22/24),22/24-C21,)</f>
        <v/>
      </c>
      <c r="L21" s="197">
        <f>IF(C21&gt;E21,E21+1-C21-H21,E21-C21-H21)</f>
        <v/>
      </c>
      <c r="M21" s="202">
        <f>+IF(L21&gt;$L$7,$L$7,L21)</f>
        <v/>
      </c>
      <c r="N21" s="197">
        <f>+IF(OR(L21&lt;=$L$7,L21=" ")," ",L21-$L$7)</f>
        <v/>
      </c>
      <c r="O21" s="197">
        <f>IF(AND($C21&lt;&gt;"",$C21&lt;$AA$2,$E21&gt;$Z$2),MIN($E21,$AA$2)-MAX($C21,$Z$2),0)</f>
        <v/>
      </c>
      <c r="P21" s="197">
        <f>IF(AND($F21&lt;&gt;"",$F21&lt;$AA$2,$G21&gt;$Z$2),MIN($G21,$AA$2)-MAX($F21,$Z$2),0)</f>
        <v/>
      </c>
      <c r="Q21" s="197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119" t="n"/>
    </row>
    <row r="22" ht="36.75" customHeight="1" s="35">
      <c r="A22" s="216">
        <f>A21+1</f>
        <v/>
      </c>
      <c r="B22" s="32">
        <f>TEXT(A22,"aaa")</f>
        <v/>
      </c>
      <c r="C22" s="200" t="n">
        <v>0.3645833333333333</v>
      </c>
      <c r="D22" s="215">
        <f t="array" ref="D22">_xlfn.IFS(C22&lt;0.5,"朝",AND(C22&lt;22/24),"22前",AND(C22&gt;=22/24),"22後")</f>
        <v/>
      </c>
      <c r="E22" s="146" t="n">
        <v>0.7965277777777777</v>
      </c>
      <c r="F22" s="197" t="n">
        <v>0.5</v>
      </c>
      <c r="G22" s="198" t="n">
        <v>0.5416666666666666</v>
      </c>
      <c r="H22" s="201">
        <f>G22-F22</f>
        <v/>
      </c>
      <c r="I22" s="196">
        <f>IF(AND(C22&lt;0.333,C22&lt;&gt;""),8/24-C22,(IF(E22&gt;29/24,E22-29/24,)))</f>
        <v/>
      </c>
      <c r="J22" s="196">
        <f>IF(AND(C22&lt;0.5,C22&lt;&gt;""),E22-C22-H22,)</f>
        <v/>
      </c>
      <c r="K22" s="196">
        <f>IF(AND(C22&gt;0.5,C22&lt;22/24),22/24-C22,)</f>
        <v/>
      </c>
      <c r="L22" s="197">
        <f>IF(C22&gt;E22,E22+1-C22-H22,E22-C22-H22)</f>
        <v/>
      </c>
      <c r="M22" s="202">
        <f>+IF(L22&gt;$L$7,$L$7,L22)</f>
        <v/>
      </c>
      <c r="N22" s="197">
        <f>+IF(OR(L22&lt;=$L$7,L22=" ")," ",L22-$L$7)</f>
        <v/>
      </c>
      <c r="O22" s="197">
        <f>IF(AND($C22&lt;&gt;"",$C22&lt;$AA$2,$E22&gt;$Z$2),MIN($E22,$AA$2)-MAX($C22,$Z$2),0)</f>
        <v/>
      </c>
      <c r="P22" s="197">
        <f>IF(AND($F22&lt;&gt;"",$F22&lt;$AA$2,$G22&gt;$Z$2),MIN($G22,$AA$2)-MAX($F22,$Z$2),0)</f>
        <v/>
      </c>
      <c r="Q22" s="197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119" t="n"/>
    </row>
    <row r="23" ht="36.75" customHeight="1" s="35">
      <c r="A23" s="216">
        <f>A22+1</f>
        <v/>
      </c>
      <c r="B23" s="32">
        <f>TEXT(A23,"aaa")</f>
        <v/>
      </c>
      <c r="C23" s="200" t="n">
        <v>0.3645833333333333</v>
      </c>
      <c r="D23" s="215">
        <f t="array" ref="D23">_xlfn.IFS(C23&lt;0.5,"朝",AND(C23&lt;22/24),"22前",AND(C23&gt;=22/24),"22後")</f>
        <v/>
      </c>
      <c r="E23" s="146" t="n">
        <v>0.7993055555555556</v>
      </c>
      <c r="F23" s="197" t="n">
        <v>0.5</v>
      </c>
      <c r="G23" s="198" t="n">
        <v>0.5416666666666666</v>
      </c>
      <c r="H23" s="201">
        <f>G23-F23</f>
        <v/>
      </c>
      <c r="I23" s="196">
        <f>IF(AND(C23&lt;0.333,C23&lt;&gt;""),8/24-C23,(IF(E23&gt;29/24,E23-29/24,)))</f>
        <v/>
      </c>
      <c r="J23" s="196">
        <f>IF(AND(C23&lt;0.5,C23&lt;&gt;""),E23-C23-H23,)</f>
        <v/>
      </c>
      <c r="K23" s="196">
        <f>IF(AND(C23&gt;0.5,C23&lt;22/24),22/24-C23,)</f>
        <v/>
      </c>
      <c r="L23" s="197">
        <f>IF(C23&gt;E23,E23+1-C23-H23,E23-C23-H23)</f>
        <v/>
      </c>
      <c r="M23" s="202">
        <f>+IF(L23&gt;$L$7,$L$7,L23)</f>
        <v/>
      </c>
      <c r="N23" s="197">
        <f>+IF(OR(L23&lt;=$L$7,L23=" ")," ",L23-$L$7)</f>
        <v/>
      </c>
      <c r="O23" s="197">
        <f>IF(AND($C23&lt;&gt;"",$C23&lt;$AA$2,$E23&gt;$Z$2),MIN($E23,$AA$2)-MAX($C23,$Z$2),0)</f>
        <v/>
      </c>
      <c r="P23" s="197">
        <f>IF(AND($F23&lt;&gt;"",$F23&lt;$AA$2,$G23&gt;$Z$2),MIN($G23,$AA$2)-MAX($F23,$Z$2),0)</f>
        <v/>
      </c>
      <c r="Q23" s="197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119" t="n"/>
    </row>
    <row r="24" ht="36.75" customHeight="1" s="35">
      <c r="A24" s="216">
        <f>A23+1</f>
        <v/>
      </c>
      <c r="B24" s="32">
        <f>TEXT(A24,"aaa")</f>
        <v/>
      </c>
      <c r="C24" s="200" t="n"/>
      <c r="D24" s="215">
        <f t="array" ref="D24">_xlfn.IFS(C24&lt;0.5,"朝",AND(C24&lt;22/24),"22前",AND(C24&gt;=22/24),"22後")</f>
        <v/>
      </c>
      <c r="E24" s="146" t="n"/>
      <c r="F24" s="197" t="n"/>
      <c r="G24" s="198" t="n"/>
      <c r="H24" s="201">
        <f>G24-F24</f>
        <v/>
      </c>
      <c r="I24" s="196">
        <f>IF(AND(C24&lt;0.333,C24&lt;&gt;""),8/24-C24,(IF(E24&gt;29/24,E24-29/24,)))</f>
        <v/>
      </c>
      <c r="J24" s="196">
        <f>IF(AND(C24&lt;0.5,C24&lt;&gt;""),E24-C24-H24,)</f>
        <v/>
      </c>
      <c r="K24" s="196">
        <f>IF(AND(C24&gt;0.5,C24&lt;22/24),22/24-C24,)</f>
        <v/>
      </c>
      <c r="L24" s="197">
        <f>IF(C24&gt;E24,E24+1-C24-H24,E24-C24-H24)</f>
        <v/>
      </c>
      <c r="M24" s="202">
        <f>+IF(L24&gt;$L$7,$L$7,L24)</f>
        <v/>
      </c>
      <c r="N24" s="197">
        <f>+IF(OR(L24&lt;=$L$7,L24=" ")," ",L24-$L$7)</f>
        <v/>
      </c>
      <c r="O24" s="197">
        <f>IF(AND($C24&lt;&gt;"",$C24&lt;$AA$2,$E24&gt;$Z$2),MIN($E24,$AA$2)-MAX($C24,$Z$2),0)</f>
        <v/>
      </c>
      <c r="P24" s="197">
        <f>IF(AND($F24&lt;&gt;"",$F24&lt;$AA$2,$G24&gt;$Z$2),MIN($G24,$AA$2)-MAX($F24,$Z$2),0)</f>
        <v/>
      </c>
      <c r="Q24" s="197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119" t="n"/>
    </row>
    <row r="25" ht="36.75" customHeight="1" s="35">
      <c r="A25" s="216">
        <f>A24+1</f>
        <v/>
      </c>
      <c r="B25" s="32">
        <f>TEXT(A25,"aaa")</f>
        <v/>
      </c>
      <c r="C25" s="200" t="n"/>
      <c r="D25" s="215">
        <f t="array" ref="D25">_xlfn.IFS(C25&lt;0.5,"朝",AND(C25&lt;22/24),"22前",AND(C25&gt;=22/24),"22後")</f>
        <v/>
      </c>
      <c r="E25" s="146" t="n"/>
      <c r="F25" s="197" t="n"/>
      <c r="G25" s="198" t="n"/>
      <c r="H25" s="201">
        <f>G25-F25</f>
        <v/>
      </c>
      <c r="I25" s="196">
        <f>IF(AND(C25&lt;0.333,C25&lt;&gt;""),8/24-C25,(IF(E25&gt;29/24,E25-29/24,)))</f>
        <v/>
      </c>
      <c r="J25" s="196">
        <f>IF(AND(C25&lt;0.5,C25&lt;&gt;""),E25-C25-H25,)</f>
        <v/>
      </c>
      <c r="K25" s="196">
        <f>IF(AND(C25&gt;0.5,C25&lt;22/24),22/24-C25,)</f>
        <v/>
      </c>
      <c r="L25" s="197">
        <f>IF(C25&gt;E25,E25+1-C25-H25,E25-C25-H25)</f>
        <v/>
      </c>
      <c r="M25" s="202">
        <f>+IF(L25&gt;$L$7,$L$7,L25)</f>
        <v/>
      </c>
      <c r="N25" s="197">
        <f>+IF(OR(L25&lt;=$L$7,L25=" ")," ",L25-$L$7)</f>
        <v/>
      </c>
      <c r="O25" s="197">
        <f>IF(AND($C25&lt;&gt;"",$C25&lt;$AA$2,$E25&gt;$Z$2),MIN($E25,$AA$2)-MAX($C25,$Z$2),0)</f>
        <v/>
      </c>
      <c r="P25" s="197">
        <f>IF(AND($F25&lt;&gt;"",$F25&lt;$AA$2,$G25&gt;$Z$2),MIN($G25,$AA$2)-MAX($F25,$Z$2),0)</f>
        <v/>
      </c>
      <c r="Q25" s="197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119" t="n"/>
    </row>
    <row r="26" ht="36.75" customHeight="1" s="35">
      <c r="A26" s="216">
        <f>A25+1</f>
        <v/>
      </c>
      <c r="B26" s="32">
        <f>TEXT(A26,"aaa")</f>
        <v/>
      </c>
      <c r="C26" s="200" t="n"/>
      <c r="D26" s="215">
        <f t="array" ref="D26">_xlfn.IFS(C26&lt;0.5,"朝",AND(C26&lt;22/24),"22前",AND(C26&gt;=22/24),"22後")</f>
        <v/>
      </c>
      <c r="E26" s="146" t="n"/>
      <c r="F26" s="197" t="n"/>
      <c r="G26" s="198" t="n"/>
      <c r="H26" s="201">
        <f>G26-F26</f>
        <v/>
      </c>
      <c r="I26" s="196">
        <f>IF(AND(C26&lt;0.333,C26&lt;&gt;""),8/24-C26,(IF(E26&gt;29/24,E26-29/24,)))</f>
        <v/>
      </c>
      <c r="J26" s="196">
        <f>IF(AND(C26&lt;0.5,C26&lt;&gt;""),E26-C26-H26,)</f>
        <v/>
      </c>
      <c r="K26" s="196">
        <f>IF(AND(C26&gt;0.5,C26&lt;22/24),22/24-C26,)</f>
        <v/>
      </c>
      <c r="L26" s="197">
        <f>IF(C26&gt;E26,E26+1-C26-H26,E26-C26-H26)</f>
        <v/>
      </c>
      <c r="M26" s="202">
        <f>+IF(L26&gt;$L$7,$L$7,L26)</f>
        <v/>
      </c>
      <c r="N26" s="197">
        <f>+IF(OR(L26&lt;=$L$7,L26=" ")," ",L26-$L$7)</f>
        <v/>
      </c>
      <c r="O26" s="197">
        <f>IF(AND($C26&lt;&gt;"",$C26&lt;$AA$2,$E26&gt;$Z$2),MIN($E26,$AA$2)-MAX($C26,$Z$2),0)</f>
        <v/>
      </c>
      <c r="P26" s="197">
        <f>IF(AND($F26&lt;&gt;"",$F26&lt;$AA$2,$G26&gt;$Z$2),MIN($G26,$AA$2)-MAX($F26,$Z$2),0)</f>
        <v/>
      </c>
      <c r="Q26" s="197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119" t="n"/>
    </row>
    <row r="27" ht="36.75" customHeight="1" s="35">
      <c r="A27" s="216">
        <f>A26+1</f>
        <v/>
      </c>
      <c r="B27" s="32">
        <f>TEXT(A27,"aaa")</f>
        <v/>
      </c>
      <c r="C27" s="200" t="n"/>
      <c r="D27" s="215">
        <f t="array" ref="D27">_xlfn.IFS(C27&lt;0.5,"朝",AND(C27&lt;22/24),"22前",AND(C27&gt;=22/24),"22後")</f>
        <v/>
      </c>
      <c r="E27" s="146" t="n"/>
      <c r="F27" s="197" t="n"/>
      <c r="G27" s="198" t="n"/>
      <c r="H27" s="201">
        <f>G27-F27</f>
        <v/>
      </c>
      <c r="I27" s="196">
        <f>IF(AND(C27&lt;0.333,C27&lt;&gt;""),8/24-C27,(IF(E27&gt;29/24,E27-29/24,)))</f>
        <v/>
      </c>
      <c r="J27" s="196">
        <f>IF(AND(C27&lt;0.5,C27&lt;&gt;""),E27-C27-H27,)</f>
        <v/>
      </c>
      <c r="K27" s="196">
        <f>IF(AND(C27&gt;0.5,C27&lt;22/24),22/24-C27,)</f>
        <v/>
      </c>
      <c r="L27" s="197">
        <f>IF(C27&gt;E27,E27+1-C27-H27,E27-C27-H27)</f>
        <v/>
      </c>
      <c r="M27" s="202">
        <f>+IF(L27&gt;$L$7,$L$7,L27)</f>
        <v/>
      </c>
      <c r="N27" s="197">
        <f>+IF(OR(L27&lt;=$L$7,L27=" ")," ",L27-$L$7)</f>
        <v/>
      </c>
      <c r="O27" s="197">
        <f>IF(AND($C27&lt;&gt;"",$C27&lt;$AA$2,$E27&gt;$Z$2),MIN($E27,$AA$2)-MAX($C27,$Z$2),0)</f>
        <v/>
      </c>
      <c r="P27" s="197">
        <f>IF(AND($F27&lt;&gt;"",$F27&lt;$AA$2,$G27&gt;$Z$2),MIN($G27,$AA$2)-MAX($F27,$Z$2),0)</f>
        <v/>
      </c>
      <c r="Q27" s="197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119" t="n"/>
    </row>
    <row r="28" ht="36.75" customHeight="1" s="35">
      <c r="A28" s="216">
        <f>A27+1</f>
        <v/>
      </c>
      <c r="B28" s="32">
        <f>TEXT(A28,"aaa")</f>
        <v/>
      </c>
      <c r="C28" s="200" t="n"/>
      <c r="D28" s="215">
        <f t="array" ref="D28">_xlfn.IFS(C28&lt;0.5,"朝",AND(C28&lt;22/24),"22前",AND(C28&gt;=22/24),"22後")</f>
        <v/>
      </c>
      <c r="E28" s="146" t="n"/>
      <c r="F28" s="197" t="n"/>
      <c r="G28" s="198" t="n"/>
      <c r="H28" s="201">
        <f>G28-F28</f>
        <v/>
      </c>
      <c r="I28" s="196">
        <f>IF(AND(C28&lt;0.333,C28&lt;&gt;""),8/24-C28,(IF(E28&gt;29/24,E28-29/24,)))</f>
        <v/>
      </c>
      <c r="J28" s="196">
        <f>IF(AND(C28&lt;0.5,C28&lt;&gt;""),E28-C28-H28,)</f>
        <v/>
      </c>
      <c r="K28" s="196">
        <f>IF(AND(C28&gt;0.5,C28&lt;22/24),22/24-C28,)</f>
        <v/>
      </c>
      <c r="L28" s="197">
        <f>IF(C28&gt;E28,E28+1-C28-H28,E28-C28-H28)</f>
        <v/>
      </c>
      <c r="M28" s="202">
        <f>+IF(L28&gt;$L$7,$L$7,L28)</f>
        <v/>
      </c>
      <c r="N28" s="197">
        <f>+IF(OR(L28&lt;=$L$7,L28=" ")," ",L28-$L$7)</f>
        <v/>
      </c>
      <c r="O28" s="197">
        <f>IF(AND($C28&lt;&gt;"",$C28&lt;$AA$2,$E28&gt;$Z$2),MIN($E28,$AA$2)-MAX($C28,$Z$2),0)</f>
        <v/>
      </c>
      <c r="P28" s="197">
        <f>IF(AND($F28&lt;&gt;"",$F28&lt;$AA$2,$G28&gt;$Z$2),MIN($G28,$AA$2)-MAX($F28,$Z$2),0)</f>
        <v/>
      </c>
      <c r="Q28" s="197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119" t="n"/>
    </row>
    <row r="29" ht="36.75" customHeight="1" s="35">
      <c r="A29" s="216">
        <f>A28+1</f>
        <v/>
      </c>
      <c r="B29" s="32">
        <f>TEXT(A29,"aaa")</f>
        <v/>
      </c>
      <c r="C29" s="200" t="n"/>
      <c r="D29" s="215">
        <f t="array" ref="D29">_xlfn.IFS(C29&lt;0.5,"朝",AND(C29&lt;22/24),"22前",AND(C29&gt;=22/24),"22後")</f>
        <v/>
      </c>
      <c r="E29" s="146" t="n"/>
      <c r="F29" s="197" t="n"/>
      <c r="G29" s="198" t="n"/>
      <c r="H29" s="201">
        <f>G29-F29</f>
        <v/>
      </c>
      <c r="I29" s="196">
        <f>IF(AND(C29&lt;0.333,C29&lt;&gt;""),8/24-C29,(IF(E29&gt;29/24,E29-29/24,)))</f>
        <v/>
      </c>
      <c r="J29" s="196">
        <f>IF(AND(C29&lt;0.5,C29&lt;&gt;""),E29-C29-H29,)</f>
        <v/>
      </c>
      <c r="K29" s="196">
        <f>IF(AND(C29&gt;0.5,C29&lt;22/24),22/24-C29,)</f>
        <v/>
      </c>
      <c r="L29" s="197">
        <f>IF(C29&gt;E29,E29+1-C29-H29,E29-C29-H29)</f>
        <v/>
      </c>
      <c r="M29" s="202">
        <f>+IF(L29&gt;$L$7,$L$7,L29)</f>
        <v/>
      </c>
      <c r="N29" s="197">
        <f>+IF(OR(L29&lt;=$L$7,L29=" ")," ",L29-$L$7)</f>
        <v/>
      </c>
      <c r="O29" s="197">
        <f>IF(AND($C29&lt;&gt;"",$C29&lt;$AA$2,$E29&gt;$Z$2),MIN($E29,$AA$2)-MAX($C29,$Z$2),0)</f>
        <v/>
      </c>
      <c r="P29" s="197">
        <f>IF(AND($F29&lt;&gt;"",$F29&lt;$AA$2,$G29&gt;$Z$2),MIN($G29,$AA$2)-MAX($F29,$Z$2),0)</f>
        <v/>
      </c>
      <c r="Q29" s="197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119" t="n"/>
    </row>
    <row r="30" ht="36.75" customHeight="1" s="35">
      <c r="A30" s="216">
        <f>A29+1</f>
        <v/>
      </c>
      <c r="B30" s="32">
        <f>TEXT(A30,"aaa")</f>
        <v/>
      </c>
      <c r="C30" s="200" t="n"/>
      <c r="D30" s="215">
        <f t="array" ref="D30">_xlfn.IFS(C30&lt;0.5,"朝",AND(C30&lt;22/24),"22前",AND(C30&gt;=22/24),"22後")</f>
        <v/>
      </c>
      <c r="E30" s="146" t="n"/>
      <c r="F30" s="197" t="n"/>
      <c r="G30" s="198" t="n"/>
      <c r="H30" s="201">
        <f>G30-F30</f>
        <v/>
      </c>
      <c r="I30" s="196">
        <f>IF(AND(C30&lt;0.333,C30&lt;&gt;""),8/24-C30,(IF(E30&gt;29/24,E30-29/24,)))</f>
        <v/>
      </c>
      <c r="J30" s="196">
        <f>IF(AND(C30&lt;0.5,C30&lt;&gt;""),E30-C30-H30,)</f>
        <v/>
      </c>
      <c r="K30" s="196">
        <f>IF(AND(C30&gt;0.5,C30&lt;22/24),22/24-C30,)</f>
        <v/>
      </c>
      <c r="L30" s="197">
        <f>IF(C30&gt;E30,E30+1-C30-H30,E30-C30-H30)</f>
        <v/>
      </c>
      <c r="M30" s="202">
        <f>+IF(L30&gt;$L$7,$L$7,L30)</f>
        <v/>
      </c>
      <c r="N30" s="197">
        <f>+IF(OR(L30&lt;=$L$7,L30=" ")," ",L30-$L$7)</f>
        <v/>
      </c>
      <c r="O30" s="197">
        <f>IF(AND($C30&lt;&gt;"",$C30&lt;$AA$2,$E30&gt;$Z$2),MIN($E30,$AA$2)-MAX($C30,$Z$2),0)</f>
        <v/>
      </c>
      <c r="P30" s="197">
        <f>IF(AND($F30&lt;&gt;"",$F30&lt;$AA$2,$G30&gt;$Z$2),MIN($G30,$AA$2)-MAX($F30,$Z$2),0)</f>
        <v/>
      </c>
      <c r="Q30" s="197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119" t="n"/>
    </row>
    <row r="31" ht="36.75" customHeight="1" s="35">
      <c r="A31" s="216">
        <f>A30+1</f>
        <v/>
      </c>
      <c r="B31" s="32">
        <f>TEXT(A31,"aaa")</f>
        <v/>
      </c>
      <c r="C31" s="200" t="n"/>
      <c r="D31" s="215">
        <f t="array" ref="D31">_xlfn.IFS(C31&lt;0.5,"朝",AND(C31&lt;22/24),"22前",AND(C31&gt;=22/24),"22後")</f>
        <v/>
      </c>
      <c r="E31" s="146" t="n"/>
      <c r="F31" s="197" t="n"/>
      <c r="G31" s="198" t="n"/>
      <c r="H31" s="201">
        <f>G31-F31</f>
        <v/>
      </c>
      <c r="I31" s="196">
        <f>IF(AND(C31&lt;0.333,C31&lt;&gt;""),8/24-C31,(IF(E31&gt;29/24,E31-29/24,)))</f>
        <v/>
      </c>
      <c r="J31" s="196">
        <f>IF(AND(C31&lt;0.5,C31&lt;&gt;""),E31-C31-H31,)</f>
        <v/>
      </c>
      <c r="K31" s="196">
        <f>IF(AND(C31&gt;0.5,C31&lt;22/24),22/24-C31,)</f>
        <v/>
      </c>
      <c r="L31" s="197">
        <f>IF(C31&gt;E31,E31+1-C31-H31,E31-C31-H31)</f>
        <v/>
      </c>
      <c r="M31" s="202">
        <f>+IF(L31&gt;$L$7,$L$7,L31)</f>
        <v/>
      </c>
      <c r="N31" s="197">
        <f>+IF(OR(L31&lt;=$L$7,L31=" ")," ",L31-$L$7)</f>
        <v/>
      </c>
      <c r="O31" s="197">
        <f>IF(AND($C31&lt;&gt;"",$C31&lt;$AA$2,$E31&gt;$Z$2),MIN($E31,$AA$2)-MAX($C31,$Z$2),0)</f>
        <v/>
      </c>
      <c r="P31" s="197">
        <f>IF(AND($F31&lt;&gt;"",$F31&lt;$AA$2,$G31&gt;$Z$2),MIN($G31,$AA$2)-MAX($F31,$Z$2),0)</f>
        <v/>
      </c>
      <c r="Q31" s="197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119" t="n"/>
    </row>
    <row r="32" ht="36.75" customHeight="1" s="35">
      <c r="A32" s="216">
        <f>A31+1</f>
        <v/>
      </c>
      <c r="B32" s="32">
        <f>TEXT(A32,"aaa")</f>
        <v/>
      </c>
      <c r="C32" s="200" t="n"/>
      <c r="D32" s="215">
        <f t="array" ref="D32">_xlfn.IFS(C32&lt;0.5,"朝",AND(C32&lt;22/24),"22前",AND(C32&gt;=22/24),"22後")</f>
        <v/>
      </c>
      <c r="E32" s="146" t="n"/>
      <c r="F32" s="197" t="n"/>
      <c r="G32" s="198" t="n"/>
      <c r="H32" s="201">
        <f>G32-F32</f>
        <v/>
      </c>
      <c r="I32" s="196">
        <f>IF(AND(C32&lt;0.333,C32&lt;&gt;""),8/24-C32,(IF(E32&gt;29/24,E32-29/24,)))</f>
        <v/>
      </c>
      <c r="J32" s="196">
        <f>IF(AND(C32&lt;0.5,C32&lt;&gt;""),E32-C32-H32,)</f>
        <v/>
      </c>
      <c r="K32" s="196">
        <f>IF(AND(C32&gt;0.5,C32&lt;22/24),22/24-C32,)</f>
        <v/>
      </c>
      <c r="L32" s="197">
        <f>IF(C32&gt;E32,E32+1-C32-H32,E32-C32-H32)</f>
        <v/>
      </c>
      <c r="M32" s="202">
        <f>+IF(L32&gt;$L$7,$L$7,L32)</f>
        <v/>
      </c>
      <c r="N32" s="197">
        <f>+IF(OR(L32&lt;=$L$7,L32=" ")," ",L32-$L$7)</f>
        <v/>
      </c>
      <c r="O32" s="197">
        <f>IF(AND($C32&lt;&gt;"",$C32&lt;$AA$2,$E32&gt;$Z$2),MIN($E32,$AA$2)-MAX($C32,$Z$2),0)</f>
        <v/>
      </c>
      <c r="P32" s="197">
        <f>IF(AND($F32&lt;&gt;"",$F32&lt;$AA$2,$G32&gt;$Z$2),MIN($G32,$AA$2)-MAX($F32,$Z$2),0)</f>
        <v/>
      </c>
      <c r="Q32" s="197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119" t="n"/>
    </row>
    <row r="33" ht="36.75" customHeight="1" s="35">
      <c r="A33" s="216">
        <f>A32+1</f>
        <v/>
      </c>
      <c r="B33" s="32">
        <f>TEXT(A33,"aaa")</f>
        <v/>
      </c>
      <c r="C33" s="200" t="n"/>
      <c r="D33" s="215">
        <f t="array" ref="D33">_xlfn.IFS(C33&lt;0.5,"朝",AND(C33&lt;22/24),"22前",AND(C33&gt;=22/24),"22後")</f>
        <v/>
      </c>
      <c r="E33" s="146" t="n"/>
      <c r="F33" s="197" t="n"/>
      <c r="G33" s="198" t="n"/>
      <c r="H33" s="201">
        <f>G33-F33</f>
        <v/>
      </c>
      <c r="I33" s="196">
        <f>IF(AND(C33&lt;0.333,C33&lt;&gt;""),8/24-C33,(IF(E33&gt;29/24,E33-29/24,)))</f>
        <v/>
      </c>
      <c r="J33" s="196">
        <f>IF(AND(C33&lt;0.5,C33&lt;&gt;""),E33-C33-H33,)</f>
        <v/>
      </c>
      <c r="K33" s="196">
        <f>IF(AND(C33&gt;0.5,C33&lt;22/24),22/24-C33,)</f>
        <v/>
      </c>
      <c r="L33" s="197">
        <f>IF(C33&gt;E33,E33+1-C33-H33,E33-C33-H33)</f>
        <v/>
      </c>
      <c r="M33" s="202">
        <f>+IF(L33&gt;$L$7,$L$7,L33)</f>
        <v/>
      </c>
      <c r="N33" s="197">
        <f>+IF(OR(L33&lt;=$L$7,L33=" ")," ",L33-$L$7)</f>
        <v/>
      </c>
      <c r="O33" s="197">
        <f>IF(AND($C33&lt;&gt;"",$C33&lt;$AA$2,$E33&gt;$Z$2),MIN($E33,$AA$2)-MAX($C33,$Z$2),0)</f>
        <v/>
      </c>
      <c r="P33" s="197">
        <f>IF(AND($F33&lt;&gt;"",$F33&lt;$AA$2,$G33&gt;$Z$2),MIN($G33,$AA$2)-MAX($F33,$Z$2),0)</f>
        <v/>
      </c>
      <c r="Q33" s="197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119" t="n"/>
    </row>
    <row r="34" ht="36.75" customHeight="1" s="35">
      <c r="A34" s="216">
        <f>A33+1</f>
        <v/>
      </c>
      <c r="B34" s="32">
        <f>TEXT(A34,"aaa")</f>
        <v/>
      </c>
      <c r="C34" s="200" t="n"/>
      <c r="D34" s="215">
        <f t="array" ref="D34">_xlfn.IFS(C34&lt;0.5,"朝",AND(C34&lt;22/24),"22前",AND(C34&gt;=22/24),"22後")</f>
        <v/>
      </c>
      <c r="E34" s="146" t="n"/>
      <c r="F34" s="197" t="n"/>
      <c r="G34" s="198" t="n"/>
      <c r="H34" s="201">
        <f>G34-F34</f>
        <v/>
      </c>
      <c r="I34" s="196">
        <f>IF(AND(C34&lt;0.333,C34&lt;&gt;""),8/24-C34,(IF(E34&gt;29/24,E34-29/24,)))</f>
        <v/>
      </c>
      <c r="J34" s="196">
        <f>IF(AND(C34&lt;0.5,C34&lt;&gt;""),E34-C34-H34,)</f>
        <v/>
      </c>
      <c r="K34" s="196">
        <f>IF(AND(C34&gt;0.5,C34&lt;22/24),22/24-C34,)</f>
        <v/>
      </c>
      <c r="L34" s="197">
        <f>IF(C34&gt;E34,E34+1-C34-H34,E34-C34-H34)</f>
        <v/>
      </c>
      <c r="M34" s="202">
        <f>+IF(L34&gt;$L$7,$L$7,L34)</f>
        <v/>
      </c>
      <c r="N34" s="197">
        <f>+IF(OR(L34&lt;=$L$7,L34=" ")," ",L34-$L$7)</f>
        <v/>
      </c>
      <c r="O34" s="197">
        <f>IF(AND($C34&lt;&gt;"",$C34&lt;$AA$2,$E34&gt;$Z$2),MIN($E34,$AA$2)-MAX($C34,$Z$2),0)</f>
        <v/>
      </c>
      <c r="P34" s="197">
        <f>IF(AND($F34&lt;&gt;"",$F34&lt;$AA$2,$G34&gt;$Z$2),MIN($G34,$AA$2)-MAX($F34,$Z$2),0)</f>
        <v/>
      </c>
      <c r="Q34" s="197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119" t="n"/>
    </row>
    <row r="35" ht="36.75" customHeight="1" s="35">
      <c r="A35" s="216">
        <f>A34+1</f>
        <v/>
      </c>
      <c r="B35" s="32">
        <f>TEXT(A35,"aaa")</f>
        <v/>
      </c>
      <c r="C35" s="200" t="n"/>
      <c r="D35" s="215">
        <f t="array" ref="D35">_xlfn.IFS(C35&lt;0.5,"朝",AND(C35&lt;22/24),"22前",AND(C35&gt;=22/24),"22後")</f>
        <v/>
      </c>
      <c r="E35" s="146" t="n"/>
      <c r="F35" s="197" t="n"/>
      <c r="G35" s="198" t="n"/>
      <c r="H35" s="201">
        <f>G35-F35</f>
        <v/>
      </c>
      <c r="I35" s="196">
        <f>IF(AND(C35&lt;0.333,C35&lt;&gt;""),8/24-C35,(IF(E35&gt;29/24,E35-29/24,)))</f>
        <v/>
      </c>
      <c r="J35" s="196">
        <f>IF(AND(C35&lt;0.5,C35&lt;&gt;""),E35-C35-H35,)</f>
        <v/>
      </c>
      <c r="K35" s="196">
        <f>IF(AND(C35&gt;0.5,C35&lt;22/24),22/24-C35,)</f>
        <v/>
      </c>
      <c r="L35" s="197">
        <f>IF(C35&gt;E35,E35+1-C35-H35,E35-C35-H35)</f>
        <v/>
      </c>
      <c r="M35" s="202">
        <f>+IF(L35&gt;$L$7,$L$7,L35)</f>
        <v/>
      </c>
      <c r="N35" s="197">
        <f>+IF(OR(L35&lt;=$L$7,L35=" ")," ",L35-$L$7)</f>
        <v/>
      </c>
      <c r="O35" s="197">
        <f>IF(AND($C35&lt;&gt;"",$C35&lt;$AA$2,$E35&gt;$Z$2),MIN($E35,$AA$2)-MAX($C35,$Z$2),0)</f>
        <v/>
      </c>
      <c r="P35" s="197">
        <f>IF(AND($F35&lt;&gt;"",$F35&lt;$AA$2,$G35&gt;$Z$2),MIN($G35,$AA$2)-MAX($F35,$Z$2),0)</f>
        <v/>
      </c>
      <c r="Q35" s="197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119" t="n"/>
    </row>
    <row r="36" ht="36.75" customHeight="1" s="35">
      <c r="A36" s="216">
        <f>A35+1</f>
        <v/>
      </c>
      <c r="B36" s="32">
        <f>TEXT(A36,"aaa")</f>
        <v/>
      </c>
      <c r="C36" s="200" t="n"/>
      <c r="D36" s="215">
        <f t="array" ref="D36">_xlfn.IFS(C36&lt;0.5,"朝",AND(C36&lt;22/24),"22前",AND(C36&gt;=22/24),"22後")</f>
        <v/>
      </c>
      <c r="E36" s="146" t="n"/>
      <c r="F36" s="197" t="n"/>
      <c r="G36" s="198" t="n"/>
      <c r="H36" s="201">
        <f>G36-F36</f>
        <v/>
      </c>
      <c r="I36" s="196">
        <f>IF(AND(C36&lt;0.333,C36&lt;&gt;""),8/24-C36,(IF(E36&gt;29/24,E36-29/24,)))</f>
        <v/>
      </c>
      <c r="J36" s="196">
        <f>IF(AND(C36&lt;0.5,C36&lt;&gt;""),E36-C36-H36,)</f>
        <v/>
      </c>
      <c r="K36" s="196">
        <f>IF(AND(C36&gt;0.5,C36&lt;22/24),22/24-C36,)</f>
        <v/>
      </c>
      <c r="L36" s="197">
        <f>IF(C36&gt;E36,E36+1-C36-H36,E36-C36-H36)</f>
        <v/>
      </c>
      <c r="M36" s="202">
        <f>+IF(L36&gt;$L$7,$L$7,L36)</f>
        <v/>
      </c>
      <c r="N36" s="197">
        <f>+IF(OR(L36&lt;=$L$7,L36=" ")," ",L36-$L$7)</f>
        <v/>
      </c>
      <c r="O36" s="197">
        <f>IF(AND($C36&lt;&gt;"",$C36&lt;$AA$2,$E36&gt;$Z$2),MIN($E36,$AA$2)-MAX($C36,$Z$2),0)</f>
        <v/>
      </c>
      <c r="P36" s="197">
        <f>IF(AND($F36&lt;&gt;"",$F36&lt;$AA$2,$G36&gt;$Z$2),MIN($G36,$AA$2)-MAX($F36,$Z$2),0)</f>
        <v/>
      </c>
      <c r="Q36" s="197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119" t="n"/>
    </row>
    <row r="37" ht="36.75" customHeight="1" s="35">
      <c r="A37" s="216">
        <f>A36+1</f>
        <v/>
      </c>
      <c r="B37" s="32">
        <f>TEXT(A37,"aaa")</f>
        <v/>
      </c>
      <c r="C37" s="200" t="n"/>
      <c r="D37" s="215">
        <f t="array" ref="D37">_xlfn.IFS(C37&lt;0.5,"朝",AND(C37&lt;22/24),"22前",AND(C37&gt;=22/24),"22後")</f>
        <v/>
      </c>
      <c r="E37" s="146" t="n"/>
      <c r="F37" s="197" t="n"/>
      <c r="G37" s="198" t="n"/>
      <c r="H37" s="201">
        <f>G37-F37</f>
        <v/>
      </c>
      <c r="I37" s="196">
        <f>IF(AND(C37&lt;0.333,C37&lt;&gt;""),8/24-C37,(IF(E37&gt;29/24,E37-29/24,)))</f>
        <v/>
      </c>
      <c r="J37" s="196">
        <f>IF(AND(C37&lt;0.5,C37&lt;&gt;""),E37-C37-H37,)</f>
        <v/>
      </c>
      <c r="K37" s="196">
        <f>IF(AND(C37&gt;0.5,C37&lt;22/24),22/24-C37,)</f>
        <v/>
      </c>
      <c r="L37" s="197">
        <f>IF(C37&gt;E37,E37+1-C37-H37,E37-C37-H37)</f>
        <v/>
      </c>
      <c r="M37" s="202">
        <f>+IF(L37&gt;$L$7,$L$7,L37)</f>
        <v/>
      </c>
      <c r="N37" s="197">
        <f>+IF(OR(L37&lt;=$L$7,L37=" ")," ",L37-$L$7)</f>
        <v/>
      </c>
      <c r="O37" s="197">
        <f>IF(AND($C37&lt;&gt;"",$C37&lt;$AA$2,$E37&gt;$Z$2),MIN($E37,$AA$2)-MAX($C37,$Z$2),0)</f>
        <v/>
      </c>
      <c r="P37" s="197">
        <f>IF(AND($F37&lt;&gt;"",$F37&lt;$AA$2,$G37&gt;$Z$2),MIN($G37,$AA$2)-MAX($F37,$Z$2),0)</f>
        <v/>
      </c>
      <c r="Q37" s="197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119" t="n"/>
    </row>
    <row r="38" ht="36.75" customHeight="1" s="35">
      <c r="A38" s="216">
        <f>A37+1</f>
        <v/>
      </c>
      <c r="B38" s="32">
        <f>TEXT(A38,"aaa")</f>
        <v/>
      </c>
      <c r="C38" s="200" t="n"/>
      <c r="D38" s="217">
        <f t="array" ref="D38">_xlfn.IFS(C38&lt;0.5,"朝",AND(C38&lt;22/24),"22前",AND(C38&gt;=22/24),"22後")</f>
        <v/>
      </c>
      <c r="E38" s="146" t="n"/>
      <c r="F38" s="197" t="n"/>
      <c r="G38" s="198" t="n"/>
      <c r="H38" s="201">
        <f>G38-F38</f>
        <v/>
      </c>
      <c r="I38" s="196">
        <f>IF(AND(C38&lt;0.333,C38&lt;&gt;""),8/24-C38,(IF(E38&gt;29/24,E38-29/24,)))</f>
        <v/>
      </c>
      <c r="J38" s="197">
        <f>IF(AND(C38&lt;0.5,C38&lt;&gt;""),E38-C38-H38,)</f>
        <v/>
      </c>
      <c r="K38" s="197">
        <f>IF(AND(C38&gt;0.5,C38&lt;22/24),22/24-C38,)</f>
        <v/>
      </c>
      <c r="L38" s="197">
        <f>IF(C38&gt;E38,E38+1-C38-H38,E38-C38-H38)</f>
        <v/>
      </c>
      <c r="M38" s="202">
        <f>+IF(L38&gt;$L$7,$L$7,L38)</f>
        <v/>
      </c>
      <c r="N38" s="197">
        <f>+IF(OR(L38&lt;=$L$7,L38=" ")," ",L38-$L$7)</f>
        <v/>
      </c>
      <c r="O38" s="197" t="n"/>
      <c r="P38" s="197" t="n"/>
      <c r="Q38" s="197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119" t="n"/>
    </row>
    <row r="39" ht="36.75" customHeight="1" s="35" thickBot="1">
      <c r="A39" s="218">
        <f>A38+1</f>
        <v/>
      </c>
      <c r="B39" s="26">
        <f>TEXT(A39,"aaa")</f>
        <v/>
      </c>
      <c r="C39" s="219" t="n"/>
      <c r="D39" s="220">
        <f t="array" ref="D39">_xlfn.IFS(C39&lt;0.5,"朝",AND(C39&lt;22/24),"22前",AND(C39&gt;=22/24),"22後")</f>
        <v/>
      </c>
      <c r="E39" s="147" t="n"/>
      <c r="F39" s="221" t="n"/>
      <c r="G39" s="222" t="n"/>
      <c r="H39" s="207" t="n">
        <v>0</v>
      </c>
      <c r="I39" s="208">
        <f>IF(AND(C39&lt;0.333,C39&lt;&gt;""),8/24-C39,(IF(E39&gt;29/24,E39-29/24,)))</f>
        <v/>
      </c>
      <c r="J39" s="208">
        <f>IF(AND(C39&lt;0.5,C39&lt;&gt;""),E39-C39-H39,)</f>
        <v/>
      </c>
      <c r="K39" s="223">
        <f>IF(AND(C39&gt;0.5,C39&lt;22/24),22/24-C39,)</f>
        <v/>
      </c>
      <c r="L39" s="208">
        <f>IF(C39&gt;E39,E39+1-C39-H39,E39-C39-H39)</f>
        <v/>
      </c>
      <c r="M39" s="209" t="n">
        <v>0</v>
      </c>
      <c r="N39" s="208" t="n"/>
      <c r="O39" s="208" t="n"/>
      <c r="P39" s="208" t="n"/>
      <c r="Q39" s="208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121" t="n"/>
    </row>
    <row r="40" ht="36.75" customHeight="1" s="35" thickTop="1">
      <c r="A40" s="117" t="inlineStr">
        <is>
          <t>合計</t>
        </is>
      </c>
      <c r="B40" s="117" t="n"/>
      <c r="C40" s="196" t="n"/>
      <c r="D40" s="215">
        <f t="array" ref="D40">_xlfn.IFS(C40&lt;0.5,"朝",AND(C40&lt;22/24),"22前",AND(C40&gt;=22/24),"22後")</f>
        <v/>
      </c>
      <c r="E40" s="224" t="n"/>
      <c r="F40" s="225" t="n"/>
      <c r="G40" s="226" t="n"/>
      <c r="H40" s="195" t="inlineStr">
        <is>
          <t>休憩計計</t>
        </is>
      </c>
      <c r="I40" s="196" t="inlineStr">
        <is>
          <t>早朝計</t>
        </is>
      </c>
      <c r="J40" s="196" t="inlineStr">
        <is>
          <t>基本計</t>
        </is>
      </c>
      <c r="K40" s="196" t="inlineStr">
        <is>
          <t>夜時間</t>
        </is>
      </c>
      <c r="L40" s="196" t="inlineStr">
        <is>
          <t>実働時間</t>
        </is>
      </c>
      <c r="M40" s="122" t="inlineStr">
        <is>
          <t>契約時間</t>
        </is>
      </c>
      <c r="N40" s="123" t="inlineStr">
        <is>
          <t>残業時間</t>
        </is>
      </c>
      <c r="O40" s="124" t="inlineStr">
        <is>
          <t>深夜時間</t>
        </is>
      </c>
      <c r="P40" s="124" t="inlineStr">
        <is>
          <t>深夜時間</t>
        </is>
      </c>
      <c r="Q40" s="124" t="inlineStr">
        <is>
          <t>深夜時間</t>
        </is>
      </c>
      <c r="R40" s="125" t="inlineStr">
        <is>
          <t>食事合計</t>
        </is>
      </c>
    </row>
    <row r="41" ht="36.75" customHeight="1" s="35" thickBot="1">
      <c r="A41" s="119" t="n"/>
      <c r="B41" s="119" t="n"/>
      <c r="C41" s="119" t="n"/>
      <c r="D41" s="119" t="n"/>
      <c r="E41" s="140" t="n"/>
      <c r="F41" s="4" t="inlineStr">
        <is>
          <t>出勤日数</t>
        </is>
      </c>
      <c r="G41" s="144">
        <f>COUNTA(C9:C39)</f>
        <v/>
      </c>
      <c r="H41" s="227">
        <f>+SUM(H9:H39)</f>
        <v/>
      </c>
      <c r="I41" s="228">
        <f>SUM(I9:I39)</f>
        <v/>
      </c>
      <c r="J41" s="229">
        <f>SUM(J9:J39)</f>
        <v/>
      </c>
      <c r="K41" s="229">
        <f>SUM(K9:K39)</f>
        <v/>
      </c>
      <c r="L41" s="197">
        <f>+SUM(L9:L39)</f>
        <v/>
      </c>
      <c r="M41" s="197">
        <f>+SUM(M9:M39)</f>
        <v/>
      </c>
      <c r="N41" s="197">
        <f>+SUM(N9:N39)</f>
        <v/>
      </c>
      <c r="O41" s="197">
        <f>+SUM(O9:O38)</f>
        <v/>
      </c>
      <c r="P41" s="197">
        <f>+SUM(P9:P38)</f>
        <v/>
      </c>
      <c r="Q41" s="197">
        <f>+SUM(Q9:Q39)</f>
        <v/>
      </c>
      <c r="R41" s="119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44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I36" sqref="I36"/>
    </sheetView>
  </sheetViews>
  <sheetFormatPr baseColWidth="8" defaultRowHeight="13.2"/>
  <cols>
    <col width="7.21875" bestFit="1" customWidth="1" style="35" min="1" max="1"/>
    <col width="5.77734375" bestFit="1" customWidth="1" style="35" min="2" max="2"/>
    <col hidden="1" width="2.88671875" customWidth="1" style="35" min="4" max="4"/>
    <col width="10.109375" customWidth="1" style="35" min="8" max="11"/>
    <col width="10" customWidth="1" style="35" min="12" max="13"/>
    <col width="10.88671875" customWidth="1" style="35" min="14" max="14"/>
    <col hidden="1" width="9" customWidth="1" style="35" min="15" max="15"/>
    <col hidden="1" width="8.21875" customWidth="1" style="35" min="16" max="16"/>
  </cols>
  <sheetData>
    <row r="2" ht="22.5" customHeight="1" s="35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67" t="inlineStr">
        <is>
          <t>ダイエットクック</t>
        </is>
      </c>
      <c r="E2" s="166" t="n"/>
      <c r="F2" s="166" t="n"/>
      <c r="G2" s="166" t="n"/>
      <c r="L2" s="0" t="n"/>
      <c r="M2" s="0" t="n"/>
      <c r="Z2" s="22" t="n">
        <v>0.9166666666666666</v>
      </c>
      <c r="AA2" s="23" t="n">
        <v>1.208333333333333</v>
      </c>
    </row>
    <row r="3" ht="22.5" customHeight="1" s="35">
      <c r="A3" s="190">
        <f>'[1]0SHEET'!D1</f>
        <v/>
      </c>
      <c r="B3" s="2" t="inlineStr">
        <is>
          <t>月</t>
        </is>
      </c>
      <c r="L3" s="0" t="n"/>
      <c r="M3" s="0" t="n"/>
    </row>
    <row r="4" ht="22.5" customHeight="1" s="35">
      <c r="C4" s="1" t="inlineStr">
        <is>
          <t>氏名</t>
        </is>
      </c>
      <c r="D4" s="168" t="inlineStr">
        <is>
          <t>Ｒサヒ　ヘミ　サラ</t>
        </is>
      </c>
      <c r="E4" s="166" t="n"/>
      <c r="F4" s="166" t="n"/>
      <c r="G4" s="166" t="n"/>
      <c r="H4" s="0" t="inlineStr">
        <is>
          <t>NP番号：</t>
        </is>
      </c>
      <c r="I4" s="107" t="n">
        <v>6456</v>
      </c>
      <c r="J4" s="0" t="n"/>
      <c r="K4" s="0" t="n"/>
      <c r="M4" s="0" t="n"/>
    </row>
    <row r="6">
      <c r="L6" s="20" t="inlineStr">
        <is>
          <t>法定時間</t>
        </is>
      </c>
      <c r="M6" s="20" t="n"/>
    </row>
    <row r="7" ht="14.25" customHeight="1" s="35" thickBot="1">
      <c r="L7" s="21" t="n">
        <v>0.3333333333333333</v>
      </c>
      <c r="M7" s="21" t="n"/>
      <c r="O7" s="3" t="n"/>
      <c r="P7" s="3" t="n"/>
      <c r="Q7" s="3" t="n"/>
    </row>
    <row r="8" ht="22.5" customHeight="1" s="35" thickBot="1">
      <c r="A8" s="110" t="inlineStr">
        <is>
          <t>日</t>
        </is>
      </c>
      <c r="B8" s="132" t="inlineStr">
        <is>
          <t>曜日</t>
        </is>
      </c>
      <c r="C8" s="7" t="inlineStr">
        <is>
          <t>出勤</t>
        </is>
      </c>
      <c r="D8" s="8" t="n"/>
      <c r="E8" s="8" t="inlineStr">
        <is>
          <t>退勤</t>
        </is>
      </c>
      <c r="F8" s="8" t="inlineStr">
        <is>
          <t>休憩開始</t>
        </is>
      </c>
      <c r="G8" s="9" t="inlineStr">
        <is>
          <t>休憩終了</t>
        </is>
      </c>
      <c r="H8" s="134" t="inlineStr">
        <is>
          <t>休憩計</t>
        </is>
      </c>
      <c r="I8" s="110" t="inlineStr">
        <is>
          <t>早朝</t>
        </is>
      </c>
      <c r="J8" s="110" t="inlineStr">
        <is>
          <t>基本</t>
        </is>
      </c>
      <c r="K8" s="110" t="inlineStr">
        <is>
          <t>夜</t>
        </is>
      </c>
      <c r="L8" s="111" t="inlineStr">
        <is>
          <t>実働</t>
        </is>
      </c>
      <c r="M8" s="111" t="inlineStr">
        <is>
          <t>契約時間</t>
        </is>
      </c>
      <c r="N8" s="112" t="inlineStr">
        <is>
          <t>残業</t>
        </is>
      </c>
      <c r="O8" s="113" t="inlineStr">
        <is>
          <t>深夜時間</t>
        </is>
      </c>
      <c r="P8" s="113" t="inlineStr">
        <is>
          <t>深夜休憩</t>
        </is>
      </c>
      <c r="Q8" s="113" t="inlineStr">
        <is>
          <t>深夜</t>
        </is>
      </c>
      <c r="R8" s="114" t="inlineStr">
        <is>
          <t>食事</t>
        </is>
      </c>
    </row>
    <row r="9" ht="36.75" customHeight="1" s="35" thickTop="1">
      <c r="A9" s="214">
        <f>A3</f>
        <v/>
      </c>
      <c r="B9" s="133">
        <f>TEXT(A9,"aaa")</f>
        <v/>
      </c>
      <c r="C9" s="192" t="n"/>
      <c r="D9" s="215">
        <f t="array" ref="D9">_xlfn.IFS(C9&lt;0.5,"朝",AND(C9&lt;22/24),"22前",AND(C9&gt;=22/24),"22後")</f>
        <v/>
      </c>
      <c r="E9" s="145" t="n"/>
      <c r="F9" s="196" t="n"/>
      <c r="G9" s="194" t="n"/>
      <c r="H9" s="195">
        <f>G9-F9</f>
        <v/>
      </c>
      <c r="I9" s="196">
        <f>IF(AND(C9&lt;0.333,C9&lt;&gt;""),8/24-C9,(IF(E9&gt;29/24,E9-29/24,)))</f>
        <v/>
      </c>
      <c r="J9" s="196">
        <f>IF(AND(C9&lt;0.5,C9&lt;&gt;""),E9-C9-H9,)</f>
        <v/>
      </c>
      <c r="K9" s="196">
        <f>IF(AND(C9&gt;0.5,C9&lt;22/24),22/24-C9,)</f>
        <v/>
      </c>
      <c r="L9" s="197">
        <f>IF(C9&gt;E9,E9+1-C9-H9,E9-C9-H9)</f>
        <v/>
      </c>
      <c r="M9" s="196">
        <f>+IF(L9&gt;$L$7,$L$7,L9)</f>
        <v/>
      </c>
      <c r="N9" s="196">
        <f>+IF(OR(L9&lt;=$L$7,L9=" ")," ",L9-$L$7)</f>
        <v/>
      </c>
      <c r="O9" s="196">
        <f>IF(AND($C9&lt;&gt;"",$C9&lt;$AA$2,$E9&gt;$Z$2),MIN($E9,$AA$2)-MAX($C9,$Z$2),0)</f>
        <v/>
      </c>
      <c r="P9" s="196">
        <f>IF(AND($F9&lt;&gt;"",$F9&lt;$AA$2,$G9&gt;$Z$2),MIN($G9,$AA$2)-MAX($F9,$Z$2),0)</f>
        <v/>
      </c>
      <c r="Q9" s="197">
        <f t="array" ref="Q9">_xlfn.IFS(D9="朝",,AND(D9="22前",E9&gt;5/24),5/24+1-H9-22/24,AND(D9="22前",E9&lt;5/24),E9+1-H9-22/24,AND(D9="22後",E9&gt;5/24),5/24+1-H9-C9,AND(D9="22後",E9&lt;5/24),E9+1-H9-C9)</f>
        <v/>
      </c>
      <c r="R9" s="117" t="n"/>
    </row>
    <row r="10" ht="36.75" customHeight="1" s="35">
      <c r="A10" s="216">
        <f>A9+1</f>
        <v/>
      </c>
      <c r="B10" s="32">
        <f>TEXT(A10,"aaa")</f>
        <v/>
      </c>
      <c r="C10" s="200" t="n">
        <v>0.8652777777777778</v>
      </c>
      <c r="D10" s="215">
        <f t="array" ref="D10">_xlfn.IFS(C10&lt;0.5,"朝",AND(C10&lt;22/24),"22前",AND(C10&gt;=22/24),"22後")</f>
        <v/>
      </c>
      <c r="E10" s="146" t="n">
        <v>1.241666666666667</v>
      </c>
      <c r="F10" s="197" t="n">
        <v>0</v>
      </c>
      <c r="G10" s="198" t="n">
        <v>0.04166666666666666</v>
      </c>
      <c r="H10" s="201">
        <f>G10-F10</f>
        <v/>
      </c>
      <c r="I10" s="196">
        <f>IF(AND(C10&lt;0.333,C10&lt;&gt;""),8/24-C10,(IF(E10&gt;29/24,E10-29/24,)))</f>
        <v/>
      </c>
      <c r="J10" s="196">
        <f>IF(AND(C10&lt;0.5,C10&lt;&gt;""),E10-C10-H10,)</f>
        <v/>
      </c>
      <c r="K10" s="196">
        <f>IF(AND(C10&gt;0.5,C10&lt;22/24),22/24-C10,)</f>
        <v/>
      </c>
      <c r="L10" s="197">
        <f>IF(C10&gt;E10,E10+1-C10-H10,E10-C10-H10)</f>
        <v/>
      </c>
      <c r="M10" s="202">
        <f>+IF(L10&gt;$L$7,$L$7,L10)</f>
        <v/>
      </c>
      <c r="N10" s="197">
        <f>+IF(OR(L10&lt;=$L$7,L10=" ")," ",L10-$L$7)</f>
        <v/>
      </c>
      <c r="O10" s="197">
        <f>IF(AND($C10&lt;&gt;"",$C10&lt;$AA$2,$E10&gt;$Z$2),MIN($E10,$AA$2)-MAX($C10,$Z$2),0)</f>
        <v/>
      </c>
      <c r="P10" s="197">
        <f>IF(AND($F10&lt;&gt;"",$F10&lt;$AA$2,$G10&gt;$Z$2),MIN($G10,$AA$2)-MAX($F10,$Z$2),0)</f>
        <v/>
      </c>
      <c r="Q10" s="197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119" t="n"/>
    </row>
    <row r="11" ht="36.75" customHeight="1" s="35">
      <c r="A11" s="216">
        <f>A10+1</f>
        <v/>
      </c>
      <c r="B11" s="32">
        <f>TEXT(A11,"aaa")</f>
        <v/>
      </c>
      <c r="C11" s="200" t="n"/>
      <c r="D11" s="215">
        <f t="array" ref="D11">_xlfn.IFS(C11&lt;0.5,"朝",AND(C11&lt;22/24),"22前",AND(C11&gt;=22/24),"22後")</f>
        <v/>
      </c>
      <c r="E11" s="146" t="n"/>
      <c r="F11" s="197" t="n"/>
      <c r="G11" s="198" t="n"/>
      <c r="H11" s="201">
        <f>G11-F11</f>
        <v/>
      </c>
      <c r="I11" s="196">
        <f>IF(AND(C11&lt;0.333,C11&lt;&gt;""),8/24-C11,(IF(E11&gt;29/24,E11-29/24,)))</f>
        <v/>
      </c>
      <c r="J11" s="196">
        <f>IF(AND(C11&lt;0.5,C11&lt;&gt;""),E11-C11-H11,)</f>
        <v/>
      </c>
      <c r="K11" s="196">
        <f>IF(AND(C11&gt;0.5,C11&lt;22/24),22/24-C11,)</f>
        <v/>
      </c>
      <c r="L11" s="197">
        <f>IF(C11&gt;E11,E11+1-C11-H11,E11-C11-H11)</f>
        <v/>
      </c>
      <c r="M11" s="202">
        <f>+IF(L11&gt;$L$7,$L$7,L11)</f>
        <v/>
      </c>
      <c r="N11" s="197">
        <f>+IF(OR(L11&lt;=$L$7,L11=" ")," ",L11-$L$7)</f>
        <v/>
      </c>
      <c r="O11" s="197">
        <f>IF(AND($C11&lt;&gt;"",$C11&lt;$AA$2,$E11&gt;$Z$2),MIN($E11,$AA$2)-MAX($C11,$Z$2),0)</f>
        <v/>
      </c>
      <c r="P11" s="197">
        <f>IF(AND($F11&lt;&gt;"",$F11&lt;$AA$2,$G11&gt;$Z$2),MIN($G11,$AA$2)-MAX($F11,$Z$2),0)</f>
        <v/>
      </c>
      <c r="Q11" s="197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119" t="n"/>
    </row>
    <row r="12" ht="36.75" customHeight="1" s="35">
      <c r="A12" s="216">
        <f>A11+1</f>
        <v/>
      </c>
      <c r="B12" s="32">
        <f>TEXT(A12,"aaa")</f>
        <v/>
      </c>
      <c r="C12" s="200" t="n"/>
      <c r="D12" s="215">
        <f t="array" ref="D12">_xlfn.IFS(C12&lt;0.5,"朝",AND(C12&lt;22/24),"22前",AND(C12&gt;=22/24),"22後")</f>
        <v/>
      </c>
      <c r="E12" s="146" t="n"/>
      <c r="F12" s="197" t="n"/>
      <c r="G12" s="198" t="n"/>
      <c r="H12" s="201">
        <f>G12-F12</f>
        <v/>
      </c>
      <c r="I12" s="196">
        <f>IF(AND(C12&lt;0.333,C12&lt;&gt;""),8/24-C12,(IF(E12&gt;29/24,E12-29/24,)))</f>
        <v/>
      </c>
      <c r="J12" s="196">
        <f>IF(AND(C12&lt;0.5,C12&lt;&gt;""),E12-C12-H12,)</f>
        <v/>
      </c>
      <c r="K12" s="196">
        <f>IF(AND(C12&gt;0.5,C12&lt;22/24),22/24-C12,)</f>
        <v/>
      </c>
      <c r="L12" s="197">
        <f>IF(C12&gt;E12,E12+1-C12-H12,E12-C12-H12)</f>
        <v/>
      </c>
      <c r="M12" s="202">
        <f>+IF(L12&gt;$L$7,$L$7,L12)</f>
        <v/>
      </c>
      <c r="N12" s="197">
        <f>+IF(OR(L12&lt;=$L$7,L12=" ")," ",L12-$L$7)</f>
        <v/>
      </c>
      <c r="O12" s="197">
        <f>IF(AND($C12&lt;&gt;"",$C12&lt;$AA$2,$E12&gt;$Z$2),MIN($E12,$AA$2)-MAX($C12,$Z$2),0)</f>
        <v/>
      </c>
      <c r="P12" s="197">
        <f>IF(AND($F12&lt;&gt;"",$F12&lt;$AA$2,$G12&gt;$Z$2),MIN($G12,$AA$2)-MAX($F12,$Z$2),0)</f>
        <v/>
      </c>
      <c r="Q12" s="197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119" t="n"/>
    </row>
    <row r="13" ht="36.75" customHeight="1" s="35">
      <c r="A13" s="216">
        <f>A12+1</f>
        <v/>
      </c>
      <c r="B13" s="32">
        <f>TEXT(A13,"aaa")</f>
        <v/>
      </c>
      <c r="C13" s="200" t="n"/>
      <c r="D13" s="215">
        <f t="array" ref="D13">_xlfn.IFS(C13&lt;0.5,"朝",AND(C13&lt;22/24),"22前",AND(C13&gt;=22/24),"22後")</f>
        <v/>
      </c>
      <c r="E13" s="146" t="n"/>
      <c r="F13" s="197" t="n"/>
      <c r="G13" s="198" t="n"/>
      <c r="H13" s="201">
        <f>G13-F13</f>
        <v/>
      </c>
      <c r="I13" s="196">
        <f>IF(AND(C13&lt;0.333,C13&lt;&gt;""),8/24-C13,(IF(E13&gt;29/24,E13-29/24,)))</f>
        <v/>
      </c>
      <c r="J13" s="196">
        <f>IF(AND(C13&lt;0.5,C13&lt;&gt;""),E13-C13-H13,)</f>
        <v/>
      </c>
      <c r="K13" s="196">
        <f>IF(AND(C13&gt;0.5,C13&lt;22/24),22/24-C13,)</f>
        <v/>
      </c>
      <c r="L13" s="197">
        <f>IF(C13&gt;E13,E13+1-C13-H13,E13-C13-H13)</f>
        <v/>
      </c>
      <c r="M13" s="202">
        <f>+IF(L13&gt;$L$7,$L$7,L13)</f>
        <v/>
      </c>
      <c r="N13" s="197">
        <f>+IF(OR(L13&lt;=$L$7,L13=" ")," ",L13-$L$7)</f>
        <v/>
      </c>
      <c r="O13" s="197">
        <f>IF(AND($C13&lt;&gt;"",$C13&lt;$AA$2,$E13&gt;$Z$2),MIN($E13,$AA$2)-MAX($C13,$Z$2),0)</f>
        <v/>
      </c>
      <c r="P13" s="197">
        <f>IF(AND($F13&lt;&gt;"",$F13&lt;$AA$2,$G13&gt;$Z$2),MIN($G13,$AA$2)-MAX($F13,$Z$2),0)</f>
        <v/>
      </c>
      <c r="Q13" s="197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119" t="n"/>
    </row>
    <row r="14" ht="36.75" customHeight="1" s="35">
      <c r="A14" s="216">
        <f>A13+1</f>
        <v/>
      </c>
      <c r="B14" s="32">
        <f>TEXT(A14,"aaa")</f>
        <v/>
      </c>
      <c r="C14" s="200" t="n"/>
      <c r="D14" s="215">
        <f t="array" ref="D14">_xlfn.IFS(C14&lt;0.5,"朝",AND(C14&lt;22/24),"22前",AND(C14&gt;=22/24),"22後")</f>
        <v/>
      </c>
      <c r="E14" s="146" t="n"/>
      <c r="F14" s="197" t="n"/>
      <c r="G14" s="198" t="n"/>
      <c r="H14" s="201">
        <f>G14-F14</f>
        <v/>
      </c>
      <c r="I14" s="196">
        <f>IF(AND(C14&lt;0.333,C14&lt;&gt;""),8/24-C14,(IF(E14&gt;29/24,E14-29/24,)))</f>
        <v/>
      </c>
      <c r="J14" s="196">
        <f>IF(AND(C14&lt;0.5,C14&lt;&gt;""),E14-C14-H14,)</f>
        <v/>
      </c>
      <c r="K14" s="196">
        <f>IF(AND(C14&gt;0.5,C14&lt;22/24),22/24-C14,)</f>
        <v/>
      </c>
      <c r="L14" s="197">
        <f>IF(C14&gt;E14,E14+1-C14-H14,E14-C14-H14)</f>
        <v/>
      </c>
      <c r="M14" s="202">
        <f>+IF(L14&gt;$L$7,$L$7,L14)</f>
        <v/>
      </c>
      <c r="N14" s="197">
        <f>+IF(OR(L14&lt;=$L$7,L14=" ")," ",L14-$L$7)</f>
        <v/>
      </c>
      <c r="O14" s="197">
        <f>IF(AND($C14&lt;&gt;"",$C14&lt;$AA$2,$E14&gt;$Z$2),MIN($E14,$AA$2)-MAX($C14,$Z$2),0)</f>
        <v/>
      </c>
      <c r="P14" s="197">
        <f>IF(AND($F14&lt;&gt;"",$F14&lt;$AA$2,$G14&gt;$Z$2),MIN($G14,$AA$2)-MAX($F14,$Z$2),0)</f>
        <v/>
      </c>
      <c r="Q14" s="197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119" t="n"/>
    </row>
    <row r="15" ht="36.75" customHeight="1" s="35">
      <c r="A15" s="216">
        <f>A14+1</f>
        <v/>
      </c>
      <c r="B15" s="32">
        <f>TEXT(A15,"aaa")</f>
        <v/>
      </c>
      <c r="C15" s="200" t="n">
        <v>0.8645833333333334</v>
      </c>
      <c r="D15" s="215">
        <f t="array" ref="D15">_xlfn.IFS(C15&lt;0.5,"朝",AND(C15&lt;22/24),"22前",AND(C15&gt;=22/24),"22後")</f>
        <v/>
      </c>
      <c r="E15" s="146" t="n">
        <v>1.238194444444444</v>
      </c>
      <c r="F15" s="197" t="n">
        <v>0</v>
      </c>
      <c r="G15" s="198" t="n">
        <v>0.04166666666666666</v>
      </c>
      <c r="H15" s="201">
        <f>G15-F15</f>
        <v/>
      </c>
      <c r="I15" s="196">
        <f>IF(AND(C15&lt;0.333,C15&lt;&gt;""),8/24-C15,(IF(E15&gt;29/24,E15-29/24,)))</f>
        <v/>
      </c>
      <c r="J15" s="196">
        <f>IF(AND(C15&lt;0.5,C15&lt;&gt;""),E15-C15-H15,)</f>
        <v/>
      </c>
      <c r="K15" s="196">
        <f>IF(AND(C15&gt;0.5,C15&lt;22/24),22/24-C15,)</f>
        <v/>
      </c>
      <c r="L15" s="197">
        <f>IF(C15&gt;E15,E15+1-C15-H15,E15-C15-H15)</f>
        <v/>
      </c>
      <c r="M15" s="202">
        <f>+IF(L15&gt;$L$7,$L$7,L15)</f>
        <v/>
      </c>
      <c r="N15" s="197">
        <f>+IF(OR(L15&lt;=$L$7,L15=" ")," ",L15-$L$7)</f>
        <v/>
      </c>
      <c r="O15" s="197">
        <f>IF(AND($C15&lt;&gt;"",$C15&lt;$AA$2,$E15&gt;$Z$2),MIN($E15,$AA$2)-MAX($C15,$Z$2),0)</f>
        <v/>
      </c>
      <c r="P15" s="197">
        <f>IF(AND($F15&lt;&gt;"",$F15&lt;$AA$2,$G15&gt;$Z$2),MIN($G15,$AA$2)-MAX($F15,$Z$2),0)</f>
        <v/>
      </c>
      <c r="Q15" s="197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119" t="n"/>
    </row>
    <row r="16" ht="36.75" customHeight="1" s="35">
      <c r="A16" s="216">
        <f>A15+1</f>
        <v/>
      </c>
      <c r="B16" s="32">
        <f>TEXT(A16,"aaa")</f>
        <v/>
      </c>
      <c r="C16" s="200" t="n"/>
      <c r="D16" s="215">
        <f t="array" ref="D16">_xlfn.IFS(C16&lt;0.5,"朝",AND(C16&lt;22/24),"22前",AND(C16&gt;=22/24),"22後")</f>
        <v/>
      </c>
      <c r="E16" s="146" t="n"/>
      <c r="F16" s="197" t="n"/>
      <c r="G16" s="198" t="n"/>
      <c r="H16" s="201">
        <f>G16-F16</f>
        <v/>
      </c>
      <c r="I16" s="196">
        <f>IF(AND(C16&lt;0.333,C16&lt;&gt;""),8/24-C16,(IF(E16&gt;29/24,E16-29/24,)))</f>
        <v/>
      </c>
      <c r="J16" s="196">
        <f>IF(AND(C16&lt;0.5,C16&lt;&gt;""),E16-C16-H16,)</f>
        <v/>
      </c>
      <c r="K16" s="196">
        <f>IF(AND(C16&gt;0.5,C16&lt;22/24),22/24-C16,)</f>
        <v/>
      </c>
      <c r="L16" s="197">
        <f>IF(C16&gt;E16,E16+1-C16-H16,E16-C16-H16)</f>
        <v/>
      </c>
      <c r="M16" s="202">
        <f>+IF(L16&gt;$L$7,$L$7,L16)</f>
        <v/>
      </c>
      <c r="N16" s="197">
        <f>+IF(OR(L16&lt;=$L$7,L16=" ")," ",L16-$L$7)</f>
        <v/>
      </c>
      <c r="O16" s="197">
        <f>IF(AND($C16&lt;&gt;"",$C16&lt;$AA$2,$E16&gt;$Z$2),MIN($E16,$AA$2)-MAX($C16,$Z$2),0)</f>
        <v/>
      </c>
      <c r="P16" s="197">
        <f>IF(AND($F16&lt;&gt;"",$F16&lt;$AA$2,$G16&gt;$Z$2),MIN($G16,$AA$2)-MAX($F16,$Z$2),0)</f>
        <v/>
      </c>
      <c r="Q16" s="197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119" t="n"/>
    </row>
    <row r="17" ht="36.75" customHeight="1" s="35">
      <c r="A17" s="216">
        <f>A16+1</f>
        <v/>
      </c>
      <c r="B17" s="32">
        <f>TEXT(A17,"aaa")</f>
        <v/>
      </c>
      <c r="C17" s="200" t="n">
        <v>0.8652777777777778</v>
      </c>
      <c r="D17" s="215">
        <f t="array" ref="D17">_xlfn.IFS(C17&lt;0.5,"朝",AND(C17&lt;22/24),"22前",AND(C17&gt;=22/24),"22後")</f>
        <v/>
      </c>
      <c r="E17" s="146" t="n">
        <v>1.241666666666667</v>
      </c>
      <c r="F17" s="197" t="n">
        <v>0</v>
      </c>
      <c r="G17" s="198" t="n">
        <v>0.04166666666666666</v>
      </c>
      <c r="H17" s="201">
        <f>G17-F17</f>
        <v/>
      </c>
      <c r="I17" s="196">
        <f>IF(AND(C17&lt;0.333,C17&lt;&gt;""),8/24-C17,(IF(E17&gt;29/24,E17-29/24,)))</f>
        <v/>
      </c>
      <c r="J17" s="196">
        <f>IF(AND(C17&lt;0.5,C17&lt;&gt;""),E17-C17-H17,)</f>
        <v/>
      </c>
      <c r="K17" s="196">
        <f>IF(AND(C17&gt;0.5,C17&lt;22/24),22/24-C17,)</f>
        <v/>
      </c>
      <c r="L17" s="197">
        <f>IF(C17&gt;E17,E17+1-C17-H17,E17-C17-H17)</f>
        <v/>
      </c>
      <c r="M17" s="202">
        <f>+IF(L17&gt;$L$7,$L$7,L17)</f>
        <v/>
      </c>
      <c r="N17" s="197">
        <f>+IF(OR(L17&lt;=$L$7,L17=" ")," ",L17-$L$7)</f>
        <v/>
      </c>
      <c r="O17" s="197">
        <f>IF(AND($C17&lt;&gt;"",$C17&lt;$AA$2,$E17&gt;$Z$2),MIN($E17,$AA$2)-MAX($C17,$Z$2),0)</f>
        <v/>
      </c>
      <c r="P17" s="197">
        <f>IF(AND($F17&lt;&gt;"",$F17&lt;$AA$2,$G17&gt;$Z$2),MIN($G17,$AA$2)-MAX($F17,$Z$2),0)</f>
        <v/>
      </c>
      <c r="Q17" s="197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119" t="n"/>
    </row>
    <row r="18" ht="36.75" customHeight="1" s="35">
      <c r="A18" s="216">
        <f>A17+1</f>
        <v/>
      </c>
      <c r="B18" s="32">
        <f>TEXT(A18,"aaa")</f>
        <v/>
      </c>
      <c r="C18" s="200" t="n"/>
      <c r="D18" s="215">
        <f t="array" ref="D18">_xlfn.IFS(C18&lt;0.5,"朝",AND(C18&lt;22/24),"22前",AND(C18&gt;=22/24),"22後")</f>
        <v/>
      </c>
      <c r="E18" s="146" t="n"/>
      <c r="F18" s="197" t="n"/>
      <c r="G18" s="198" t="n"/>
      <c r="H18" s="201">
        <f>G18-F18</f>
        <v/>
      </c>
      <c r="I18" s="196">
        <f>IF(AND(C18&lt;0.333,C18&lt;&gt;""),8/24-C18,(IF(E18&gt;29/24,E18-29/24,)))</f>
        <v/>
      </c>
      <c r="J18" s="196">
        <f>IF(AND(C18&lt;0.5,C18&lt;&gt;""),E18-C18-H18,)</f>
        <v/>
      </c>
      <c r="K18" s="196">
        <f>IF(AND(C18&gt;0.5,C18&lt;22/24),22/24-C18,)</f>
        <v/>
      </c>
      <c r="L18" s="197">
        <f>IF(C18&gt;E18,E18+1-C18-H18,E18-C18-H18)</f>
        <v/>
      </c>
      <c r="M18" s="202">
        <f>+IF(L18&gt;$L$7,$L$7,L18)</f>
        <v/>
      </c>
      <c r="N18" s="197">
        <f>+IF(OR(L18&lt;=$L$7,L18=" ")," ",L18-$L$7)</f>
        <v/>
      </c>
      <c r="O18" s="197">
        <f>IF(AND($C18&lt;&gt;"",$C18&lt;$AA$2,$E18&gt;$Z$2),MIN($E18,$AA$2)-MAX($C18,$Z$2),0)</f>
        <v/>
      </c>
      <c r="P18" s="197">
        <f>IF(AND($F18&lt;&gt;"",$F18&lt;$AA$2,$G18&gt;$Z$2),MIN($G18,$AA$2)-MAX($F18,$Z$2),0)</f>
        <v/>
      </c>
      <c r="Q18" s="197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119" t="n"/>
    </row>
    <row r="19" ht="36.75" customHeight="1" s="35">
      <c r="A19" s="216">
        <f>A18+1</f>
        <v/>
      </c>
      <c r="B19" s="32">
        <f>TEXT(A19,"aaa")</f>
        <v/>
      </c>
      <c r="C19" s="200" t="n"/>
      <c r="D19" s="215">
        <f t="array" ref="D19">_xlfn.IFS(C19&lt;0.5,"朝",AND(C19&lt;22/24),"22前",AND(C19&gt;=22/24),"22後")</f>
        <v/>
      </c>
      <c r="E19" s="146" t="n"/>
      <c r="F19" s="197" t="n"/>
      <c r="G19" s="198" t="n"/>
      <c r="H19" s="201">
        <f>G19-F19</f>
        <v/>
      </c>
      <c r="I19" s="196">
        <f>IF(AND(C19&lt;0.333,C19&lt;&gt;""),8/24-C19,(IF(E19&gt;29/24,E19-29/24,)))</f>
        <v/>
      </c>
      <c r="J19" s="196">
        <f>IF(AND(C19&lt;0.5,C19&lt;&gt;""),E19-C19-H19,)</f>
        <v/>
      </c>
      <c r="K19" s="196">
        <f>IF(AND(C19&gt;0.5,C19&lt;22/24),22/24-C19,)</f>
        <v/>
      </c>
      <c r="L19" s="197">
        <f>IF(C19&gt;E19,E19+1-C19-H19,E19-C19-H19)</f>
        <v/>
      </c>
      <c r="M19" s="202">
        <f>+IF(L19&gt;$L$7,$L$7,L19)</f>
        <v/>
      </c>
      <c r="N19" s="197">
        <f>+IF(OR(L19&lt;=$L$7,L19=" ")," ",L19-$L$7)</f>
        <v/>
      </c>
      <c r="O19" s="197">
        <f>IF(AND($C19&lt;&gt;"",$C19&lt;$AA$2,$E19&gt;$Z$2),MIN($E19,$AA$2)-MAX($C19,$Z$2),0)</f>
        <v/>
      </c>
      <c r="P19" s="197">
        <f>IF(AND($F19&lt;&gt;"",$F19&lt;$AA$2,$G19&gt;$Z$2),MIN($G19,$AA$2)-MAX($F19,$Z$2),0)</f>
        <v/>
      </c>
      <c r="Q19" s="197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119" t="n"/>
    </row>
    <row r="20" ht="36.75" customHeight="1" s="35">
      <c r="A20" s="216">
        <f>A19+1</f>
        <v/>
      </c>
      <c r="B20" s="32">
        <f>TEXT(A20,"aaa")</f>
        <v/>
      </c>
      <c r="C20" s="200" t="n"/>
      <c r="D20" s="215">
        <f t="array" ref="D20">_xlfn.IFS(C20&lt;0.5,"朝",AND(C20&lt;22/24),"22前",AND(C20&gt;=22/24),"22後")</f>
        <v/>
      </c>
      <c r="E20" s="146" t="n"/>
      <c r="F20" s="197" t="n"/>
      <c r="G20" s="198" t="n"/>
      <c r="H20" s="201">
        <f>G20-F20</f>
        <v/>
      </c>
      <c r="I20" s="196">
        <f>IF(AND(C20&lt;0.333,C20&lt;&gt;""),8/24-C20,(IF(E20&gt;29/24,E20-29/24,)))</f>
        <v/>
      </c>
      <c r="J20" s="196">
        <f>IF(AND(C20&lt;0.5,C20&lt;&gt;""),E20-C20-H20,)</f>
        <v/>
      </c>
      <c r="K20" s="196">
        <f>IF(AND(C20&gt;0.5,C20&lt;22/24),22/24-C20,)</f>
        <v/>
      </c>
      <c r="L20" s="197">
        <f>IF(C20&gt;E20,E20+1-C20-H20,E20-C20-H20)</f>
        <v/>
      </c>
      <c r="M20" s="202">
        <f>+IF(L20&gt;$L$7,$L$7,L20)</f>
        <v/>
      </c>
      <c r="N20" s="197">
        <f>+IF(OR(L20&lt;=$L$7,L20=" ")," ",L20-$L$7)</f>
        <v/>
      </c>
      <c r="O20" s="197">
        <f>IF(AND($C20&lt;&gt;"",$C20&lt;$AA$2,$E20&gt;$Z$2),MIN($E20,$AA$2)-MAX($C20,$Z$2),0)</f>
        <v/>
      </c>
      <c r="P20" s="197">
        <f>IF(AND($F20&lt;&gt;"",$F20&lt;$AA$2,$G20&gt;$Z$2),MIN($G20,$AA$2)-MAX($F20,$Z$2),0)</f>
        <v/>
      </c>
      <c r="Q20" s="197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119" t="n"/>
    </row>
    <row r="21" ht="36.75" customHeight="1" s="35">
      <c r="A21" s="216">
        <f>A20+1</f>
        <v/>
      </c>
      <c r="B21" s="32">
        <f>TEXT(A21,"aaa")</f>
        <v/>
      </c>
      <c r="C21" s="200" t="n">
        <v>0.8645833333333334</v>
      </c>
      <c r="D21" s="215">
        <f t="array" ref="D21">_xlfn.IFS(C21&lt;0.5,"朝",AND(C21&lt;22/24),"22前",AND(C21&gt;=22/24),"22後")</f>
        <v/>
      </c>
      <c r="E21" s="146" t="n">
        <v>1.255555555555556</v>
      </c>
      <c r="F21" s="197" t="n">
        <v>0</v>
      </c>
      <c r="G21" s="198" t="n">
        <v>0.04166666666666666</v>
      </c>
      <c r="H21" s="201">
        <f>G21-F21</f>
        <v/>
      </c>
      <c r="I21" s="196">
        <f>IF(AND(C21&lt;0.333,C21&lt;&gt;""),8/24-C21,(IF(E21&gt;29/24,E21-29/24,)))</f>
        <v/>
      </c>
      <c r="J21" s="196">
        <f>IF(AND(C21&lt;0.5,C21&lt;&gt;""),E21-C21-H21,)</f>
        <v/>
      </c>
      <c r="K21" s="196">
        <f>IF(AND(C21&gt;0.5,C21&lt;22/24),22/24-C21,)</f>
        <v/>
      </c>
      <c r="L21" s="197">
        <f>IF(C21&gt;E21,E21+1-C21-H21,E21-C21-H21)</f>
        <v/>
      </c>
      <c r="M21" s="202">
        <f>+IF(L21&gt;$L$7,$L$7,L21)</f>
        <v/>
      </c>
      <c r="N21" s="197">
        <f>+IF(OR(L21&lt;=$L$7,L21=" ")," ",L21-$L$7)</f>
        <v/>
      </c>
      <c r="O21" s="197">
        <f>IF(AND($C21&lt;&gt;"",$C21&lt;$AA$2,$E21&gt;$Z$2),MIN($E21,$AA$2)-MAX($C21,$Z$2),0)</f>
        <v/>
      </c>
      <c r="P21" s="197">
        <f>IF(AND($F21&lt;&gt;"",$F21&lt;$AA$2,$G21&gt;$Z$2),MIN($G21,$AA$2)-MAX($F21,$Z$2),0)</f>
        <v/>
      </c>
      <c r="Q21" s="197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119" t="n"/>
    </row>
    <row r="22" ht="36.75" customHeight="1" s="35">
      <c r="A22" s="216">
        <f>A21+1</f>
        <v/>
      </c>
      <c r="B22" s="32">
        <f>TEXT(A22,"aaa")</f>
        <v/>
      </c>
      <c r="C22" s="200" t="n">
        <v>0.8652777777777778</v>
      </c>
      <c r="D22" s="215">
        <f t="array" ref="D22">_xlfn.IFS(C22&lt;0.5,"朝",AND(C22&lt;22/24),"22前",AND(C22&gt;=22/24),"22後")</f>
        <v/>
      </c>
      <c r="E22" s="146" t="n">
        <v>1.24375</v>
      </c>
      <c r="F22" s="197" t="n">
        <v>0</v>
      </c>
      <c r="G22" s="198" t="n">
        <v>0.04166666666666666</v>
      </c>
      <c r="H22" s="201">
        <f>G22-F22</f>
        <v/>
      </c>
      <c r="I22" s="196">
        <f>IF(AND(C22&lt;0.333,C22&lt;&gt;""),8/24-C22,(IF(E22&gt;29/24,E22-29/24,)))</f>
        <v/>
      </c>
      <c r="J22" s="196">
        <f>IF(AND(C22&lt;0.5,C22&lt;&gt;""),E22-C22-H22,)</f>
        <v/>
      </c>
      <c r="K22" s="196">
        <f>IF(AND(C22&gt;0.5,C22&lt;22/24),22/24-C22,)</f>
        <v/>
      </c>
      <c r="L22" s="197">
        <f>IF(C22&gt;E22,E22+1-C22-H22,E22-C22-H22)</f>
        <v/>
      </c>
      <c r="M22" s="202">
        <f>+IF(L22&gt;$L$7,$L$7,L22)</f>
        <v/>
      </c>
      <c r="N22" s="197">
        <f>+IF(OR(L22&lt;=$L$7,L22=" ")," ",L22-$L$7)</f>
        <v/>
      </c>
      <c r="O22" s="197">
        <f>IF(AND($C22&lt;&gt;"",$C22&lt;$AA$2,$E22&gt;$Z$2),MIN($E22,$AA$2)-MAX($C22,$Z$2),0)</f>
        <v/>
      </c>
      <c r="P22" s="197">
        <f>IF(AND($F22&lt;&gt;"",$F22&lt;$AA$2,$G22&gt;$Z$2),MIN($G22,$AA$2)-MAX($F22,$Z$2),0)</f>
        <v/>
      </c>
      <c r="Q22" s="197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119" t="n"/>
    </row>
    <row r="23" ht="36.75" customHeight="1" s="35">
      <c r="A23" s="216">
        <f>A22+1</f>
        <v/>
      </c>
      <c r="B23" s="32">
        <f>TEXT(A23,"aaa")</f>
        <v/>
      </c>
      <c r="C23" s="200" t="n"/>
      <c r="D23" s="215">
        <f t="array" ref="D23">_xlfn.IFS(C23&lt;0.5,"朝",AND(C23&lt;22/24),"22前",AND(C23&gt;=22/24),"22後")</f>
        <v/>
      </c>
      <c r="E23" s="146" t="n"/>
      <c r="F23" s="197" t="n"/>
      <c r="G23" s="198" t="n"/>
      <c r="H23" s="201">
        <f>G23-F23</f>
        <v/>
      </c>
      <c r="I23" s="196">
        <f>IF(AND(C23&lt;0.333,C23&lt;&gt;""),8/24-C23,(IF(E23&gt;29/24,E23-29/24,)))</f>
        <v/>
      </c>
      <c r="J23" s="196">
        <f>IF(AND(C23&lt;0.5,C23&lt;&gt;""),E23-C23-H23,)</f>
        <v/>
      </c>
      <c r="K23" s="196">
        <f>IF(AND(C23&gt;0.5,C23&lt;22/24),22/24-C23,)</f>
        <v/>
      </c>
      <c r="L23" s="197">
        <f>IF(C23&gt;E23,E23+1-C23-H23,E23-C23-H23)</f>
        <v/>
      </c>
      <c r="M23" s="202">
        <f>+IF(L23&gt;$L$7,$L$7,L23)</f>
        <v/>
      </c>
      <c r="N23" s="197">
        <f>+IF(OR(L23&lt;=$L$7,L23=" ")," ",L23-$L$7)</f>
        <v/>
      </c>
      <c r="O23" s="197">
        <f>IF(AND($C23&lt;&gt;"",$C23&lt;$AA$2,$E23&gt;$Z$2),MIN($E23,$AA$2)-MAX($C23,$Z$2),0)</f>
        <v/>
      </c>
      <c r="P23" s="197">
        <f>IF(AND($F23&lt;&gt;"",$F23&lt;$AA$2,$G23&gt;$Z$2),MIN($G23,$AA$2)-MAX($F23,$Z$2),0)</f>
        <v/>
      </c>
      <c r="Q23" s="197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119" t="n"/>
    </row>
    <row r="24" ht="36.75" customHeight="1" s="35">
      <c r="A24" s="216">
        <f>A23+1</f>
        <v/>
      </c>
      <c r="B24" s="32">
        <f>TEXT(A24,"aaa")</f>
        <v/>
      </c>
      <c r="C24" s="200" t="n"/>
      <c r="D24" s="215">
        <f t="array" ref="D24">_xlfn.IFS(C24&lt;0.5,"朝",AND(C24&lt;22/24),"22前",AND(C24&gt;=22/24),"22後")</f>
        <v/>
      </c>
      <c r="E24" s="146" t="n"/>
      <c r="F24" s="197" t="n"/>
      <c r="G24" s="198" t="n"/>
      <c r="H24" s="201">
        <f>G24-F24</f>
        <v/>
      </c>
      <c r="I24" s="196">
        <f>IF(AND(C24&lt;0.333,C24&lt;&gt;""),8/24-C24,(IF(E24&gt;29/24,E24-29/24,)))</f>
        <v/>
      </c>
      <c r="J24" s="196">
        <f>IF(AND(C24&lt;0.5,C24&lt;&gt;""),E24-C24-H24,)</f>
        <v/>
      </c>
      <c r="K24" s="196">
        <f>IF(AND(C24&gt;0.5,C24&lt;22/24),22/24-C24,)</f>
        <v/>
      </c>
      <c r="L24" s="197">
        <f>IF(C24&gt;E24,E24+1-C24-H24,E24-C24-H24)</f>
        <v/>
      </c>
      <c r="M24" s="202">
        <f>+IF(L24&gt;$L$7,$L$7,L24)</f>
        <v/>
      </c>
      <c r="N24" s="197">
        <f>+IF(OR(L24&lt;=$L$7,L24=" ")," ",L24-$L$7)</f>
        <v/>
      </c>
      <c r="O24" s="197">
        <f>IF(AND($C24&lt;&gt;"",$C24&lt;$AA$2,$E24&gt;$Z$2),MIN($E24,$AA$2)-MAX($C24,$Z$2),0)</f>
        <v/>
      </c>
      <c r="P24" s="197">
        <f>IF(AND($F24&lt;&gt;"",$F24&lt;$AA$2,$G24&gt;$Z$2),MIN($G24,$AA$2)-MAX($F24,$Z$2),0)</f>
        <v/>
      </c>
      <c r="Q24" s="197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119" t="n"/>
    </row>
    <row r="25" ht="36.75" customHeight="1" s="35">
      <c r="A25" s="216">
        <f>A24+1</f>
        <v/>
      </c>
      <c r="B25" s="32">
        <f>TEXT(A25,"aaa")</f>
        <v/>
      </c>
      <c r="C25" s="200" t="n"/>
      <c r="D25" s="215">
        <f t="array" ref="D25">_xlfn.IFS(C25&lt;0.5,"朝",AND(C25&lt;22/24),"22前",AND(C25&gt;=22/24),"22後")</f>
        <v/>
      </c>
      <c r="E25" s="146" t="n"/>
      <c r="F25" s="197" t="n"/>
      <c r="G25" s="198" t="n"/>
      <c r="H25" s="201">
        <f>G25-F25</f>
        <v/>
      </c>
      <c r="I25" s="196">
        <f>IF(AND(C25&lt;0.333,C25&lt;&gt;""),8/24-C25,(IF(E25&gt;29/24,E25-29/24,)))</f>
        <v/>
      </c>
      <c r="J25" s="196">
        <f>IF(AND(C25&lt;0.5,C25&lt;&gt;""),E25-C25-H25,)</f>
        <v/>
      </c>
      <c r="K25" s="196">
        <f>IF(AND(C25&gt;0.5,C25&lt;22/24),22/24-C25,)</f>
        <v/>
      </c>
      <c r="L25" s="197">
        <f>IF(C25&gt;E25,E25+1-C25-H25,E25-C25-H25)</f>
        <v/>
      </c>
      <c r="M25" s="202">
        <f>+IF(L25&gt;$L$7,$L$7,L25)</f>
        <v/>
      </c>
      <c r="N25" s="197">
        <f>+IF(OR(L25&lt;=$L$7,L25=" ")," ",L25-$L$7)</f>
        <v/>
      </c>
      <c r="O25" s="197">
        <f>IF(AND($C25&lt;&gt;"",$C25&lt;$AA$2,$E25&gt;$Z$2),MIN($E25,$AA$2)-MAX($C25,$Z$2),0)</f>
        <v/>
      </c>
      <c r="P25" s="197">
        <f>IF(AND($F25&lt;&gt;"",$F25&lt;$AA$2,$G25&gt;$Z$2),MIN($G25,$AA$2)-MAX($F25,$Z$2),0)</f>
        <v/>
      </c>
      <c r="Q25" s="197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119" t="n"/>
    </row>
    <row r="26" ht="36.75" customHeight="1" s="35">
      <c r="A26" s="216">
        <f>A25+1</f>
        <v/>
      </c>
      <c r="B26" s="32">
        <f>TEXT(A26,"aaa")</f>
        <v/>
      </c>
      <c r="C26" s="200" t="n"/>
      <c r="D26" s="215">
        <f t="array" ref="D26">_xlfn.IFS(C26&lt;0.5,"朝",AND(C26&lt;22/24),"22前",AND(C26&gt;=22/24),"22後")</f>
        <v/>
      </c>
      <c r="E26" s="146" t="n"/>
      <c r="F26" s="197" t="n"/>
      <c r="G26" s="198" t="n"/>
      <c r="H26" s="201">
        <f>G26-F26</f>
        <v/>
      </c>
      <c r="I26" s="196">
        <f>IF(AND(C26&lt;0.333,C26&lt;&gt;""),8/24-C26,(IF(E26&gt;29/24,E26-29/24,)))</f>
        <v/>
      </c>
      <c r="J26" s="196">
        <f>IF(AND(C26&lt;0.5,C26&lt;&gt;""),E26-C26-H26,)</f>
        <v/>
      </c>
      <c r="K26" s="196">
        <f>IF(AND(C26&gt;0.5,C26&lt;22/24),22/24-C26,)</f>
        <v/>
      </c>
      <c r="L26" s="197">
        <f>IF(C26&gt;E26,E26+1-C26-H26,E26-C26-H26)</f>
        <v/>
      </c>
      <c r="M26" s="202">
        <f>+IF(L26&gt;$L$7,$L$7,L26)</f>
        <v/>
      </c>
      <c r="N26" s="197">
        <f>+IF(OR(L26&lt;=$L$7,L26=" ")," ",L26-$L$7)</f>
        <v/>
      </c>
      <c r="O26" s="197">
        <f>IF(AND($C26&lt;&gt;"",$C26&lt;$AA$2,$E26&gt;$Z$2),MIN($E26,$AA$2)-MAX($C26,$Z$2),0)</f>
        <v/>
      </c>
      <c r="P26" s="197">
        <f>IF(AND($F26&lt;&gt;"",$F26&lt;$AA$2,$G26&gt;$Z$2),MIN($G26,$AA$2)-MAX($F26,$Z$2),0)</f>
        <v/>
      </c>
      <c r="Q26" s="197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119" t="n"/>
    </row>
    <row r="27" ht="36.75" customHeight="1" s="35">
      <c r="A27" s="216">
        <f>A26+1</f>
        <v/>
      </c>
      <c r="B27" s="32">
        <f>TEXT(A27,"aaa")</f>
        <v/>
      </c>
      <c r="C27" s="200" t="n"/>
      <c r="D27" s="215">
        <f t="array" ref="D27">_xlfn.IFS(C27&lt;0.5,"朝",AND(C27&lt;22/24),"22前",AND(C27&gt;=22/24),"22後")</f>
        <v/>
      </c>
      <c r="E27" s="146" t="n"/>
      <c r="F27" s="197" t="n"/>
      <c r="G27" s="198" t="n"/>
      <c r="H27" s="201">
        <f>G27-F27</f>
        <v/>
      </c>
      <c r="I27" s="196">
        <f>IF(AND(C27&lt;0.333,C27&lt;&gt;""),8/24-C27,(IF(E27&gt;29/24,E27-29/24,)))</f>
        <v/>
      </c>
      <c r="J27" s="196">
        <f>IF(AND(C27&lt;0.5,C27&lt;&gt;""),E27-C27-H27,)</f>
        <v/>
      </c>
      <c r="K27" s="196">
        <f>IF(AND(C27&gt;0.5,C27&lt;22/24),22/24-C27,)</f>
        <v/>
      </c>
      <c r="L27" s="197">
        <f>IF(C27&gt;E27,E27+1-C27-H27,E27-C27-H27)</f>
        <v/>
      </c>
      <c r="M27" s="202">
        <f>+IF(L27&gt;$L$7,$L$7,L27)</f>
        <v/>
      </c>
      <c r="N27" s="197">
        <f>+IF(OR(L27&lt;=$L$7,L27=" ")," ",L27-$L$7)</f>
        <v/>
      </c>
      <c r="O27" s="197">
        <f>IF(AND($C27&lt;&gt;"",$C27&lt;$AA$2,$E27&gt;$Z$2),MIN($E27,$AA$2)-MAX($C27,$Z$2),0)</f>
        <v/>
      </c>
      <c r="P27" s="197">
        <f>IF(AND($F27&lt;&gt;"",$F27&lt;$AA$2,$G27&gt;$Z$2),MIN($G27,$AA$2)-MAX($F27,$Z$2),0)</f>
        <v/>
      </c>
      <c r="Q27" s="197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119" t="n"/>
    </row>
    <row r="28" ht="36.75" customHeight="1" s="35">
      <c r="A28" s="216">
        <f>A27+1</f>
        <v/>
      </c>
      <c r="B28" s="32">
        <f>TEXT(A28,"aaa")</f>
        <v/>
      </c>
      <c r="C28" s="200" t="n"/>
      <c r="D28" s="215">
        <f t="array" ref="D28">_xlfn.IFS(C28&lt;0.5,"朝",AND(C28&lt;22/24),"22前",AND(C28&gt;=22/24),"22後")</f>
        <v/>
      </c>
      <c r="E28" s="146" t="n"/>
      <c r="F28" s="197" t="n"/>
      <c r="G28" s="198" t="n"/>
      <c r="H28" s="201">
        <f>G28-F28</f>
        <v/>
      </c>
      <c r="I28" s="196">
        <f>IF(AND(C28&lt;0.333,C28&lt;&gt;""),8/24-C28,(IF(E28&gt;29/24,E28-29/24,)))</f>
        <v/>
      </c>
      <c r="J28" s="196">
        <f>IF(AND(C28&lt;0.5,C28&lt;&gt;""),E28-C28-H28,)</f>
        <v/>
      </c>
      <c r="K28" s="196">
        <f>IF(AND(C28&gt;0.5,C28&lt;22/24),22/24-C28,)</f>
        <v/>
      </c>
      <c r="L28" s="197">
        <f>IF(C28&gt;E28,E28+1-C28-H28,E28-C28-H28)</f>
        <v/>
      </c>
      <c r="M28" s="202">
        <f>+IF(L28&gt;$L$7,$L$7,L28)</f>
        <v/>
      </c>
      <c r="N28" s="197">
        <f>+IF(OR(L28&lt;=$L$7,L28=" ")," ",L28-$L$7)</f>
        <v/>
      </c>
      <c r="O28" s="197">
        <f>IF(AND($C28&lt;&gt;"",$C28&lt;$AA$2,$E28&gt;$Z$2),MIN($E28,$AA$2)-MAX($C28,$Z$2),0)</f>
        <v/>
      </c>
      <c r="P28" s="197">
        <f>IF(AND($F28&lt;&gt;"",$F28&lt;$AA$2,$G28&gt;$Z$2),MIN($G28,$AA$2)-MAX($F28,$Z$2),0)</f>
        <v/>
      </c>
      <c r="Q28" s="197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119" t="n"/>
    </row>
    <row r="29" ht="36.75" customHeight="1" s="35">
      <c r="A29" s="216">
        <f>A28+1</f>
        <v/>
      </c>
      <c r="B29" s="32">
        <f>TEXT(A29,"aaa")</f>
        <v/>
      </c>
      <c r="C29" s="200" t="n"/>
      <c r="D29" s="215">
        <f t="array" ref="D29">_xlfn.IFS(C29&lt;0.5,"朝",AND(C29&lt;22/24),"22前",AND(C29&gt;=22/24),"22後")</f>
        <v/>
      </c>
      <c r="E29" s="146" t="n"/>
      <c r="F29" s="197" t="n"/>
      <c r="G29" s="198" t="n"/>
      <c r="H29" s="201">
        <f>G29-F29</f>
        <v/>
      </c>
      <c r="I29" s="196">
        <f>IF(AND(C29&lt;0.333,C29&lt;&gt;""),8/24-C29,(IF(E29&gt;29/24,E29-29/24,)))</f>
        <v/>
      </c>
      <c r="J29" s="196">
        <f>IF(AND(C29&lt;0.5,C29&lt;&gt;""),E29-C29-H29,)</f>
        <v/>
      </c>
      <c r="K29" s="196">
        <f>IF(AND(C29&gt;0.5,C29&lt;22/24),22/24-C29,)</f>
        <v/>
      </c>
      <c r="L29" s="197">
        <f>IF(C29&gt;E29,E29+1-C29-H29,E29-C29-H29)</f>
        <v/>
      </c>
      <c r="M29" s="202">
        <f>+IF(L29&gt;$L$7,$L$7,L29)</f>
        <v/>
      </c>
      <c r="N29" s="197">
        <f>+IF(OR(L29&lt;=$L$7,L29=" ")," ",L29-$L$7)</f>
        <v/>
      </c>
      <c r="O29" s="197">
        <f>IF(AND($C29&lt;&gt;"",$C29&lt;$AA$2,$E29&gt;$Z$2),MIN($E29,$AA$2)-MAX($C29,$Z$2),0)</f>
        <v/>
      </c>
      <c r="P29" s="197">
        <f>IF(AND($F29&lt;&gt;"",$F29&lt;$AA$2,$G29&gt;$Z$2),MIN($G29,$AA$2)-MAX($F29,$Z$2),0)</f>
        <v/>
      </c>
      <c r="Q29" s="197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119" t="n"/>
    </row>
    <row r="30" ht="36.75" customHeight="1" s="35">
      <c r="A30" s="216">
        <f>A29+1</f>
        <v/>
      </c>
      <c r="B30" s="32">
        <f>TEXT(A30,"aaa")</f>
        <v/>
      </c>
      <c r="C30" s="200" t="n"/>
      <c r="D30" s="215">
        <f t="array" ref="D30">_xlfn.IFS(C30&lt;0.5,"朝",AND(C30&lt;22/24),"22前",AND(C30&gt;=22/24),"22後")</f>
        <v/>
      </c>
      <c r="E30" s="146" t="n"/>
      <c r="F30" s="197" t="n"/>
      <c r="G30" s="198" t="n"/>
      <c r="H30" s="201">
        <f>G30-F30</f>
        <v/>
      </c>
      <c r="I30" s="196">
        <f>IF(AND(C30&lt;0.333,C30&lt;&gt;""),8/24-C30,(IF(E30&gt;29/24,E30-29/24,)))</f>
        <v/>
      </c>
      <c r="J30" s="196">
        <f>IF(AND(C30&lt;0.5,C30&lt;&gt;""),E30-C30-H30,)</f>
        <v/>
      </c>
      <c r="K30" s="196">
        <f>IF(AND(C30&gt;0.5,C30&lt;22/24),22/24-C30,)</f>
        <v/>
      </c>
      <c r="L30" s="197">
        <f>IF(C30&gt;E30,E30+1-C30-H30,E30-C30-H30)</f>
        <v/>
      </c>
      <c r="M30" s="202">
        <f>+IF(L30&gt;$L$7,$L$7,L30)</f>
        <v/>
      </c>
      <c r="N30" s="197">
        <f>+IF(OR(L30&lt;=$L$7,L30=" ")," ",L30-$L$7)</f>
        <v/>
      </c>
      <c r="O30" s="197">
        <f>IF(AND($C30&lt;&gt;"",$C30&lt;$AA$2,$E30&gt;$Z$2),MIN($E30,$AA$2)-MAX($C30,$Z$2),0)</f>
        <v/>
      </c>
      <c r="P30" s="197">
        <f>IF(AND($F30&lt;&gt;"",$F30&lt;$AA$2,$G30&gt;$Z$2),MIN($G30,$AA$2)-MAX($F30,$Z$2),0)</f>
        <v/>
      </c>
      <c r="Q30" s="197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119" t="n"/>
    </row>
    <row r="31" ht="36.75" customHeight="1" s="35">
      <c r="A31" s="216">
        <f>A30+1</f>
        <v/>
      </c>
      <c r="B31" s="32">
        <f>TEXT(A31,"aaa")</f>
        <v/>
      </c>
      <c r="C31" s="200" t="n"/>
      <c r="D31" s="215">
        <f t="array" ref="D31">_xlfn.IFS(C31&lt;0.5,"朝",AND(C31&lt;22/24),"22前",AND(C31&gt;=22/24),"22後")</f>
        <v/>
      </c>
      <c r="E31" s="146" t="n"/>
      <c r="F31" s="197" t="n"/>
      <c r="G31" s="198" t="n"/>
      <c r="H31" s="201">
        <f>G31-F31</f>
        <v/>
      </c>
      <c r="I31" s="196">
        <f>IF(AND(C31&lt;0.333,C31&lt;&gt;""),8/24-C31,(IF(E31&gt;29/24,E31-29/24,)))</f>
        <v/>
      </c>
      <c r="J31" s="196">
        <f>IF(AND(C31&lt;0.5,C31&lt;&gt;""),E31-C31-H31,)</f>
        <v/>
      </c>
      <c r="K31" s="196">
        <f>IF(AND(C31&gt;0.5,C31&lt;22/24),22/24-C31,)</f>
        <v/>
      </c>
      <c r="L31" s="197">
        <f>IF(C31&gt;E31,E31+1-C31-H31,E31-C31-H31)</f>
        <v/>
      </c>
      <c r="M31" s="202">
        <f>+IF(L31&gt;$L$7,$L$7,L31)</f>
        <v/>
      </c>
      <c r="N31" s="197">
        <f>+IF(OR(L31&lt;=$L$7,L31=" ")," ",L31-$L$7)</f>
        <v/>
      </c>
      <c r="O31" s="197">
        <f>IF(AND($C31&lt;&gt;"",$C31&lt;$AA$2,$E31&gt;$Z$2),MIN($E31,$AA$2)-MAX($C31,$Z$2),0)</f>
        <v/>
      </c>
      <c r="P31" s="197">
        <f>IF(AND($F31&lt;&gt;"",$F31&lt;$AA$2,$G31&gt;$Z$2),MIN($G31,$AA$2)-MAX($F31,$Z$2),0)</f>
        <v/>
      </c>
      <c r="Q31" s="197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119" t="n"/>
    </row>
    <row r="32" ht="36.75" customHeight="1" s="35">
      <c r="A32" s="216">
        <f>A31+1</f>
        <v/>
      </c>
      <c r="B32" s="32">
        <f>TEXT(A32,"aaa")</f>
        <v/>
      </c>
      <c r="C32" s="200" t="n"/>
      <c r="D32" s="215">
        <f t="array" ref="D32">_xlfn.IFS(C32&lt;0.5,"朝",AND(C32&lt;22/24),"22前",AND(C32&gt;=22/24),"22後")</f>
        <v/>
      </c>
      <c r="E32" s="146" t="n"/>
      <c r="F32" s="197" t="n"/>
      <c r="G32" s="198" t="n"/>
      <c r="H32" s="201">
        <f>G32-F32</f>
        <v/>
      </c>
      <c r="I32" s="196">
        <f>IF(AND(C32&lt;0.333,C32&lt;&gt;""),8/24-C32,(IF(E32&gt;29/24,E32-29/24,)))</f>
        <v/>
      </c>
      <c r="J32" s="196">
        <f>IF(AND(C32&lt;0.5,C32&lt;&gt;""),E32-C32-H32,)</f>
        <v/>
      </c>
      <c r="K32" s="196">
        <f>IF(AND(C32&gt;0.5,C32&lt;22/24),22/24-C32,)</f>
        <v/>
      </c>
      <c r="L32" s="197">
        <f>IF(C32&gt;E32,E32+1-C32-H32,E32-C32-H32)</f>
        <v/>
      </c>
      <c r="M32" s="202">
        <f>+IF(L32&gt;$L$7,$L$7,L32)</f>
        <v/>
      </c>
      <c r="N32" s="197">
        <f>+IF(OR(L32&lt;=$L$7,L32=" ")," ",L32-$L$7)</f>
        <v/>
      </c>
      <c r="O32" s="197">
        <f>IF(AND($C32&lt;&gt;"",$C32&lt;$AA$2,$E32&gt;$Z$2),MIN($E32,$AA$2)-MAX($C32,$Z$2),0)</f>
        <v/>
      </c>
      <c r="P32" s="197">
        <f>IF(AND($F32&lt;&gt;"",$F32&lt;$AA$2,$G32&gt;$Z$2),MIN($G32,$AA$2)-MAX($F32,$Z$2),0)</f>
        <v/>
      </c>
      <c r="Q32" s="197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119" t="n"/>
    </row>
    <row r="33" ht="36.75" customHeight="1" s="35">
      <c r="A33" s="216">
        <f>A32+1</f>
        <v/>
      </c>
      <c r="B33" s="32">
        <f>TEXT(A33,"aaa")</f>
        <v/>
      </c>
      <c r="C33" s="200" t="n"/>
      <c r="D33" s="215">
        <f t="array" ref="D33">_xlfn.IFS(C33&lt;0.5,"朝",AND(C33&lt;22/24),"22前",AND(C33&gt;=22/24),"22後")</f>
        <v/>
      </c>
      <c r="E33" s="146" t="n"/>
      <c r="F33" s="197" t="n"/>
      <c r="G33" s="198" t="n"/>
      <c r="H33" s="201">
        <f>G33-F33</f>
        <v/>
      </c>
      <c r="I33" s="196">
        <f>IF(AND(C33&lt;0.333,C33&lt;&gt;""),8/24-C33,(IF(E33&gt;29/24,E33-29/24,)))</f>
        <v/>
      </c>
      <c r="J33" s="196">
        <f>IF(AND(C33&lt;0.5,C33&lt;&gt;""),E33-C33-H33,)</f>
        <v/>
      </c>
      <c r="K33" s="196">
        <f>IF(AND(C33&gt;0.5,C33&lt;22/24),22/24-C33,)</f>
        <v/>
      </c>
      <c r="L33" s="197">
        <f>IF(C33&gt;E33,E33+1-C33-H33,E33-C33-H33)</f>
        <v/>
      </c>
      <c r="M33" s="202">
        <f>+IF(L33&gt;$L$7,$L$7,L33)</f>
        <v/>
      </c>
      <c r="N33" s="197">
        <f>+IF(OR(L33&lt;=$L$7,L33=" ")," ",L33-$L$7)</f>
        <v/>
      </c>
      <c r="O33" s="197">
        <f>IF(AND($C33&lt;&gt;"",$C33&lt;$AA$2,$E33&gt;$Z$2),MIN($E33,$AA$2)-MAX($C33,$Z$2),0)</f>
        <v/>
      </c>
      <c r="P33" s="197">
        <f>IF(AND($F33&lt;&gt;"",$F33&lt;$AA$2,$G33&gt;$Z$2),MIN($G33,$AA$2)-MAX($F33,$Z$2),0)</f>
        <v/>
      </c>
      <c r="Q33" s="197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119" t="n"/>
    </row>
    <row r="34" ht="36.75" customHeight="1" s="35">
      <c r="A34" s="216">
        <f>A33+1</f>
        <v/>
      </c>
      <c r="B34" s="32">
        <f>TEXT(A34,"aaa")</f>
        <v/>
      </c>
      <c r="C34" s="200" t="n"/>
      <c r="D34" s="215">
        <f t="array" ref="D34">_xlfn.IFS(C34&lt;0.5,"朝",AND(C34&lt;22/24),"22前",AND(C34&gt;=22/24),"22後")</f>
        <v/>
      </c>
      <c r="E34" s="146" t="n"/>
      <c r="F34" s="197" t="n"/>
      <c r="G34" s="198" t="n"/>
      <c r="H34" s="201">
        <f>G34-F34</f>
        <v/>
      </c>
      <c r="I34" s="196">
        <f>IF(AND(C34&lt;0.333,C34&lt;&gt;""),8/24-C34,(IF(E34&gt;29/24,E34-29/24,)))</f>
        <v/>
      </c>
      <c r="J34" s="196">
        <f>IF(AND(C34&lt;0.5,C34&lt;&gt;""),E34-C34-H34,)</f>
        <v/>
      </c>
      <c r="K34" s="196">
        <f>IF(AND(C34&gt;0.5,C34&lt;22/24),22/24-C34,)</f>
        <v/>
      </c>
      <c r="L34" s="197">
        <f>IF(C34&gt;E34,E34+1-C34-H34,E34-C34-H34)</f>
        <v/>
      </c>
      <c r="M34" s="202">
        <f>+IF(L34&gt;$L$7,$L$7,L34)</f>
        <v/>
      </c>
      <c r="N34" s="197">
        <f>+IF(OR(L34&lt;=$L$7,L34=" ")," ",L34-$L$7)</f>
        <v/>
      </c>
      <c r="O34" s="197">
        <f>IF(AND($C34&lt;&gt;"",$C34&lt;$AA$2,$E34&gt;$Z$2),MIN($E34,$AA$2)-MAX($C34,$Z$2),0)</f>
        <v/>
      </c>
      <c r="P34" s="197">
        <f>IF(AND($F34&lt;&gt;"",$F34&lt;$AA$2,$G34&gt;$Z$2),MIN($G34,$AA$2)-MAX($F34,$Z$2),0)</f>
        <v/>
      </c>
      <c r="Q34" s="197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119" t="n"/>
    </row>
    <row r="35" ht="36.75" customHeight="1" s="35">
      <c r="A35" s="216">
        <f>A34+1</f>
        <v/>
      </c>
      <c r="B35" s="32">
        <f>TEXT(A35,"aaa")</f>
        <v/>
      </c>
      <c r="C35" s="200" t="n"/>
      <c r="D35" s="215">
        <f t="array" ref="D35">_xlfn.IFS(C35&lt;0.5,"朝",AND(C35&lt;22/24),"22前",AND(C35&gt;=22/24),"22後")</f>
        <v/>
      </c>
      <c r="E35" s="146" t="n"/>
      <c r="F35" s="197" t="n"/>
      <c r="G35" s="198" t="n"/>
      <c r="H35" s="201">
        <f>G35-F35</f>
        <v/>
      </c>
      <c r="I35" s="196">
        <f>IF(AND(C35&lt;0.333,C35&lt;&gt;""),8/24-C35,(IF(E35&gt;29/24,E35-29/24,)))</f>
        <v/>
      </c>
      <c r="J35" s="196">
        <f>IF(AND(C35&lt;0.5,C35&lt;&gt;""),E35-C35-H35,)</f>
        <v/>
      </c>
      <c r="K35" s="196">
        <f>IF(AND(C35&gt;0.5,C35&lt;22/24),22/24-C35,)</f>
        <v/>
      </c>
      <c r="L35" s="197">
        <f>IF(C35&gt;E35,E35+1-C35-H35,E35-C35-H35)</f>
        <v/>
      </c>
      <c r="M35" s="202">
        <f>+IF(L35&gt;$L$7,$L$7,L35)</f>
        <v/>
      </c>
      <c r="N35" s="197">
        <f>+IF(OR(L35&lt;=$L$7,L35=" ")," ",L35-$L$7)</f>
        <v/>
      </c>
      <c r="O35" s="197">
        <f>IF(AND($C35&lt;&gt;"",$C35&lt;$AA$2,$E35&gt;$Z$2),MIN($E35,$AA$2)-MAX($C35,$Z$2),0)</f>
        <v/>
      </c>
      <c r="P35" s="197">
        <f>IF(AND($F35&lt;&gt;"",$F35&lt;$AA$2,$G35&gt;$Z$2),MIN($G35,$AA$2)-MAX($F35,$Z$2),0)</f>
        <v/>
      </c>
      <c r="Q35" s="197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119" t="n"/>
    </row>
    <row r="36" ht="36.75" customHeight="1" s="35">
      <c r="A36" s="216">
        <f>A35+1</f>
        <v/>
      </c>
      <c r="B36" s="32">
        <f>TEXT(A36,"aaa")</f>
        <v/>
      </c>
      <c r="C36" s="200" t="n"/>
      <c r="D36" s="215">
        <f t="array" ref="D36">_xlfn.IFS(C36&lt;0.5,"朝",AND(C36&lt;22/24),"22前",AND(C36&gt;=22/24),"22後")</f>
        <v/>
      </c>
      <c r="E36" s="146" t="n"/>
      <c r="F36" s="197" t="n"/>
      <c r="G36" s="198" t="n"/>
      <c r="H36" s="201">
        <f>G36-F36</f>
        <v/>
      </c>
      <c r="I36" s="196">
        <f>IF(AND(C36&lt;0.333,C36&lt;&gt;""),8/24-C36,(IF(E36&gt;29/24,E36-29/24,)))</f>
        <v/>
      </c>
      <c r="J36" s="196">
        <f>IF(AND(C36&lt;0.5,C36&lt;&gt;""),E36-C36-H36,)</f>
        <v/>
      </c>
      <c r="K36" s="196">
        <f>IF(AND(C36&gt;0.5,C36&lt;22/24),22/24-C36,)</f>
        <v/>
      </c>
      <c r="L36" s="197">
        <f>IF(C36&gt;E36,E36+1-C36-H36,E36-C36-H36)</f>
        <v/>
      </c>
      <c r="M36" s="202">
        <f>+IF(L36&gt;$L$7,$L$7,L36)</f>
        <v/>
      </c>
      <c r="N36" s="197">
        <f>+IF(OR(L36&lt;=$L$7,L36=" ")," ",L36-$L$7)</f>
        <v/>
      </c>
      <c r="O36" s="197">
        <f>IF(AND($C36&lt;&gt;"",$C36&lt;$AA$2,$E36&gt;$Z$2),MIN($E36,$AA$2)-MAX($C36,$Z$2),0)</f>
        <v/>
      </c>
      <c r="P36" s="197">
        <f>IF(AND($F36&lt;&gt;"",$F36&lt;$AA$2,$G36&gt;$Z$2),MIN($G36,$AA$2)-MAX($F36,$Z$2),0)</f>
        <v/>
      </c>
      <c r="Q36" s="197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119" t="n"/>
    </row>
    <row r="37" ht="36.75" customHeight="1" s="35">
      <c r="A37" s="216">
        <f>A36+1</f>
        <v/>
      </c>
      <c r="B37" s="32">
        <f>TEXT(A37,"aaa")</f>
        <v/>
      </c>
      <c r="C37" s="200" t="n"/>
      <c r="D37" s="215">
        <f t="array" ref="D37">_xlfn.IFS(C37&lt;0.5,"朝",AND(C37&lt;22/24),"22前",AND(C37&gt;=22/24),"22後")</f>
        <v/>
      </c>
      <c r="E37" s="146" t="n"/>
      <c r="F37" s="197" t="n"/>
      <c r="G37" s="198" t="n"/>
      <c r="H37" s="201">
        <f>G37-F37</f>
        <v/>
      </c>
      <c r="I37" s="196">
        <f>IF(AND(C37&lt;0.333,C37&lt;&gt;""),8/24-C37,(IF(E37&gt;29/24,E37-29/24,)))</f>
        <v/>
      </c>
      <c r="J37" s="196">
        <f>IF(AND(C37&lt;0.5,C37&lt;&gt;""),E37-C37-H37,)</f>
        <v/>
      </c>
      <c r="K37" s="196">
        <f>IF(AND(C37&gt;0.5,C37&lt;22/24),22/24-C37,)</f>
        <v/>
      </c>
      <c r="L37" s="197">
        <f>IF(C37&gt;E37,E37+1-C37-H37,E37-C37-H37)</f>
        <v/>
      </c>
      <c r="M37" s="202">
        <f>+IF(L37&gt;$L$7,$L$7,L37)</f>
        <v/>
      </c>
      <c r="N37" s="197">
        <f>+IF(OR(L37&lt;=$L$7,L37=" ")," ",L37-$L$7)</f>
        <v/>
      </c>
      <c r="O37" s="197">
        <f>IF(AND($C37&lt;&gt;"",$C37&lt;$AA$2,$E37&gt;$Z$2),MIN($E37,$AA$2)-MAX($C37,$Z$2),0)</f>
        <v/>
      </c>
      <c r="P37" s="197">
        <f>IF(AND($F37&lt;&gt;"",$F37&lt;$AA$2,$G37&gt;$Z$2),MIN($G37,$AA$2)-MAX($F37,$Z$2),0)</f>
        <v/>
      </c>
      <c r="Q37" s="197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119" t="n"/>
    </row>
    <row r="38" ht="36.75" customHeight="1" s="35">
      <c r="A38" s="216">
        <f>A37+1</f>
        <v/>
      </c>
      <c r="B38" s="32">
        <f>TEXT(A38,"aaa")</f>
        <v/>
      </c>
      <c r="C38" s="200" t="n"/>
      <c r="D38" s="217">
        <f t="array" ref="D38">_xlfn.IFS(C38&lt;0.5,"朝",AND(C38&lt;22/24),"22前",AND(C38&gt;=22/24),"22後")</f>
        <v/>
      </c>
      <c r="E38" s="146" t="n"/>
      <c r="F38" s="197" t="n"/>
      <c r="G38" s="198" t="n"/>
      <c r="H38" s="201">
        <f>G38-F38</f>
        <v/>
      </c>
      <c r="I38" s="196">
        <f>IF(AND(C38&lt;0.333,C38&lt;&gt;""),8/24-C38,(IF(E38&gt;29/24,E38-29/24,)))</f>
        <v/>
      </c>
      <c r="J38" s="197">
        <f>IF(AND(C38&lt;0.5,C38&lt;&gt;""),E38-C38-H38,)</f>
        <v/>
      </c>
      <c r="K38" s="197">
        <f>IF(AND(C38&gt;0.5,C38&lt;22/24),22/24-C38,)</f>
        <v/>
      </c>
      <c r="L38" s="197">
        <f>IF(C38&gt;E38,E38+1-C38-H38,E38-C38-H38)</f>
        <v/>
      </c>
      <c r="M38" s="202">
        <f>+IF(L38&gt;$L$7,$L$7,L38)</f>
        <v/>
      </c>
      <c r="N38" s="197">
        <f>+IF(OR(L38&lt;=$L$7,L38=" ")," ",L38-$L$7)</f>
        <v/>
      </c>
      <c r="O38" s="197" t="n"/>
      <c r="P38" s="197" t="n"/>
      <c r="Q38" s="197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119" t="n"/>
    </row>
    <row r="39" ht="36.75" customHeight="1" s="35" thickBot="1">
      <c r="A39" s="218">
        <f>A38+1</f>
        <v/>
      </c>
      <c r="B39" s="26">
        <f>TEXT(A39,"aaa")</f>
        <v/>
      </c>
      <c r="C39" s="219" t="n"/>
      <c r="D39" s="220">
        <f t="array" ref="D39">_xlfn.IFS(C39&lt;0.5,"朝",AND(C39&lt;22/24),"22前",AND(C39&gt;=22/24),"22後")</f>
        <v/>
      </c>
      <c r="E39" s="147" t="n"/>
      <c r="F39" s="221" t="n"/>
      <c r="G39" s="222" t="n"/>
      <c r="H39" s="207" t="n">
        <v>0</v>
      </c>
      <c r="I39" s="208">
        <f>IF(AND(C39&lt;0.333,C39&lt;&gt;""),8/24-C39,(IF(E39&gt;29/24,E39-29/24,)))</f>
        <v/>
      </c>
      <c r="J39" s="208">
        <f>IF(AND(C39&lt;0.5,C39&lt;&gt;""),E39-C39-H39,)</f>
        <v/>
      </c>
      <c r="K39" s="223">
        <f>IF(AND(C39&gt;0.5,C39&lt;22/24),22/24-C39,)</f>
        <v/>
      </c>
      <c r="L39" s="208">
        <f>IF(C39&gt;E39,E39+1-C39-H39,E39-C39-H39)</f>
        <v/>
      </c>
      <c r="M39" s="209" t="n">
        <v>0</v>
      </c>
      <c r="N39" s="208" t="n"/>
      <c r="O39" s="208" t="n"/>
      <c r="P39" s="208" t="n"/>
      <c r="Q39" s="208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121" t="n"/>
    </row>
    <row r="40" ht="36.75" customHeight="1" s="35" thickTop="1">
      <c r="A40" s="117" t="inlineStr">
        <is>
          <t>合計</t>
        </is>
      </c>
      <c r="B40" s="117" t="n"/>
      <c r="C40" s="196" t="n"/>
      <c r="D40" s="215">
        <f t="array" ref="D40">_xlfn.IFS(C40&lt;0.5,"朝",AND(C40&lt;22/24),"22前",AND(C40&gt;=22/24),"22後")</f>
        <v/>
      </c>
      <c r="E40" s="224" t="n"/>
      <c r="F40" s="225" t="n"/>
      <c r="G40" s="226" t="n"/>
      <c r="H40" s="195" t="inlineStr">
        <is>
          <t>休憩計計</t>
        </is>
      </c>
      <c r="I40" s="196" t="inlineStr">
        <is>
          <t>早朝計</t>
        </is>
      </c>
      <c r="J40" s="196" t="inlineStr">
        <is>
          <t>基本計</t>
        </is>
      </c>
      <c r="K40" s="196" t="inlineStr">
        <is>
          <t>夜時間</t>
        </is>
      </c>
      <c r="L40" s="196" t="inlineStr">
        <is>
          <t>実働時間</t>
        </is>
      </c>
      <c r="M40" s="122" t="inlineStr">
        <is>
          <t>契約時間</t>
        </is>
      </c>
      <c r="N40" s="123" t="inlineStr">
        <is>
          <t>残業時間</t>
        </is>
      </c>
      <c r="O40" s="124" t="inlineStr">
        <is>
          <t>深夜時間</t>
        </is>
      </c>
      <c r="P40" s="124" t="inlineStr">
        <is>
          <t>深夜時間</t>
        </is>
      </c>
      <c r="Q40" s="124" t="inlineStr">
        <is>
          <t>深夜時間</t>
        </is>
      </c>
      <c r="R40" s="125" t="inlineStr">
        <is>
          <t>食事合計</t>
        </is>
      </c>
    </row>
    <row r="41" ht="36.75" customHeight="1" s="35" thickBot="1">
      <c r="A41" s="119" t="n"/>
      <c r="B41" s="119" t="n"/>
      <c r="C41" s="119" t="n"/>
      <c r="D41" s="119" t="n"/>
      <c r="E41" s="140" t="n"/>
      <c r="F41" s="4" t="inlineStr">
        <is>
          <t>出勤日数</t>
        </is>
      </c>
      <c r="G41" s="144">
        <f>COUNTA(C9:C39)</f>
        <v/>
      </c>
      <c r="H41" s="227">
        <f>+SUM(H9:H39)</f>
        <v/>
      </c>
      <c r="I41" s="228">
        <f>SUM(I9:I39)</f>
        <v/>
      </c>
      <c r="J41" s="229">
        <f>SUM(J9:J39)</f>
        <v/>
      </c>
      <c r="K41" s="229">
        <f>SUM(K9:K39)</f>
        <v/>
      </c>
      <c r="L41" s="197">
        <f>+SUM(L9:L39)</f>
        <v/>
      </c>
      <c r="M41" s="197">
        <f>+SUM(M9:M39)</f>
        <v/>
      </c>
      <c r="N41" s="197">
        <f>+SUM(N9:N39)</f>
        <v/>
      </c>
      <c r="O41" s="197">
        <f>+SUM(O9:O38)</f>
        <v/>
      </c>
      <c r="P41" s="197">
        <f>+SUM(P9:P38)</f>
        <v/>
      </c>
      <c r="Q41" s="197">
        <f>+SUM(Q9:Q39)</f>
        <v/>
      </c>
      <c r="R41" s="119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45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I36" sqref="I36"/>
    </sheetView>
  </sheetViews>
  <sheetFormatPr baseColWidth="8" defaultRowHeight="13.2"/>
  <cols>
    <col width="7.21875" bestFit="1" customWidth="1" style="35" min="1" max="1"/>
    <col width="5.77734375" bestFit="1" customWidth="1" style="35" min="2" max="2"/>
    <col hidden="1" width="2.88671875" customWidth="1" style="35" min="4" max="4"/>
    <col width="10.109375" customWidth="1" style="35" min="8" max="11"/>
    <col width="10" customWidth="1" style="35" min="12" max="13"/>
    <col width="10.88671875" customWidth="1" style="35" min="14" max="14"/>
    <col hidden="1" width="9" customWidth="1" style="35" min="15" max="15"/>
    <col hidden="1" width="8.21875" customWidth="1" style="35" min="16" max="16"/>
  </cols>
  <sheetData>
    <row r="2" ht="22.5" customHeight="1" s="35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67" t="inlineStr">
        <is>
          <t>ダイエットクック</t>
        </is>
      </c>
      <c r="E2" s="166" t="n"/>
      <c r="F2" s="166" t="n"/>
      <c r="G2" s="166" t="n"/>
      <c r="L2" s="0" t="n"/>
      <c r="M2" s="0" t="n"/>
      <c r="Z2" s="22" t="n">
        <v>0.9166666666666666</v>
      </c>
      <c r="AA2" s="23" t="n">
        <v>1.208333333333333</v>
      </c>
    </row>
    <row r="3" ht="22.5" customHeight="1" s="35">
      <c r="A3" s="190">
        <f>'[1]0SHEET'!D1</f>
        <v/>
      </c>
      <c r="B3" s="2" t="inlineStr">
        <is>
          <t>月</t>
        </is>
      </c>
      <c r="L3" s="0" t="n"/>
      <c r="M3" s="0" t="n"/>
    </row>
    <row r="4" ht="22.5" customHeight="1" s="35">
      <c r="C4" s="1" t="inlineStr">
        <is>
          <t>氏名</t>
        </is>
      </c>
      <c r="D4" s="168" t="inlineStr">
        <is>
          <t>Ｒカトリ　スレスタ　アミタ</t>
        </is>
      </c>
      <c r="E4" s="166" t="n"/>
      <c r="F4" s="166" t="n"/>
      <c r="G4" s="166" t="n"/>
      <c r="H4" s="0" t="inlineStr">
        <is>
          <t>NP番号：</t>
        </is>
      </c>
      <c r="I4" s="107" t="n">
        <v>6457</v>
      </c>
      <c r="J4" s="0" t="n"/>
      <c r="K4" s="0" t="n"/>
      <c r="M4" s="0" t="n"/>
    </row>
    <row r="6">
      <c r="L6" s="20" t="inlineStr">
        <is>
          <t>法定時間</t>
        </is>
      </c>
      <c r="M6" s="20" t="n"/>
    </row>
    <row r="7" ht="14.25" customHeight="1" s="35" thickBot="1">
      <c r="L7" s="21" t="n">
        <v>0.3333333333333333</v>
      </c>
      <c r="M7" s="21" t="n"/>
      <c r="O7" s="3" t="n"/>
      <c r="P7" s="3" t="n"/>
      <c r="Q7" s="3" t="n"/>
    </row>
    <row r="8" ht="22.5" customHeight="1" s="35" thickBot="1">
      <c r="A8" s="110" t="inlineStr">
        <is>
          <t>日</t>
        </is>
      </c>
      <c r="B8" s="132" t="inlineStr">
        <is>
          <t>曜日</t>
        </is>
      </c>
      <c r="C8" s="7" t="inlineStr">
        <is>
          <t>出勤</t>
        </is>
      </c>
      <c r="D8" s="8" t="n"/>
      <c r="E8" s="8" t="inlineStr">
        <is>
          <t>退勤</t>
        </is>
      </c>
      <c r="F8" s="8" t="inlineStr">
        <is>
          <t>休憩開始</t>
        </is>
      </c>
      <c r="G8" s="9" t="inlineStr">
        <is>
          <t>休憩終了</t>
        </is>
      </c>
      <c r="H8" s="134" t="inlineStr">
        <is>
          <t>休憩計</t>
        </is>
      </c>
      <c r="I8" s="110" t="inlineStr">
        <is>
          <t>早朝</t>
        </is>
      </c>
      <c r="J8" s="110" t="inlineStr">
        <is>
          <t>基本</t>
        </is>
      </c>
      <c r="K8" s="110" t="inlineStr">
        <is>
          <t>夜</t>
        </is>
      </c>
      <c r="L8" s="111" t="inlineStr">
        <is>
          <t>実働</t>
        </is>
      </c>
      <c r="M8" s="111" t="inlineStr">
        <is>
          <t>契約時間</t>
        </is>
      </c>
      <c r="N8" s="112" t="inlineStr">
        <is>
          <t>残業</t>
        </is>
      </c>
      <c r="O8" s="113" t="inlineStr">
        <is>
          <t>深夜時間</t>
        </is>
      </c>
      <c r="P8" s="113" t="inlineStr">
        <is>
          <t>深夜休憩</t>
        </is>
      </c>
      <c r="Q8" s="113" t="inlineStr">
        <is>
          <t>深夜</t>
        </is>
      </c>
      <c r="R8" s="114" t="inlineStr">
        <is>
          <t>食事</t>
        </is>
      </c>
    </row>
    <row r="9" ht="36.75" customHeight="1" s="35" thickTop="1">
      <c r="A9" s="214">
        <f>A3</f>
        <v/>
      </c>
      <c r="B9" s="133">
        <f>TEXT(A9,"aaa")</f>
        <v/>
      </c>
      <c r="C9" s="192" t="n">
        <v>0.8652777777777778</v>
      </c>
      <c r="D9" s="215">
        <f t="array" ref="D9">_xlfn.IFS(C9&lt;0.5,"朝",AND(C9&lt;22/24),"22前",AND(C9&gt;=22/24),"22後")</f>
        <v/>
      </c>
      <c r="E9" s="145" t="n">
        <v>1.244444444444444</v>
      </c>
      <c r="F9" s="196" t="n">
        <v>0</v>
      </c>
      <c r="G9" s="194" t="n">
        <v>0.04166666666666666</v>
      </c>
      <c r="H9" s="195">
        <f>G9-F9</f>
        <v/>
      </c>
      <c r="I9" s="196">
        <f>IF(AND(C9&lt;0.333,C9&lt;&gt;""),8/24-C9,(IF(E9&gt;29/24,E9-29/24,)))</f>
        <v/>
      </c>
      <c r="J9" s="196">
        <f>IF(AND(C9&lt;0.5,C9&lt;&gt;""),E9-C9-H9,)</f>
        <v/>
      </c>
      <c r="K9" s="196">
        <f>IF(AND(C9&gt;0.5,C9&lt;22/24),22/24-C9,)</f>
        <v/>
      </c>
      <c r="L9" s="197">
        <f>IF(C9&gt;E9,E9+1-C9-H9,E9-C9-H9)</f>
        <v/>
      </c>
      <c r="M9" s="196">
        <f>+IF(L9&gt;$L$7,$L$7,L9)</f>
        <v/>
      </c>
      <c r="N9" s="196">
        <f>+IF(OR(L9&lt;=$L$7,L9=" ")," ",L9-$L$7)</f>
        <v/>
      </c>
      <c r="O9" s="196">
        <f>IF(AND($C9&lt;&gt;"",$C9&lt;$AA$2,$E9&gt;$Z$2),MIN($E9,$AA$2)-MAX($C9,$Z$2),0)</f>
        <v/>
      </c>
      <c r="P9" s="196">
        <f>IF(AND($F9&lt;&gt;"",$F9&lt;$AA$2,$G9&gt;$Z$2),MIN($G9,$AA$2)-MAX($F9,$Z$2),0)</f>
        <v/>
      </c>
      <c r="Q9" s="197">
        <f t="array" ref="Q9">_xlfn.IFS(D9="朝",,AND(D9="22前",E9&gt;5/24),5/24+1-H9-22/24,AND(D9="22前",E9&lt;5/24),E9+1-H9-22/24,AND(D9="22後",E9&gt;5/24),5/24+1-H9-C9,AND(D9="22後",E9&lt;5/24),E9+1-H9-C9)</f>
        <v/>
      </c>
      <c r="R9" s="117" t="n"/>
    </row>
    <row r="10" ht="36.75" customHeight="1" s="35">
      <c r="A10" s="216">
        <f>A9+1</f>
        <v/>
      </c>
      <c r="B10" s="32">
        <f>TEXT(A10,"aaa")</f>
        <v/>
      </c>
      <c r="C10" s="200" t="n"/>
      <c r="D10" s="215">
        <f t="array" ref="D10">_xlfn.IFS(C10&lt;0.5,"朝",AND(C10&lt;22/24),"22前",AND(C10&gt;=22/24),"22後")</f>
        <v/>
      </c>
      <c r="E10" s="146" t="n"/>
      <c r="F10" s="197" t="n"/>
      <c r="G10" s="198" t="n"/>
      <c r="H10" s="201">
        <f>G10-F10</f>
        <v/>
      </c>
      <c r="I10" s="196">
        <f>IF(AND(C10&lt;0.333,C10&lt;&gt;""),8/24-C10,(IF(E10&gt;29/24,E10-29/24,)))</f>
        <v/>
      </c>
      <c r="J10" s="196">
        <f>IF(AND(C10&lt;0.5,C10&lt;&gt;""),E10-C10-H10,)</f>
        <v/>
      </c>
      <c r="K10" s="196">
        <f>IF(AND(C10&gt;0.5,C10&lt;22/24),22/24-C10,)</f>
        <v/>
      </c>
      <c r="L10" s="197">
        <f>IF(C10&gt;E10,E10+1-C10-H10,E10-C10-H10)</f>
        <v/>
      </c>
      <c r="M10" s="202">
        <f>+IF(L10&gt;$L$7,$L$7,L10)</f>
        <v/>
      </c>
      <c r="N10" s="197">
        <f>+IF(OR(L10&lt;=$L$7,L10=" ")," ",L10-$L$7)</f>
        <v/>
      </c>
      <c r="O10" s="197">
        <f>IF(AND($C10&lt;&gt;"",$C10&lt;$AA$2,$E10&gt;$Z$2),MIN($E10,$AA$2)-MAX($C10,$Z$2),0)</f>
        <v/>
      </c>
      <c r="P10" s="197">
        <f>IF(AND($F10&lt;&gt;"",$F10&lt;$AA$2,$G10&gt;$Z$2),MIN($G10,$AA$2)-MAX($F10,$Z$2),0)</f>
        <v/>
      </c>
      <c r="Q10" s="197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119" t="n"/>
    </row>
    <row r="11" ht="36.75" customHeight="1" s="35">
      <c r="A11" s="216">
        <f>A10+1</f>
        <v/>
      </c>
      <c r="B11" s="32">
        <f>TEXT(A11,"aaa")</f>
        <v/>
      </c>
      <c r="C11" s="200" t="n"/>
      <c r="D11" s="215">
        <f t="array" ref="D11">_xlfn.IFS(C11&lt;0.5,"朝",AND(C11&lt;22/24),"22前",AND(C11&gt;=22/24),"22後")</f>
        <v/>
      </c>
      <c r="E11" s="146" t="n"/>
      <c r="F11" s="197" t="n"/>
      <c r="G11" s="198" t="n"/>
      <c r="H11" s="201">
        <f>G11-F11</f>
        <v/>
      </c>
      <c r="I11" s="196">
        <f>IF(AND(C11&lt;0.333,C11&lt;&gt;""),8/24-C11,(IF(E11&gt;29/24,E11-29/24,)))</f>
        <v/>
      </c>
      <c r="J11" s="196">
        <f>IF(AND(C11&lt;0.5,C11&lt;&gt;""),E11-C11-H11,)</f>
        <v/>
      </c>
      <c r="K11" s="196">
        <f>IF(AND(C11&gt;0.5,C11&lt;22/24),22/24-C11,)</f>
        <v/>
      </c>
      <c r="L11" s="197">
        <f>IF(C11&gt;E11,E11+1-C11-H11,E11-C11-H11)</f>
        <v/>
      </c>
      <c r="M11" s="202">
        <f>+IF(L11&gt;$L$7,$L$7,L11)</f>
        <v/>
      </c>
      <c r="N11" s="197">
        <f>+IF(OR(L11&lt;=$L$7,L11=" ")," ",L11-$L$7)</f>
        <v/>
      </c>
      <c r="O11" s="197">
        <f>IF(AND($C11&lt;&gt;"",$C11&lt;$AA$2,$E11&gt;$Z$2),MIN($E11,$AA$2)-MAX($C11,$Z$2),0)</f>
        <v/>
      </c>
      <c r="P11" s="197">
        <f>IF(AND($F11&lt;&gt;"",$F11&lt;$AA$2,$G11&gt;$Z$2),MIN($G11,$AA$2)-MAX($F11,$Z$2),0)</f>
        <v/>
      </c>
      <c r="Q11" s="197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119" t="n"/>
    </row>
    <row r="12" ht="36.75" customHeight="1" s="35">
      <c r="A12" s="216">
        <f>A11+1</f>
        <v/>
      </c>
      <c r="B12" s="32">
        <f>TEXT(A12,"aaa")</f>
        <v/>
      </c>
      <c r="C12" s="200" t="n"/>
      <c r="D12" s="215">
        <f t="array" ref="D12">_xlfn.IFS(C12&lt;0.5,"朝",AND(C12&lt;22/24),"22前",AND(C12&gt;=22/24),"22後")</f>
        <v/>
      </c>
      <c r="E12" s="146" t="n"/>
      <c r="F12" s="197" t="n"/>
      <c r="G12" s="198" t="n"/>
      <c r="H12" s="201">
        <f>G12-F12</f>
        <v/>
      </c>
      <c r="I12" s="196">
        <f>IF(AND(C12&lt;0.333,C12&lt;&gt;""),8/24-C12,(IF(E12&gt;29/24,E12-29/24,)))</f>
        <v/>
      </c>
      <c r="J12" s="196">
        <f>IF(AND(C12&lt;0.5,C12&lt;&gt;""),E12-C12-H12,)</f>
        <v/>
      </c>
      <c r="K12" s="196">
        <f>IF(AND(C12&gt;0.5,C12&lt;22/24),22/24-C12,)</f>
        <v/>
      </c>
      <c r="L12" s="197">
        <f>IF(C12&gt;E12,E12+1-C12-H12,E12-C12-H12)</f>
        <v/>
      </c>
      <c r="M12" s="202">
        <f>+IF(L12&gt;$L$7,$L$7,L12)</f>
        <v/>
      </c>
      <c r="N12" s="197">
        <f>+IF(OR(L12&lt;=$L$7,L12=" ")," ",L12-$L$7)</f>
        <v/>
      </c>
      <c r="O12" s="197">
        <f>IF(AND($C12&lt;&gt;"",$C12&lt;$AA$2,$E12&gt;$Z$2),MIN($E12,$AA$2)-MAX($C12,$Z$2),0)</f>
        <v/>
      </c>
      <c r="P12" s="197">
        <f>IF(AND($F12&lt;&gt;"",$F12&lt;$AA$2,$G12&gt;$Z$2),MIN($G12,$AA$2)-MAX($F12,$Z$2),0)</f>
        <v/>
      </c>
      <c r="Q12" s="197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119" t="n"/>
    </row>
    <row r="13" ht="36.75" customHeight="1" s="35">
      <c r="A13" s="216">
        <f>A12+1</f>
        <v/>
      </c>
      <c r="B13" s="32">
        <f>TEXT(A13,"aaa")</f>
        <v/>
      </c>
      <c r="C13" s="200" t="n"/>
      <c r="D13" s="215">
        <f t="array" ref="D13">_xlfn.IFS(C13&lt;0.5,"朝",AND(C13&lt;22/24),"22前",AND(C13&gt;=22/24),"22後")</f>
        <v/>
      </c>
      <c r="E13" s="146" t="n"/>
      <c r="F13" s="197" t="n"/>
      <c r="G13" s="198" t="n"/>
      <c r="H13" s="201">
        <f>G13-F13</f>
        <v/>
      </c>
      <c r="I13" s="196">
        <f>IF(AND(C13&lt;0.333,C13&lt;&gt;""),8/24-C13,(IF(E13&gt;29/24,E13-29/24,)))</f>
        <v/>
      </c>
      <c r="J13" s="196">
        <f>IF(AND(C13&lt;0.5,C13&lt;&gt;""),E13-C13-H13,)</f>
        <v/>
      </c>
      <c r="K13" s="196">
        <f>IF(AND(C13&gt;0.5,C13&lt;22/24),22/24-C13,)</f>
        <v/>
      </c>
      <c r="L13" s="197">
        <f>IF(C13&gt;E13,E13+1-C13-H13,E13-C13-H13)</f>
        <v/>
      </c>
      <c r="M13" s="202">
        <f>+IF(L13&gt;$L$7,$L$7,L13)</f>
        <v/>
      </c>
      <c r="N13" s="197">
        <f>+IF(OR(L13&lt;=$L$7,L13=" ")," ",L13-$L$7)</f>
        <v/>
      </c>
      <c r="O13" s="197">
        <f>IF(AND($C13&lt;&gt;"",$C13&lt;$AA$2,$E13&gt;$Z$2),MIN($E13,$AA$2)-MAX($C13,$Z$2),0)</f>
        <v/>
      </c>
      <c r="P13" s="197">
        <f>IF(AND($F13&lt;&gt;"",$F13&lt;$AA$2,$G13&gt;$Z$2),MIN($G13,$AA$2)-MAX($F13,$Z$2),0)</f>
        <v/>
      </c>
      <c r="Q13" s="197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119" t="n"/>
    </row>
    <row r="14" ht="36.75" customHeight="1" s="35">
      <c r="A14" s="216">
        <f>A13+1</f>
        <v/>
      </c>
      <c r="B14" s="32">
        <f>TEXT(A14,"aaa")</f>
        <v/>
      </c>
      <c r="C14" s="200" t="n">
        <v>0.8645833333333334</v>
      </c>
      <c r="D14" s="215">
        <f t="array" ref="D14">_xlfn.IFS(C14&lt;0.5,"朝",AND(C14&lt;22/24),"22前",AND(C14&gt;=22/24),"22後")</f>
        <v/>
      </c>
      <c r="E14" s="146" t="n">
        <v>1.239583333333333</v>
      </c>
      <c r="F14" s="197" t="n">
        <v>0</v>
      </c>
      <c r="G14" s="198" t="n">
        <v>0.04166666666666666</v>
      </c>
      <c r="H14" s="201">
        <f>G14-F14</f>
        <v/>
      </c>
      <c r="I14" s="196">
        <f>IF(AND(C14&lt;0.333,C14&lt;&gt;""),8/24-C14,(IF(E14&gt;29/24,E14-29/24,)))</f>
        <v/>
      </c>
      <c r="J14" s="196">
        <f>IF(AND(C14&lt;0.5,C14&lt;&gt;""),E14-C14-H14,)</f>
        <v/>
      </c>
      <c r="K14" s="196">
        <f>IF(AND(C14&gt;0.5,C14&lt;22/24),22/24-C14,)</f>
        <v/>
      </c>
      <c r="L14" s="197">
        <f>IF(C14&gt;E14,E14+1-C14-H14,E14-C14-H14)</f>
        <v/>
      </c>
      <c r="M14" s="202">
        <f>+IF(L14&gt;$L$7,$L$7,L14)</f>
        <v/>
      </c>
      <c r="N14" s="197">
        <f>+IF(OR(L14&lt;=$L$7,L14=" ")," ",L14-$L$7)</f>
        <v/>
      </c>
      <c r="O14" s="197">
        <f>IF(AND($C14&lt;&gt;"",$C14&lt;$AA$2,$E14&gt;$Z$2),MIN($E14,$AA$2)-MAX($C14,$Z$2),0)</f>
        <v/>
      </c>
      <c r="P14" s="197">
        <f>IF(AND($F14&lt;&gt;"",$F14&lt;$AA$2,$G14&gt;$Z$2),MIN($G14,$AA$2)-MAX($F14,$Z$2),0)</f>
        <v/>
      </c>
      <c r="Q14" s="197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119" t="n"/>
    </row>
    <row r="15" ht="36.75" customHeight="1" s="35">
      <c r="A15" s="216">
        <f>A14+1</f>
        <v/>
      </c>
      <c r="B15" s="32">
        <f>TEXT(A15,"aaa")</f>
        <v/>
      </c>
      <c r="C15" s="200" t="n">
        <v>0.8652777777777778</v>
      </c>
      <c r="D15" s="215">
        <f t="array" ref="D15">_xlfn.IFS(C15&lt;0.5,"朝",AND(C15&lt;22/24),"22前",AND(C15&gt;=22/24),"22後")</f>
        <v/>
      </c>
      <c r="E15" s="146" t="n">
        <v>1.200694444444445</v>
      </c>
      <c r="F15" s="197" t="n">
        <v>0</v>
      </c>
      <c r="G15" s="198" t="n">
        <v>0.04166666666666666</v>
      </c>
      <c r="H15" s="201">
        <f>G15-F15</f>
        <v/>
      </c>
      <c r="I15" s="196">
        <f>IF(AND(C15&lt;0.333,C15&lt;&gt;""),8/24-C15,(IF(E15&gt;29/24,E15-29/24,)))</f>
        <v/>
      </c>
      <c r="J15" s="196">
        <f>IF(AND(C15&lt;0.5,C15&lt;&gt;""),E15-C15-H15,)</f>
        <v/>
      </c>
      <c r="K15" s="196">
        <f>IF(AND(C15&gt;0.5,C15&lt;22/24),22/24-C15,)</f>
        <v/>
      </c>
      <c r="L15" s="197">
        <f>IF(C15&gt;E15,E15+1-C15-H15,E15-C15-H15)</f>
        <v/>
      </c>
      <c r="M15" s="202">
        <f>+IF(L15&gt;$L$7,$L$7,L15)</f>
        <v/>
      </c>
      <c r="N15" s="197">
        <f>+IF(OR(L15&lt;=$L$7,L15=" ")," ",L15-$L$7)</f>
        <v/>
      </c>
      <c r="O15" s="197">
        <f>IF(AND($C15&lt;&gt;"",$C15&lt;$AA$2,$E15&gt;$Z$2),MIN($E15,$AA$2)-MAX($C15,$Z$2),0)</f>
        <v/>
      </c>
      <c r="P15" s="197">
        <f>IF(AND($F15&lt;&gt;"",$F15&lt;$AA$2,$G15&gt;$Z$2),MIN($G15,$AA$2)-MAX($F15,$Z$2),0)</f>
        <v/>
      </c>
      <c r="Q15" s="197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119" t="n"/>
    </row>
    <row r="16" ht="36.75" customHeight="1" s="35">
      <c r="A16" s="216">
        <f>A15+1</f>
        <v/>
      </c>
      <c r="B16" s="32">
        <f>TEXT(A16,"aaa")</f>
        <v/>
      </c>
      <c r="C16" s="200" t="n">
        <v>0.8652777777777778</v>
      </c>
      <c r="D16" s="215">
        <f t="array" ref="D16">_xlfn.IFS(C16&lt;0.5,"朝",AND(C16&lt;22/24),"22前",AND(C16&gt;=22/24),"22後")</f>
        <v/>
      </c>
      <c r="E16" s="146" t="n">
        <v>1.25625</v>
      </c>
      <c r="F16" s="197" t="n">
        <v>0</v>
      </c>
      <c r="G16" s="198" t="n">
        <v>0.04166666666666666</v>
      </c>
      <c r="H16" s="201">
        <f>G16-F16</f>
        <v/>
      </c>
      <c r="I16" s="196">
        <f>IF(AND(C16&lt;0.333,C16&lt;&gt;""),8/24-C16,(IF(E16&gt;29/24,E16-29/24,)))</f>
        <v/>
      </c>
      <c r="J16" s="196">
        <f>IF(AND(C16&lt;0.5,C16&lt;&gt;""),E16-C16-H16,)</f>
        <v/>
      </c>
      <c r="K16" s="196">
        <f>IF(AND(C16&gt;0.5,C16&lt;22/24),22/24-C16,)</f>
        <v/>
      </c>
      <c r="L16" s="197">
        <f>IF(C16&gt;E16,E16+1-C16-H16,E16-C16-H16)</f>
        <v/>
      </c>
      <c r="M16" s="202">
        <f>+IF(L16&gt;$L$7,$L$7,L16)</f>
        <v/>
      </c>
      <c r="N16" s="197">
        <f>+IF(OR(L16&lt;=$L$7,L16=" ")," ",L16-$L$7)</f>
        <v/>
      </c>
      <c r="O16" s="197">
        <f>IF(AND($C16&lt;&gt;"",$C16&lt;$AA$2,$E16&gt;$Z$2),MIN($E16,$AA$2)-MAX($C16,$Z$2),0)</f>
        <v/>
      </c>
      <c r="P16" s="197">
        <f>IF(AND($F16&lt;&gt;"",$F16&lt;$AA$2,$G16&gt;$Z$2),MIN($G16,$AA$2)-MAX($F16,$Z$2),0)</f>
        <v/>
      </c>
      <c r="Q16" s="197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119" t="n"/>
    </row>
    <row r="17" ht="36.75" customHeight="1" s="35">
      <c r="A17" s="216">
        <f>A16+1</f>
        <v/>
      </c>
      <c r="B17" s="32">
        <f>TEXT(A17,"aaa")</f>
        <v/>
      </c>
      <c r="C17" s="200" t="n"/>
      <c r="D17" s="215">
        <f t="array" ref="D17">_xlfn.IFS(C17&lt;0.5,"朝",AND(C17&lt;22/24),"22前",AND(C17&gt;=22/24),"22後")</f>
        <v/>
      </c>
      <c r="E17" s="146" t="n"/>
      <c r="F17" s="197" t="n"/>
      <c r="G17" s="198" t="n"/>
      <c r="H17" s="201">
        <f>G17-F17</f>
        <v/>
      </c>
      <c r="I17" s="196">
        <f>IF(AND(C17&lt;0.333,C17&lt;&gt;""),8/24-C17,(IF(E17&gt;29/24,E17-29/24,)))</f>
        <v/>
      </c>
      <c r="J17" s="196">
        <f>IF(AND(C17&lt;0.5,C17&lt;&gt;""),E17-C17-H17,)</f>
        <v/>
      </c>
      <c r="K17" s="196">
        <f>IF(AND(C17&gt;0.5,C17&lt;22/24),22/24-C17,)</f>
        <v/>
      </c>
      <c r="L17" s="197">
        <f>IF(C17&gt;E17,E17+1-C17-H17,E17-C17-H17)</f>
        <v/>
      </c>
      <c r="M17" s="202">
        <f>+IF(L17&gt;$L$7,$L$7,L17)</f>
        <v/>
      </c>
      <c r="N17" s="197">
        <f>+IF(OR(L17&lt;=$L$7,L17=" ")," ",L17-$L$7)</f>
        <v/>
      </c>
      <c r="O17" s="197">
        <f>IF(AND($C17&lt;&gt;"",$C17&lt;$AA$2,$E17&gt;$Z$2),MIN($E17,$AA$2)-MAX($C17,$Z$2),0)</f>
        <v/>
      </c>
      <c r="P17" s="197">
        <f>IF(AND($F17&lt;&gt;"",$F17&lt;$AA$2,$G17&gt;$Z$2),MIN($G17,$AA$2)-MAX($F17,$Z$2),0)</f>
        <v/>
      </c>
      <c r="Q17" s="197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119" t="n"/>
    </row>
    <row r="18" ht="36.75" customHeight="1" s="35">
      <c r="A18" s="216">
        <f>A17+1</f>
        <v/>
      </c>
      <c r="B18" s="32">
        <f>TEXT(A18,"aaa")</f>
        <v/>
      </c>
      <c r="C18" s="200" t="n"/>
      <c r="D18" s="215">
        <f t="array" ref="D18">_xlfn.IFS(C18&lt;0.5,"朝",AND(C18&lt;22/24),"22前",AND(C18&gt;=22/24),"22後")</f>
        <v/>
      </c>
      <c r="E18" s="146" t="n"/>
      <c r="F18" s="197" t="n"/>
      <c r="G18" s="198" t="n"/>
      <c r="H18" s="201">
        <f>G18-F18</f>
        <v/>
      </c>
      <c r="I18" s="196">
        <f>IF(AND(C18&lt;0.333,C18&lt;&gt;""),8/24-C18,(IF(E18&gt;29/24,E18-29/24,)))</f>
        <v/>
      </c>
      <c r="J18" s="196">
        <f>IF(AND(C18&lt;0.5,C18&lt;&gt;""),E18-C18-H18,)</f>
        <v/>
      </c>
      <c r="K18" s="196">
        <f>IF(AND(C18&gt;0.5,C18&lt;22/24),22/24-C18,)</f>
        <v/>
      </c>
      <c r="L18" s="197">
        <f>IF(C18&gt;E18,E18+1-C18-H18,E18-C18-H18)</f>
        <v/>
      </c>
      <c r="M18" s="202">
        <f>+IF(L18&gt;$L$7,$L$7,L18)</f>
        <v/>
      </c>
      <c r="N18" s="197">
        <f>+IF(OR(L18&lt;=$L$7,L18=" ")," ",L18-$L$7)</f>
        <v/>
      </c>
      <c r="O18" s="197">
        <f>IF(AND($C18&lt;&gt;"",$C18&lt;$AA$2,$E18&gt;$Z$2),MIN($E18,$AA$2)-MAX($C18,$Z$2),0)</f>
        <v/>
      </c>
      <c r="P18" s="197">
        <f>IF(AND($F18&lt;&gt;"",$F18&lt;$AA$2,$G18&gt;$Z$2),MIN($G18,$AA$2)-MAX($F18,$Z$2),0)</f>
        <v/>
      </c>
      <c r="Q18" s="197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119" t="n"/>
    </row>
    <row r="19" ht="36.75" customHeight="1" s="35">
      <c r="A19" s="216">
        <f>A18+1</f>
        <v/>
      </c>
      <c r="B19" s="32">
        <f>TEXT(A19,"aaa")</f>
        <v/>
      </c>
      <c r="C19" s="200" t="n"/>
      <c r="D19" s="215">
        <f t="array" ref="D19">_xlfn.IFS(C19&lt;0.5,"朝",AND(C19&lt;22/24),"22前",AND(C19&gt;=22/24),"22後")</f>
        <v/>
      </c>
      <c r="E19" s="146" t="n"/>
      <c r="F19" s="197" t="n"/>
      <c r="G19" s="198" t="n"/>
      <c r="H19" s="201">
        <f>G19-F19</f>
        <v/>
      </c>
      <c r="I19" s="196">
        <f>IF(AND(C19&lt;0.333,C19&lt;&gt;""),8/24-C19,(IF(E19&gt;29/24,E19-29/24,)))</f>
        <v/>
      </c>
      <c r="J19" s="196">
        <f>IF(AND(C19&lt;0.5,C19&lt;&gt;""),E19-C19-H19,)</f>
        <v/>
      </c>
      <c r="K19" s="196">
        <f>IF(AND(C19&gt;0.5,C19&lt;22/24),22/24-C19,)</f>
        <v/>
      </c>
      <c r="L19" s="197">
        <f>IF(C19&gt;E19,E19+1-C19-H19,E19-C19-H19)</f>
        <v/>
      </c>
      <c r="M19" s="202">
        <f>+IF(L19&gt;$L$7,$L$7,L19)</f>
        <v/>
      </c>
      <c r="N19" s="197">
        <f>+IF(OR(L19&lt;=$L$7,L19=" ")," ",L19-$L$7)</f>
        <v/>
      </c>
      <c r="O19" s="197">
        <f>IF(AND($C19&lt;&gt;"",$C19&lt;$AA$2,$E19&gt;$Z$2),MIN($E19,$AA$2)-MAX($C19,$Z$2),0)</f>
        <v/>
      </c>
      <c r="P19" s="197">
        <f>IF(AND($F19&lt;&gt;"",$F19&lt;$AA$2,$G19&gt;$Z$2),MIN($G19,$AA$2)-MAX($F19,$Z$2),0)</f>
        <v/>
      </c>
      <c r="Q19" s="197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119" t="n"/>
    </row>
    <row r="20" ht="36.75" customHeight="1" s="35">
      <c r="A20" s="216">
        <f>A19+1</f>
        <v/>
      </c>
      <c r="B20" s="32">
        <f>TEXT(A20,"aaa")</f>
        <v/>
      </c>
      <c r="C20" s="200" t="n"/>
      <c r="D20" s="215">
        <f t="array" ref="D20">_xlfn.IFS(C20&lt;0.5,"朝",AND(C20&lt;22/24),"22前",AND(C20&gt;=22/24),"22後")</f>
        <v/>
      </c>
      <c r="E20" s="146" t="n"/>
      <c r="F20" s="197" t="n"/>
      <c r="G20" s="198" t="n"/>
      <c r="H20" s="201">
        <f>G20-F20</f>
        <v/>
      </c>
      <c r="I20" s="196">
        <f>IF(AND(C20&lt;0.333,C20&lt;&gt;""),8/24-C20,(IF(E20&gt;29/24,E20-29/24,)))</f>
        <v/>
      </c>
      <c r="J20" s="196">
        <f>IF(AND(C20&lt;0.5,C20&lt;&gt;""),E20-C20-H20,)</f>
        <v/>
      </c>
      <c r="K20" s="196">
        <f>IF(AND(C20&gt;0.5,C20&lt;22/24),22/24-C20,)</f>
        <v/>
      </c>
      <c r="L20" s="197">
        <f>IF(C20&gt;E20,E20+1-C20-H20,E20-C20-H20)</f>
        <v/>
      </c>
      <c r="M20" s="202">
        <f>+IF(L20&gt;$L$7,$L$7,L20)</f>
        <v/>
      </c>
      <c r="N20" s="197">
        <f>+IF(OR(L20&lt;=$L$7,L20=" ")," ",L20-$L$7)</f>
        <v/>
      </c>
      <c r="O20" s="197">
        <f>IF(AND($C20&lt;&gt;"",$C20&lt;$AA$2,$E20&gt;$Z$2),MIN($E20,$AA$2)-MAX($C20,$Z$2),0)</f>
        <v/>
      </c>
      <c r="P20" s="197">
        <f>IF(AND($F20&lt;&gt;"",$F20&lt;$AA$2,$G20&gt;$Z$2),MIN($G20,$AA$2)-MAX($F20,$Z$2),0)</f>
        <v/>
      </c>
      <c r="Q20" s="197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119" t="n"/>
    </row>
    <row r="21" ht="36.75" customHeight="1" s="35">
      <c r="A21" s="216">
        <f>A20+1</f>
        <v/>
      </c>
      <c r="B21" s="32">
        <f>TEXT(A21,"aaa")</f>
        <v/>
      </c>
      <c r="C21" s="200" t="n">
        <v>0.8645833333333334</v>
      </c>
      <c r="D21" s="215">
        <f t="array" ref="D21">_xlfn.IFS(C21&lt;0.5,"朝",AND(C21&lt;22/24),"22前",AND(C21&gt;=22/24),"22後")</f>
        <v/>
      </c>
      <c r="E21" s="146" t="n">
        <v>1.24375</v>
      </c>
      <c r="F21" s="197" t="n">
        <v>0</v>
      </c>
      <c r="G21" s="198" t="n">
        <v>0.04166666666666666</v>
      </c>
      <c r="H21" s="201">
        <f>G21-F21</f>
        <v/>
      </c>
      <c r="I21" s="196">
        <f>IF(AND(C21&lt;0.333,C21&lt;&gt;""),8/24-C21,(IF(E21&gt;29/24,E21-29/24,)))</f>
        <v/>
      </c>
      <c r="J21" s="196">
        <f>IF(AND(C21&lt;0.5,C21&lt;&gt;""),E21-C21-H21,)</f>
        <v/>
      </c>
      <c r="K21" s="196">
        <f>IF(AND(C21&gt;0.5,C21&lt;22/24),22/24-C21,)</f>
        <v/>
      </c>
      <c r="L21" s="197">
        <f>IF(C21&gt;E21,E21+1-C21-H21,E21-C21-H21)</f>
        <v/>
      </c>
      <c r="M21" s="202">
        <f>+IF(L21&gt;$L$7,$L$7,L21)</f>
        <v/>
      </c>
      <c r="N21" s="197">
        <f>+IF(OR(L21&lt;=$L$7,L21=" ")," ",L21-$L$7)</f>
        <v/>
      </c>
      <c r="O21" s="197">
        <f>IF(AND($C21&lt;&gt;"",$C21&lt;$AA$2,$E21&gt;$Z$2),MIN($E21,$AA$2)-MAX($C21,$Z$2),0)</f>
        <v/>
      </c>
      <c r="P21" s="197">
        <f>IF(AND($F21&lt;&gt;"",$F21&lt;$AA$2,$G21&gt;$Z$2),MIN($G21,$AA$2)-MAX($F21,$Z$2),0)</f>
        <v/>
      </c>
      <c r="Q21" s="197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119" t="n"/>
    </row>
    <row r="22" ht="36.75" customHeight="1" s="35">
      <c r="A22" s="216">
        <f>A21+1</f>
        <v/>
      </c>
      <c r="B22" s="32">
        <f>TEXT(A22,"aaa")</f>
        <v/>
      </c>
      <c r="C22" s="200" t="n">
        <v>0.8645833333333334</v>
      </c>
      <c r="D22" s="215">
        <f t="array" ref="D22">_xlfn.IFS(C22&lt;0.5,"朝",AND(C22&lt;22/24),"22前",AND(C22&gt;=22/24),"22後")</f>
        <v/>
      </c>
      <c r="E22" s="146" t="n">
        <v>1.244444444444444</v>
      </c>
      <c r="F22" s="197" t="n">
        <v>0</v>
      </c>
      <c r="G22" s="198" t="n">
        <v>0.04166666666666666</v>
      </c>
      <c r="H22" s="201">
        <f>G22-F22</f>
        <v/>
      </c>
      <c r="I22" s="196">
        <f>IF(AND(C22&lt;0.333,C22&lt;&gt;""),8/24-C22,(IF(E22&gt;29/24,E22-29/24,)))</f>
        <v/>
      </c>
      <c r="J22" s="196">
        <f>IF(AND(C22&lt;0.5,C22&lt;&gt;""),E22-C22-H22,)</f>
        <v/>
      </c>
      <c r="K22" s="196">
        <f>IF(AND(C22&gt;0.5,C22&lt;22/24),22/24-C22,)</f>
        <v/>
      </c>
      <c r="L22" s="197">
        <f>IF(C22&gt;E22,E22+1-C22-H22,E22-C22-H22)</f>
        <v/>
      </c>
      <c r="M22" s="202">
        <f>+IF(L22&gt;$L$7,$L$7,L22)</f>
        <v/>
      </c>
      <c r="N22" s="197">
        <f>+IF(OR(L22&lt;=$L$7,L22=" ")," ",L22-$L$7)</f>
        <v/>
      </c>
      <c r="O22" s="197">
        <f>IF(AND($C22&lt;&gt;"",$C22&lt;$AA$2,$E22&gt;$Z$2),MIN($E22,$AA$2)-MAX($C22,$Z$2),0)</f>
        <v/>
      </c>
      <c r="P22" s="197">
        <f>IF(AND($F22&lt;&gt;"",$F22&lt;$AA$2,$G22&gt;$Z$2),MIN($G22,$AA$2)-MAX($F22,$Z$2),0)</f>
        <v/>
      </c>
      <c r="Q22" s="197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119" t="n"/>
    </row>
    <row r="23" ht="36.75" customHeight="1" s="35">
      <c r="A23" s="216">
        <f>A22+1</f>
        <v/>
      </c>
      <c r="B23" s="32">
        <f>TEXT(A23,"aaa")</f>
        <v/>
      </c>
      <c r="C23" s="200" t="n">
        <v>0.8645833333333334</v>
      </c>
      <c r="D23" s="215">
        <f t="array" ref="D23">_xlfn.IFS(C23&lt;0.5,"朝",AND(C23&lt;22/24),"22前",AND(C23&gt;=22/24),"22後")</f>
        <v/>
      </c>
      <c r="E23" s="146" t="n">
        <v>1.240972222222222</v>
      </c>
      <c r="F23" s="197" t="n">
        <v>0</v>
      </c>
      <c r="G23" s="198" t="n">
        <v>0.04166666666666666</v>
      </c>
      <c r="H23" s="201">
        <f>G23-F23</f>
        <v/>
      </c>
      <c r="I23" s="196">
        <f>IF(AND(C23&lt;0.333,C23&lt;&gt;""),8/24-C23,(IF(E23&gt;29/24,E23-29/24,)))</f>
        <v/>
      </c>
      <c r="J23" s="196">
        <f>IF(AND(C23&lt;0.5,C23&lt;&gt;""),E23-C23-H23,)</f>
        <v/>
      </c>
      <c r="K23" s="196">
        <f>IF(AND(C23&gt;0.5,C23&lt;22/24),22/24-C23,)</f>
        <v/>
      </c>
      <c r="L23" s="197">
        <f>IF(C23&gt;E23,E23+1-C23-H23,E23-C23-H23)</f>
        <v/>
      </c>
      <c r="M23" s="202">
        <f>+IF(L23&gt;$L$7,$L$7,L23)</f>
        <v/>
      </c>
      <c r="N23" s="197">
        <f>+IF(OR(L23&lt;=$L$7,L23=" ")," ",L23-$L$7)</f>
        <v/>
      </c>
      <c r="O23" s="197">
        <f>IF(AND($C23&lt;&gt;"",$C23&lt;$AA$2,$E23&gt;$Z$2),MIN($E23,$AA$2)-MAX($C23,$Z$2),0)</f>
        <v/>
      </c>
      <c r="P23" s="197">
        <f>IF(AND($F23&lt;&gt;"",$F23&lt;$AA$2,$G23&gt;$Z$2),MIN($G23,$AA$2)-MAX($F23,$Z$2),0)</f>
        <v/>
      </c>
      <c r="Q23" s="197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119" t="n"/>
    </row>
    <row r="24" ht="36.75" customHeight="1" s="35">
      <c r="A24" s="216">
        <f>A23+1</f>
        <v/>
      </c>
      <c r="B24" s="32">
        <f>TEXT(A24,"aaa")</f>
        <v/>
      </c>
      <c r="C24" s="200" t="n"/>
      <c r="D24" s="215">
        <f t="array" ref="D24">_xlfn.IFS(C24&lt;0.5,"朝",AND(C24&lt;22/24),"22前",AND(C24&gt;=22/24),"22後")</f>
        <v/>
      </c>
      <c r="E24" s="146" t="n"/>
      <c r="F24" s="197" t="n"/>
      <c r="G24" s="198" t="n"/>
      <c r="H24" s="201">
        <f>G24-F24</f>
        <v/>
      </c>
      <c r="I24" s="196">
        <f>IF(AND(C24&lt;0.333,C24&lt;&gt;""),8/24-C24,(IF(E24&gt;29/24,E24-29/24,)))</f>
        <v/>
      </c>
      <c r="J24" s="196">
        <f>IF(AND(C24&lt;0.5,C24&lt;&gt;""),E24-C24-H24,)</f>
        <v/>
      </c>
      <c r="K24" s="196">
        <f>IF(AND(C24&gt;0.5,C24&lt;22/24),22/24-C24,)</f>
        <v/>
      </c>
      <c r="L24" s="197">
        <f>IF(C24&gt;E24,E24+1-C24-H24,E24-C24-H24)</f>
        <v/>
      </c>
      <c r="M24" s="202">
        <f>+IF(L24&gt;$L$7,$L$7,L24)</f>
        <v/>
      </c>
      <c r="N24" s="197">
        <f>+IF(OR(L24&lt;=$L$7,L24=" ")," ",L24-$L$7)</f>
        <v/>
      </c>
      <c r="O24" s="197">
        <f>IF(AND($C24&lt;&gt;"",$C24&lt;$AA$2,$E24&gt;$Z$2),MIN($E24,$AA$2)-MAX($C24,$Z$2),0)</f>
        <v/>
      </c>
      <c r="P24" s="197">
        <f>IF(AND($F24&lt;&gt;"",$F24&lt;$AA$2,$G24&gt;$Z$2),MIN($G24,$AA$2)-MAX($F24,$Z$2),0)</f>
        <v/>
      </c>
      <c r="Q24" s="197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119" t="n"/>
    </row>
    <row r="25" ht="36.75" customHeight="1" s="35">
      <c r="A25" s="216">
        <f>A24+1</f>
        <v/>
      </c>
      <c r="B25" s="32">
        <f>TEXT(A25,"aaa")</f>
        <v/>
      </c>
      <c r="C25" s="200" t="n"/>
      <c r="D25" s="215">
        <f t="array" ref="D25">_xlfn.IFS(C25&lt;0.5,"朝",AND(C25&lt;22/24),"22前",AND(C25&gt;=22/24),"22後")</f>
        <v/>
      </c>
      <c r="E25" s="146" t="n"/>
      <c r="F25" s="197" t="n"/>
      <c r="G25" s="198" t="n"/>
      <c r="H25" s="201">
        <f>G25-F25</f>
        <v/>
      </c>
      <c r="I25" s="196">
        <f>IF(AND(C25&lt;0.333,C25&lt;&gt;""),8/24-C25,(IF(E25&gt;29/24,E25-29/24,)))</f>
        <v/>
      </c>
      <c r="J25" s="196">
        <f>IF(AND(C25&lt;0.5,C25&lt;&gt;""),E25-C25-H25,)</f>
        <v/>
      </c>
      <c r="K25" s="196">
        <f>IF(AND(C25&gt;0.5,C25&lt;22/24),22/24-C25,)</f>
        <v/>
      </c>
      <c r="L25" s="197">
        <f>IF(C25&gt;E25,E25+1-C25-H25,E25-C25-H25)</f>
        <v/>
      </c>
      <c r="M25" s="202">
        <f>+IF(L25&gt;$L$7,$L$7,L25)</f>
        <v/>
      </c>
      <c r="N25" s="197">
        <f>+IF(OR(L25&lt;=$L$7,L25=" ")," ",L25-$L$7)</f>
        <v/>
      </c>
      <c r="O25" s="197">
        <f>IF(AND($C25&lt;&gt;"",$C25&lt;$AA$2,$E25&gt;$Z$2),MIN($E25,$AA$2)-MAX($C25,$Z$2),0)</f>
        <v/>
      </c>
      <c r="P25" s="197">
        <f>IF(AND($F25&lt;&gt;"",$F25&lt;$AA$2,$G25&gt;$Z$2),MIN($G25,$AA$2)-MAX($F25,$Z$2),0)</f>
        <v/>
      </c>
      <c r="Q25" s="197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119" t="n"/>
    </row>
    <row r="26" ht="36.75" customHeight="1" s="35">
      <c r="A26" s="216">
        <f>A25+1</f>
        <v/>
      </c>
      <c r="B26" s="32">
        <f>TEXT(A26,"aaa")</f>
        <v/>
      </c>
      <c r="C26" s="200" t="n"/>
      <c r="D26" s="215">
        <f t="array" ref="D26">_xlfn.IFS(C26&lt;0.5,"朝",AND(C26&lt;22/24),"22前",AND(C26&gt;=22/24),"22後")</f>
        <v/>
      </c>
      <c r="E26" s="146" t="n"/>
      <c r="F26" s="197" t="n"/>
      <c r="G26" s="198" t="n"/>
      <c r="H26" s="201">
        <f>G26-F26</f>
        <v/>
      </c>
      <c r="I26" s="196">
        <f>IF(AND(C26&lt;0.333,C26&lt;&gt;""),8/24-C26,(IF(E26&gt;29/24,E26-29/24,)))</f>
        <v/>
      </c>
      <c r="J26" s="196">
        <f>IF(AND(C26&lt;0.5,C26&lt;&gt;""),E26-C26-H26,)</f>
        <v/>
      </c>
      <c r="K26" s="196">
        <f>IF(AND(C26&gt;0.5,C26&lt;22/24),22/24-C26,)</f>
        <v/>
      </c>
      <c r="L26" s="197">
        <f>IF(C26&gt;E26,E26+1-C26-H26,E26-C26-H26)</f>
        <v/>
      </c>
      <c r="M26" s="202">
        <f>+IF(L26&gt;$L$7,$L$7,L26)</f>
        <v/>
      </c>
      <c r="N26" s="197">
        <f>+IF(OR(L26&lt;=$L$7,L26=" ")," ",L26-$L$7)</f>
        <v/>
      </c>
      <c r="O26" s="197">
        <f>IF(AND($C26&lt;&gt;"",$C26&lt;$AA$2,$E26&gt;$Z$2),MIN($E26,$AA$2)-MAX($C26,$Z$2),0)</f>
        <v/>
      </c>
      <c r="P26" s="197">
        <f>IF(AND($F26&lt;&gt;"",$F26&lt;$AA$2,$G26&gt;$Z$2),MIN($G26,$AA$2)-MAX($F26,$Z$2),0)</f>
        <v/>
      </c>
      <c r="Q26" s="197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119" t="n"/>
    </row>
    <row r="27" ht="36.75" customHeight="1" s="35">
      <c r="A27" s="216">
        <f>A26+1</f>
        <v/>
      </c>
      <c r="B27" s="32">
        <f>TEXT(A27,"aaa")</f>
        <v/>
      </c>
      <c r="C27" s="200" t="n"/>
      <c r="D27" s="215">
        <f t="array" ref="D27">_xlfn.IFS(C27&lt;0.5,"朝",AND(C27&lt;22/24),"22前",AND(C27&gt;=22/24),"22後")</f>
        <v/>
      </c>
      <c r="E27" s="146" t="n"/>
      <c r="F27" s="197" t="n"/>
      <c r="G27" s="198" t="n"/>
      <c r="H27" s="201">
        <f>G27-F27</f>
        <v/>
      </c>
      <c r="I27" s="196">
        <f>IF(AND(C27&lt;0.333,C27&lt;&gt;""),8/24-C27,(IF(E27&gt;29/24,E27-29/24,)))</f>
        <v/>
      </c>
      <c r="J27" s="196">
        <f>IF(AND(C27&lt;0.5,C27&lt;&gt;""),E27-C27-H27,)</f>
        <v/>
      </c>
      <c r="K27" s="196">
        <f>IF(AND(C27&gt;0.5,C27&lt;22/24),22/24-C27,)</f>
        <v/>
      </c>
      <c r="L27" s="197">
        <f>IF(C27&gt;E27,E27+1-C27-H27,E27-C27-H27)</f>
        <v/>
      </c>
      <c r="M27" s="202">
        <f>+IF(L27&gt;$L$7,$L$7,L27)</f>
        <v/>
      </c>
      <c r="N27" s="197">
        <f>+IF(OR(L27&lt;=$L$7,L27=" ")," ",L27-$L$7)</f>
        <v/>
      </c>
      <c r="O27" s="197">
        <f>IF(AND($C27&lt;&gt;"",$C27&lt;$AA$2,$E27&gt;$Z$2),MIN($E27,$AA$2)-MAX($C27,$Z$2),0)</f>
        <v/>
      </c>
      <c r="P27" s="197">
        <f>IF(AND($F27&lt;&gt;"",$F27&lt;$AA$2,$G27&gt;$Z$2),MIN($G27,$AA$2)-MAX($F27,$Z$2),0)</f>
        <v/>
      </c>
      <c r="Q27" s="197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119" t="n"/>
    </row>
    <row r="28" ht="36.75" customHeight="1" s="35">
      <c r="A28" s="216">
        <f>A27+1</f>
        <v/>
      </c>
      <c r="B28" s="32">
        <f>TEXT(A28,"aaa")</f>
        <v/>
      </c>
      <c r="C28" s="200" t="n"/>
      <c r="D28" s="215">
        <f t="array" ref="D28">_xlfn.IFS(C28&lt;0.5,"朝",AND(C28&lt;22/24),"22前",AND(C28&gt;=22/24),"22後")</f>
        <v/>
      </c>
      <c r="E28" s="146" t="n"/>
      <c r="F28" s="197" t="n"/>
      <c r="G28" s="198" t="n"/>
      <c r="H28" s="201">
        <f>G28-F28</f>
        <v/>
      </c>
      <c r="I28" s="196">
        <f>IF(AND(C28&lt;0.333,C28&lt;&gt;""),8/24-C28,(IF(E28&gt;29/24,E28-29/24,)))</f>
        <v/>
      </c>
      <c r="J28" s="196">
        <f>IF(AND(C28&lt;0.5,C28&lt;&gt;""),E28-C28-H28,)</f>
        <v/>
      </c>
      <c r="K28" s="196">
        <f>IF(AND(C28&gt;0.5,C28&lt;22/24),22/24-C28,)</f>
        <v/>
      </c>
      <c r="L28" s="197">
        <f>IF(C28&gt;E28,E28+1-C28-H28,E28-C28-H28)</f>
        <v/>
      </c>
      <c r="M28" s="202">
        <f>+IF(L28&gt;$L$7,$L$7,L28)</f>
        <v/>
      </c>
      <c r="N28" s="197">
        <f>+IF(OR(L28&lt;=$L$7,L28=" ")," ",L28-$L$7)</f>
        <v/>
      </c>
      <c r="O28" s="197">
        <f>IF(AND($C28&lt;&gt;"",$C28&lt;$AA$2,$E28&gt;$Z$2),MIN($E28,$AA$2)-MAX($C28,$Z$2),0)</f>
        <v/>
      </c>
      <c r="P28" s="197">
        <f>IF(AND($F28&lt;&gt;"",$F28&lt;$AA$2,$G28&gt;$Z$2),MIN($G28,$AA$2)-MAX($F28,$Z$2),0)</f>
        <v/>
      </c>
      <c r="Q28" s="197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119" t="n"/>
    </row>
    <row r="29" ht="36.75" customHeight="1" s="35">
      <c r="A29" s="216">
        <f>A28+1</f>
        <v/>
      </c>
      <c r="B29" s="32">
        <f>TEXT(A29,"aaa")</f>
        <v/>
      </c>
      <c r="C29" s="200" t="n"/>
      <c r="D29" s="215">
        <f t="array" ref="D29">_xlfn.IFS(C29&lt;0.5,"朝",AND(C29&lt;22/24),"22前",AND(C29&gt;=22/24),"22後")</f>
        <v/>
      </c>
      <c r="E29" s="146" t="n"/>
      <c r="F29" s="197" t="n"/>
      <c r="G29" s="198" t="n"/>
      <c r="H29" s="201">
        <f>G29-F29</f>
        <v/>
      </c>
      <c r="I29" s="196">
        <f>IF(AND(C29&lt;0.333,C29&lt;&gt;""),8/24-C29,(IF(E29&gt;29/24,E29-29/24,)))</f>
        <v/>
      </c>
      <c r="J29" s="196">
        <f>IF(AND(C29&lt;0.5,C29&lt;&gt;""),E29-C29-H29,)</f>
        <v/>
      </c>
      <c r="K29" s="196">
        <f>IF(AND(C29&gt;0.5,C29&lt;22/24),22/24-C29,)</f>
        <v/>
      </c>
      <c r="L29" s="197">
        <f>IF(C29&gt;E29,E29+1-C29-H29,E29-C29-H29)</f>
        <v/>
      </c>
      <c r="M29" s="202">
        <f>+IF(L29&gt;$L$7,$L$7,L29)</f>
        <v/>
      </c>
      <c r="N29" s="197">
        <f>+IF(OR(L29&lt;=$L$7,L29=" ")," ",L29-$L$7)</f>
        <v/>
      </c>
      <c r="O29" s="197">
        <f>IF(AND($C29&lt;&gt;"",$C29&lt;$AA$2,$E29&gt;$Z$2),MIN($E29,$AA$2)-MAX($C29,$Z$2),0)</f>
        <v/>
      </c>
      <c r="P29" s="197">
        <f>IF(AND($F29&lt;&gt;"",$F29&lt;$AA$2,$G29&gt;$Z$2),MIN($G29,$AA$2)-MAX($F29,$Z$2),0)</f>
        <v/>
      </c>
      <c r="Q29" s="197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119" t="n"/>
    </row>
    <row r="30" ht="36.75" customHeight="1" s="35">
      <c r="A30" s="216">
        <f>A29+1</f>
        <v/>
      </c>
      <c r="B30" s="32">
        <f>TEXT(A30,"aaa")</f>
        <v/>
      </c>
      <c r="C30" s="200" t="n"/>
      <c r="D30" s="215">
        <f t="array" ref="D30">_xlfn.IFS(C30&lt;0.5,"朝",AND(C30&lt;22/24),"22前",AND(C30&gt;=22/24),"22後")</f>
        <v/>
      </c>
      <c r="E30" s="146" t="n"/>
      <c r="F30" s="197" t="n"/>
      <c r="G30" s="198" t="n"/>
      <c r="H30" s="201">
        <f>G30-F30</f>
        <v/>
      </c>
      <c r="I30" s="196">
        <f>IF(AND(C30&lt;0.333,C30&lt;&gt;""),8/24-C30,(IF(E30&gt;29/24,E30-29/24,)))</f>
        <v/>
      </c>
      <c r="J30" s="196">
        <f>IF(AND(C30&lt;0.5,C30&lt;&gt;""),E30-C30-H30,)</f>
        <v/>
      </c>
      <c r="K30" s="196">
        <f>IF(AND(C30&gt;0.5,C30&lt;22/24),22/24-C30,)</f>
        <v/>
      </c>
      <c r="L30" s="197">
        <f>IF(C30&gt;E30,E30+1-C30-H30,E30-C30-H30)</f>
        <v/>
      </c>
      <c r="M30" s="202">
        <f>+IF(L30&gt;$L$7,$L$7,L30)</f>
        <v/>
      </c>
      <c r="N30" s="197">
        <f>+IF(OR(L30&lt;=$L$7,L30=" ")," ",L30-$L$7)</f>
        <v/>
      </c>
      <c r="O30" s="197">
        <f>IF(AND($C30&lt;&gt;"",$C30&lt;$AA$2,$E30&gt;$Z$2),MIN($E30,$AA$2)-MAX($C30,$Z$2),0)</f>
        <v/>
      </c>
      <c r="P30" s="197">
        <f>IF(AND($F30&lt;&gt;"",$F30&lt;$AA$2,$G30&gt;$Z$2),MIN($G30,$AA$2)-MAX($F30,$Z$2),0)</f>
        <v/>
      </c>
      <c r="Q30" s="197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119" t="n"/>
    </row>
    <row r="31" ht="36.75" customHeight="1" s="35">
      <c r="A31" s="216">
        <f>A30+1</f>
        <v/>
      </c>
      <c r="B31" s="32">
        <f>TEXT(A31,"aaa")</f>
        <v/>
      </c>
      <c r="C31" s="200" t="n"/>
      <c r="D31" s="215">
        <f t="array" ref="D31">_xlfn.IFS(C31&lt;0.5,"朝",AND(C31&lt;22/24),"22前",AND(C31&gt;=22/24),"22後")</f>
        <v/>
      </c>
      <c r="E31" s="146" t="n"/>
      <c r="F31" s="197" t="n"/>
      <c r="G31" s="198" t="n"/>
      <c r="H31" s="201">
        <f>G31-F31</f>
        <v/>
      </c>
      <c r="I31" s="196">
        <f>IF(AND(C31&lt;0.333,C31&lt;&gt;""),8/24-C31,(IF(E31&gt;29/24,E31-29/24,)))</f>
        <v/>
      </c>
      <c r="J31" s="196">
        <f>IF(AND(C31&lt;0.5,C31&lt;&gt;""),E31-C31-H31,)</f>
        <v/>
      </c>
      <c r="K31" s="196">
        <f>IF(AND(C31&gt;0.5,C31&lt;22/24),22/24-C31,)</f>
        <v/>
      </c>
      <c r="L31" s="197">
        <f>IF(C31&gt;E31,E31+1-C31-H31,E31-C31-H31)</f>
        <v/>
      </c>
      <c r="M31" s="202">
        <f>+IF(L31&gt;$L$7,$L$7,L31)</f>
        <v/>
      </c>
      <c r="N31" s="197">
        <f>+IF(OR(L31&lt;=$L$7,L31=" ")," ",L31-$L$7)</f>
        <v/>
      </c>
      <c r="O31" s="197">
        <f>IF(AND($C31&lt;&gt;"",$C31&lt;$AA$2,$E31&gt;$Z$2),MIN($E31,$AA$2)-MAX($C31,$Z$2),0)</f>
        <v/>
      </c>
      <c r="P31" s="197">
        <f>IF(AND($F31&lt;&gt;"",$F31&lt;$AA$2,$G31&gt;$Z$2),MIN($G31,$AA$2)-MAX($F31,$Z$2),0)</f>
        <v/>
      </c>
      <c r="Q31" s="197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119" t="n"/>
    </row>
    <row r="32" ht="36.75" customHeight="1" s="35">
      <c r="A32" s="216">
        <f>A31+1</f>
        <v/>
      </c>
      <c r="B32" s="32">
        <f>TEXT(A32,"aaa")</f>
        <v/>
      </c>
      <c r="C32" s="200" t="n"/>
      <c r="D32" s="215">
        <f t="array" ref="D32">_xlfn.IFS(C32&lt;0.5,"朝",AND(C32&lt;22/24),"22前",AND(C32&gt;=22/24),"22後")</f>
        <v/>
      </c>
      <c r="E32" s="146" t="n"/>
      <c r="F32" s="197" t="n"/>
      <c r="G32" s="198" t="n"/>
      <c r="H32" s="201">
        <f>G32-F32</f>
        <v/>
      </c>
      <c r="I32" s="196">
        <f>IF(AND(C32&lt;0.333,C32&lt;&gt;""),8/24-C32,(IF(E32&gt;29/24,E32-29/24,)))</f>
        <v/>
      </c>
      <c r="J32" s="196">
        <f>IF(AND(C32&lt;0.5,C32&lt;&gt;""),E32-C32-H32,)</f>
        <v/>
      </c>
      <c r="K32" s="196">
        <f>IF(AND(C32&gt;0.5,C32&lt;22/24),22/24-C32,)</f>
        <v/>
      </c>
      <c r="L32" s="197">
        <f>IF(C32&gt;E32,E32+1-C32-H32,E32-C32-H32)</f>
        <v/>
      </c>
      <c r="M32" s="202">
        <f>+IF(L32&gt;$L$7,$L$7,L32)</f>
        <v/>
      </c>
      <c r="N32" s="197">
        <f>+IF(OR(L32&lt;=$L$7,L32=" ")," ",L32-$L$7)</f>
        <v/>
      </c>
      <c r="O32" s="197">
        <f>IF(AND($C32&lt;&gt;"",$C32&lt;$AA$2,$E32&gt;$Z$2),MIN($E32,$AA$2)-MAX($C32,$Z$2),0)</f>
        <v/>
      </c>
      <c r="P32" s="197">
        <f>IF(AND($F32&lt;&gt;"",$F32&lt;$AA$2,$G32&gt;$Z$2),MIN($G32,$AA$2)-MAX($F32,$Z$2),0)</f>
        <v/>
      </c>
      <c r="Q32" s="197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119" t="n"/>
    </row>
    <row r="33" ht="36.75" customHeight="1" s="35">
      <c r="A33" s="216">
        <f>A32+1</f>
        <v/>
      </c>
      <c r="B33" s="32">
        <f>TEXT(A33,"aaa")</f>
        <v/>
      </c>
      <c r="C33" s="200" t="n"/>
      <c r="D33" s="215">
        <f t="array" ref="D33">_xlfn.IFS(C33&lt;0.5,"朝",AND(C33&lt;22/24),"22前",AND(C33&gt;=22/24),"22後")</f>
        <v/>
      </c>
      <c r="E33" s="146" t="n"/>
      <c r="F33" s="197" t="n"/>
      <c r="G33" s="198" t="n"/>
      <c r="H33" s="201">
        <f>G33-F33</f>
        <v/>
      </c>
      <c r="I33" s="196">
        <f>IF(AND(C33&lt;0.333,C33&lt;&gt;""),8/24-C33,(IF(E33&gt;29/24,E33-29/24,)))</f>
        <v/>
      </c>
      <c r="J33" s="196">
        <f>IF(AND(C33&lt;0.5,C33&lt;&gt;""),E33-C33-H33,)</f>
        <v/>
      </c>
      <c r="K33" s="196">
        <f>IF(AND(C33&gt;0.5,C33&lt;22/24),22/24-C33,)</f>
        <v/>
      </c>
      <c r="L33" s="197">
        <f>IF(C33&gt;E33,E33+1-C33-H33,E33-C33-H33)</f>
        <v/>
      </c>
      <c r="M33" s="202">
        <f>+IF(L33&gt;$L$7,$L$7,L33)</f>
        <v/>
      </c>
      <c r="N33" s="197">
        <f>+IF(OR(L33&lt;=$L$7,L33=" ")," ",L33-$L$7)</f>
        <v/>
      </c>
      <c r="O33" s="197">
        <f>IF(AND($C33&lt;&gt;"",$C33&lt;$AA$2,$E33&gt;$Z$2),MIN($E33,$AA$2)-MAX($C33,$Z$2),0)</f>
        <v/>
      </c>
      <c r="P33" s="197">
        <f>IF(AND($F33&lt;&gt;"",$F33&lt;$AA$2,$G33&gt;$Z$2),MIN($G33,$AA$2)-MAX($F33,$Z$2),0)</f>
        <v/>
      </c>
      <c r="Q33" s="197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119" t="n"/>
    </row>
    <row r="34" ht="36.75" customHeight="1" s="35">
      <c r="A34" s="216">
        <f>A33+1</f>
        <v/>
      </c>
      <c r="B34" s="32">
        <f>TEXT(A34,"aaa")</f>
        <v/>
      </c>
      <c r="C34" s="200" t="n"/>
      <c r="D34" s="215">
        <f t="array" ref="D34">_xlfn.IFS(C34&lt;0.5,"朝",AND(C34&lt;22/24),"22前",AND(C34&gt;=22/24),"22後")</f>
        <v/>
      </c>
      <c r="E34" s="146" t="n"/>
      <c r="F34" s="197" t="n"/>
      <c r="G34" s="198" t="n"/>
      <c r="H34" s="201">
        <f>G34-F34</f>
        <v/>
      </c>
      <c r="I34" s="196">
        <f>IF(AND(C34&lt;0.333,C34&lt;&gt;""),8/24-C34,(IF(E34&gt;29/24,E34-29/24,)))</f>
        <v/>
      </c>
      <c r="J34" s="196">
        <f>IF(AND(C34&lt;0.5,C34&lt;&gt;""),E34-C34-H34,)</f>
        <v/>
      </c>
      <c r="K34" s="196">
        <f>IF(AND(C34&gt;0.5,C34&lt;22/24),22/24-C34,)</f>
        <v/>
      </c>
      <c r="L34" s="197">
        <f>IF(C34&gt;E34,E34+1-C34-H34,E34-C34-H34)</f>
        <v/>
      </c>
      <c r="M34" s="202">
        <f>+IF(L34&gt;$L$7,$L$7,L34)</f>
        <v/>
      </c>
      <c r="N34" s="197">
        <f>+IF(OR(L34&lt;=$L$7,L34=" ")," ",L34-$L$7)</f>
        <v/>
      </c>
      <c r="O34" s="197">
        <f>IF(AND($C34&lt;&gt;"",$C34&lt;$AA$2,$E34&gt;$Z$2),MIN($E34,$AA$2)-MAX($C34,$Z$2),0)</f>
        <v/>
      </c>
      <c r="P34" s="197">
        <f>IF(AND($F34&lt;&gt;"",$F34&lt;$AA$2,$G34&gt;$Z$2),MIN($G34,$AA$2)-MAX($F34,$Z$2),0)</f>
        <v/>
      </c>
      <c r="Q34" s="197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119" t="n"/>
    </row>
    <row r="35" ht="36.75" customHeight="1" s="35">
      <c r="A35" s="216">
        <f>A34+1</f>
        <v/>
      </c>
      <c r="B35" s="32">
        <f>TEXT(A35,"aaa")</f>
        <v/>
      </c>
      <c r="C35" s="200" t="n"/>
      <c r="D35" s="215">
        <f t="array" ref="D35">_xlfn.IFS(C35&lt;0.5,"朝",AND(C35&lt;22/24),"22前",AND(C35&gt;=22/24),"22後")</f>
        <v/>
      </c>
      <c r="E35" s="146" t="n"/>
      <c r="F35" s="197" t="n"/>
      <c r="G35" s="198" t="n"/>
      <c r="H35" s="201">
        <f>G35-F35</f>
        <v/>
      </c>
      <c r="I35" s="196">
        <f>IF(AND(C35&lt;0.333,C35&lt;&gt;""),8/24-C35,(IF(E35&gt;29/24,E35-29/24,)))</f>
        <v/>
      </c>
      <c r="J35" s="196">
        <f>IF(AND(C35&lt;0.5,C35&lt;&gt;""),E35-C35-H35,)</f>
        <v/>
      </c>
      <c r="K35" s="196">
        <f>IF(AND(C35&gt;0.5,C35&lt;22/24),22/24-C35,)</f>
        <v/>
      </c>
      <c r="L35" s="197">
        <f>IF(C35&gt;E35,E35+1-C35-H35,E35-C35-H35)</f>
        <v/>
      </c>
      <c r="M35" s="202">
        <f>+IF(L35&gt;$L$7,$L$7,L35)</f>
        <v/>
      </c>
      <c r="N35" s="197">
        <f>+IF(OR(L35&lt;=$L$7,L35=" ")," ",L35-$L$7)</f>
        <v/>
      </c>
      <c r="O35" s="197">
        <f>IF(AND($C35&lt;&gt;"",$C35&lt;$AA$2,$E35&gt;$Z$2),MIN($E35,$AA$2)-MAX($C35,$Z$2),0)</f>
        <v/>
      </c>
      <c r="P35" s="197">
        <f>IF(AND($F35&lt;&gt;"",$F35&lt;$AA$2,$G35&gt;$Z$2),MIN($G35,$AA$2)-MAX($F35,$Z$2),0)</f>
        <v/>
      </c>
      <c r="Q35" s="197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119" t="n"/>
    </row>
    <row r="36" ht="36.75" customHeight="1" s="35">
      <c r="A36" s="216">
        <f>A35+1</f>
        <v/>
      </c>
      <c r="B36" s="32">
        <f>TEXT(A36,"aaa")</f>
        <v/>
      </c>
      <c r="C36" s="200" t="n"/>
      <c r="D36" s="215">
        <f t="array" ref="D36">_xlfn.IFS(C36&lt;0.5,"朝",AND(C36&lt;22/24),"22前",AND(C36&gt;=22/24),"22後")</f>
        <v/>
      </c>
      <c r="E36" s="146" t="n"/>
      <c r="F36" s="197" t="n"/>
      <c r="G36" s="198" t="n"/>
      <c r="H36" s="201">
        <f>G36-F36</f>
        <v/>
      </c>
      <c r="I36" s="196">
        <f>IF(AND(C36&lt;0.333,C36&lt;&gt;""),8/24-C36,(IF(E36&gt;29/24,E36-29/24,)))</f>
        <v/>
      </c>
      <c r="J36" s="196">
        <f>IF(AND(C36&lt;0.5,C36&lt;&gt;""),E36-C36-H36,)</f>
        <v/>
      </c>
      <c r="K36" s="196">
        <f>IF(AND(C36&gt;0.5,C36&lt;22/24),22/24-C36,)</f>
        <v/>
      </c>
      <c r="L36" s="197">
        <f>IF(C36&gt;E36,E36+1-C36-H36,E36-C36-H36)</f>
        <v/>
      </c>
      <c r="M36" s="202">
        <f>+IF(L36&gt;$L$7,$L$7,L36)</f>
        <v/>
      </c>
      <c r="N36" s="197">
        <f>+IF(OR(L36&lt;=$L$7,L36=" ")," ",L36-$L$7)</f>
        <v/>
      </c>
      <c r="O36" s="197">
        <f>IF(AND($C36&lt;&gt;"",$C36&lt;$AA$2,$E36&gt;$Z$2),MIN($E36,$AA$2)-MAX($C36,$Z$2),0)</f>
        <v/>
      </c>
      <c r="P36" s="197">
        <f>IF(AND($F36&lt;&gt;"",$F36&lt;$AA$2,$G36&gt;$Z$2),MIN($G36,$AA$2)-MAX($F36,$Z$2),0)</f>
        <v/>
      </c>
      <c r="Q36" s="197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119" t="n"/>
    </row>
    <row r="37" ht="36.75" customHeight="1" s="35">
      <c r="A37" s="216">
        <f>A36+1</f>
        <v/>
      </c>
      <c r="B37" s="32">
        <f>TEXT(A37,"aaa")</f>
        <v/>
      </c>
      <c r="C37" s="200" t="n"/>
      <c r="D37" s="215">
        <f t="array" ref="D37">_xlfn.IFS(C37&lt;0.5,"朝",AND(C37&lt;22/24),"22前",AND(C37&gt;=22/24),"22後")</f>
        <v/>
      </c>
      <c r="E37" s="146" t="n"/>
      <c r="F37" s="197" t="n"/>
      <c r="G37" s="198" t="n"/>
      <c r="H37" s="201">
        <f>G37-F37</f>
        <v/>
      </c>
      <c r="I37" s="196">
        <f>IF(AND(C37&lt;0.333,C37&lt;&gt;""),8/24-C37,(IF(E37&gt;29/24,E37-29/24,)))</f>
        <v/>
      </c>
      <c r="J37" s="196">
        <f>IF(AND(C37&lt;0.5,C37&lt;&gt;""),E37-C37-H37,)</f>
        <v/>
      </c>
      <c r="K37" s="196">
        <f>IF(AND(C37&gt;0.5,C37&lt;22/24),22/24-C37,)</f>
        <v/>
      </c>
      <c r="L37" s="197">
        <f>IF(C37&gt;E37,E37+1-C37-H37,E37-C37-H37)</f>
        <v/>
      </c>
      <c r="M37" s="202">
        <f>+IF(L37&gt;$L$7,$L$7,L37)</f>
        <v/>
      </c>
      <c r="N37" s="197">
        <f>+IF(OR(L37&lt;=$L$7,L37=" ")," ",L37-$L$7)</f>
        <v/>
      </c>
      <c r="O37" s="197">
        <f>IF(AND($C37&lt;&gt;"",$C37&lt;$AA$2,$E37&gt;$Z$2),MIN($E37,$AA$2)-MAX($C37,$Z$2),0)</f>
        <v/>
      </c>
      <c r="P37" s="197">
        <f>IF(AND($F37&lt;&gt;"",$F37&lt;$AA$2,$G37&gt;$Z$2),MIN($G37,$AA$2)-MAX($F37,$Z$2),0)</f>
        <v/>
      </c>
      <c r="Q37" s="197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119" t="n"/>
    </row>
    <row r="38" ht="36.75" customHeight="1" s="35">
      <c r="A38" s="216">
        <f>A37+1</f>
        <v/>
      </c>
      <c r="B38" s="32">
        <f>TEXT(A38,"aaa")</f>
        <v/>
      </c>
      <c r="C38" s="200" t="n"/>
      <c r="D38" s="217">
        <f t="array" ref="D38">_xlfn.IFS(C38&lt;0.5,"朝",AND(C38&lt;22/24),"22前",AND(C38&gt;=22/24),"22後")</f>
        <v/>
      </c>
      <c r="E38" s="146" t="n"/>
      <c r="F38" s="197" t="n"/>
      <c r="G38" s="198" t="n"/>
      <c r="H38" s="201">
        <f>G38-F38</f>
        <v/>
      </c>
      <c r="I38" s="196">
        <f>IF(AND(C38&lt;0.333,C38&lt;&gt;""),8/24-C38,(IF(E38&gt;29/24,E38-29/24,)))</f>
        <v/>
      </c>
      <c r="J38" s="197">
        <f>IF(AND(C38&lt;0.5,C38&lt;&gt;""),E38-C38-H38,)</f>
        <v/>
      </c>
      <c r="K38" s="197">
        <f>IF(AND(C38&gt;0.5,C38&lt;22/24),22/24-C38,)</f>
        <v/>
      </c>
      <c r="L38" s="197">
        <f>IF(C38&gt;E38,E38+1-C38-H38,E38-C38-H38)</f>
        <v/>
      </c>
      <c r="M38" s="202">
        <f>+IF(L38&gt;$L$7,$L$7,L38)</f>
        <v/>
      </c>
      <c r="N38" s="197">
        <f>+IF(OR(L38&lt;=$L$7,L38=" ")," ",L38-$L$7)</f>
        <v/>
      </c>
      <c r="O38" s="197" t="n"/>
      <c r="P38" s="197" t="n"/>
      <c r="Q38" s="197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119" t="n"/>
    </row>
    <row r="39" ht="36.75" customHeight="1" s="35" thickBot="1">
      <c r="A39" s="218">
        <f>A38+1</f>
        <v/>
      </c>
      <c r="B39" s="26">
        <f>TEXT(A39,"aaa")</f>
        <v/>
      </c>
      <c r="C39" s="219" t="n"/>
      <c r="D39" s="220">
        <f t="array" ref="D39">_xlfn.IFS(C39&lt;0.5,"朝",AND(C39&lt;22/24),"22前",AND(C39&gt;=22/24),"22後")</f>
        <v/>
      </c>
      <c r="E39" s="147" t="n"/>
      <c r="F39" s="221" t="n"/>
      <c r="G39" s="222" t="n"/>
      <c r="H39" s="207" t="n">
        <v>0</v>
      </c>
      <c r="I39" s="208">
        <f>IF(AND(C39&lt;0.333,C39&lt;&gt;""),8/24-C39,(IF(E39&gt;29/24,E39-29/24,)))</f>
        <v/>
      </c>
      <c r="J39" s="208">
        <f>IF(AND(C39&lt;0.5,C39&lt;&gt;""),E39-C39-H39,)</f>
        <v/>
      </c>
      <c r="K39" s="223">
        <f>IF(AND(C39&gt;0.5,C39&lt;22/24),22/24-C39,)</f>
        <v/>
      </c>
      <c r="L39" s="208">
        <f>IF(C39&gt;E39,E39+1-C39-H39,E39-C39-H39)</f>
        <v/>
      </c>
      <c r="M39" s="209" t="n">
        <v>0</v>
      </c>
      <c r="N39" s="208" t="n"/>
      <c r="O39" s="208" t="n"/>
      <c r="P39" s="208" t="n"/>
      <c r="Q39" s="208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121" t="n"/>
    </row>
    <row r="40" ht="36.75" customHeight="1" s="35" thickTop="1">
      <c r="A40" s="117" t="inlineStr">
        <is>
          <t>合計</t>
        </is>
      </c>
      <c r="B40" s="117" t="n"/>
      <c r="C40" s="196" t="n"/>
      <c r="D40" s="215">
        <f t="array" ref="D40">_xlfn.IFS(C40&lt;0.5,"朝",AND(C40&lt;22/24),"22前",AND(C40&gt;=22/24),"22後")</f>
        <v/>
      </c>
      <c r="E40" s="224" t="n"/>
      <c r="F40" s="225" t="n"/>
      <c r="G40" s="226" t="n"/>
      <c r="H40" s="195" t="inlineStr">
        <is>
          <t>休憩計計</t>
        </is>
      </c>
      <c r="I40" s="196" t="inlineStr">
        <is>
          <t>早朝計</t>
        </is>
      </c>
      <c r="J40" s="196" t="inlineStr">
        <is>
          <t>基本計</t>
        </is>
      </c>
      <c r="K40" s="196" t="inlineStr">
        <is>
          <t>夜時間</t>
        </is>
      </c>
      <c r="L40" s="196" t="inlineStr">
        <is>
          <t>実働時間</t>
        </is>
      </c>
      <c r="M40" s="122" t="inlineStr">
        <is>
          <t>契約時間</t>
        </is>
      </c>
      <c r="N40" s="123" t="inlineStr">
        <is>
          <t>残業時間</t>
        </is>
      </c>
      <c r="O40" s="124" t="inlineStr">
        <is>
          <t>深夜時間</t>
        </is>
      </c>
      <c r="P40" s="124" t="inlineStr">
        <is>
          <t>深夜時間</t>
        </is>
      </c>
      <c r="Q40" s="124" t="inlineStr">
        <is>
          <t>深夜時間</t>
        </is>
      </c>
      <c r="R40" s="125" t="inlineStr">
        <is>
          <t>食事合計</t>
        </is>
      </c>
    </row>
    <row r="41" ht="36.75" customHeight="1" s="35" thickBot="1">
      <c r="A41" s="119" t="n"/>
      <c r="B41" s="119" t="n"/>
      <c r="C41" s="119" t="n"/>
      <c r="D41" s="119" t="n"/>
      <c r="E41" s="140" t="n"/>
      <c r="F41" s="4" t="inlineStr">
        <is>
          <t>出勤日数</t>
        </is>
      </c>
      <c r="G41" s="144">
        <f>COUNTA(C9:C39)</f>
        <v/>
      </c>
      <c r="H41" s="227">
        <f>+SUM(H9:H39)</f>
        <v/>
      </c>
      <c r="I41" s="228">
        <f>SUM(I9:I39)</f>
        <v/>
      </c>
      <c r="J41" s="229">
        <f>SUM(J9:J39)</f>
        <v/>
      </c>
      <c r="K41" s="229">
        <f>SUM(K9:K39)</f>
        <v/>
      </c>
      <c r="L41" s="197">
        <f>+SUM(L9:L39)</f>
        <v/>
      </c>
      <c r="M41" s="197">
        <f>+SUM(M9:M39)</f>
        <v/>
      </c>
      <c r="N41" s="197">
        <f>+SUM(N9:N39)</f>
        <v/>
      </c>
      <c r="O41" s="197">
        <f>+SUM(O9:O38)</f>
        <v/>
      </c>
      <c r="P41" s="197">
        <f>+SUM(P9:P38)</f>
        <v/>
      </c>
      <c r="Q41" s="197">
        <f>+SUM(Q9:Q39)</f>
        <v/>
      </c>
      <c r="R41" s="119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46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I36" sqref="I36"/>
    </sheetView>
  </sheetViews>
  <sheetFormatPr baseColWidth="8" defaultRowHeight="13.2"/>
  <cols>
    <col width="7.21875" bestFit="1" customWidth="1" style="35" min="1" max="1"/>
    <col width="5.77734375" bestFit="1" customWidth="1" style="35" min="2" max="2"/>
    <col hidden="1" width="2.88671875" customWidth="1" style="35" min="4" max="4"/>
    <col width="10.109375" customWidth="1" style="35" min="8" max="11"/>
    <col width="10" customWidth="1" style="35" min="12" max="13"/>
    <col width="10.88671875" customWidth="1" style="35" min="14" max="14"/>
    <col hidden="1" width="9" customWidth="1" style="35" min="15" max="15"/>
    <col hidden="1" width="8.21875" customWidth="1" style="35" min="16" max="16"/>
  </cols>
  <sheetData>
    <row r="2" ht="22.5" customHeight="1" s="35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67" t="inlineStr">
        <is>
          <t>ダイエットクック</t>
        </is>
      </c>
      <c r="E2" s="166" t="n"/>
      <c r="F2" s="166" t="n"/>
      <c r="G2" s="166" t="n"/>
      <c r="L2" s="0" t="n"/>
      <c r="M2" s="0" t="n"/>
      <c r="Z2" s="22" t="n">
        <v>0.9166666666666666</v>
      </c>
      <c r="AA2" s="23" t="n">
        <v>1.208333333333333</v>
      </c>
    </row>
    <row r="3" ht="22.5" customHeight="1" s="35">
      <c r="A3" s="190">
        <f>'[1]0SHEET'!D1</f>
        <v/>
      </c>
      <c r="B3" s="2" t="inlineStr">
        <is>
          <t>月</t>
        </is>
      </c>
      <c r="L3" s="0" t="n"/>
      <c r="M3" s="0" t="n"/>
    </row>
    <row r="4" ht="22.5" customHeight="1" s="35">
      <c r="C4" s="1" t="inlineStr">
        <is>
          <t>氏名</t>
        </is>
      </c>
      <c r="D4" s="168" t="inlineStr">
        <is>
          <t>Ｋダカル　アチャリヤ　マラティ</t>
        </is>
      </c>
      <c r="E4" s="166" t="n"/>
      <c r="F4" s="166" t="n"/>
      <c r="G4" s="166" t="n"/>
      <c r="H4" s="0" t="inlineStr">
        <is>
          <t>NP番号：</t>
        </is>
      </c>
      <c r="I4" s="107" t="n">
        <v>6469</v>
      </c>
      <c r="J4" s="0" t="n"/>
      <c r="K4" s="0" t="n"/>
      <c r="M4" s="0" t="n"/>
    </row>
    <row r="6">
      <c r="L6" s="20" t="inlineStr">
        <is>
          <t>法定時間</t>
        </is>
      </c>
      <c r="M6" s="20" t="n"/>
    </row>
    <row r="7" ht="14.25" customHeight="1" s="35" thickBot="1">
      <c r="L7" s="21" t="n">
        <v>0.3333333333333333</v>
      </c>
      <c r="M7" s="21" t="n"/>
      <c r="O7" s="3" t="n"/>
      <c r="P7" s="3" t="n"/>
      <c r="Q7" s="3" t="n"/>
    </row>
    <row r="8" ht="22.5" customHeight="1" s="35" thickBot="1">
      <c r="A8" s="110" t="inlineStr">
        <is>
          <t>日</t>
        </is>
      </c>
      <c r="B8" s="132" t="inlineStr">
        <is>
          <t>曜日</t>
        </is>
      </c>
      <c r="C8" s="7" t="inlineStr">
        <is>
          <t>出勤</t>
        </is>
      </c>
      <c r="D8" s="8" t="n"/>
      <c r="E8" s="8" t="inlineStr">
        <is>
          <t>退勤</t>
        </is>
      </c>
      <c r="F8" s="8" t="inlineStr">
        <is>
          <t>休憩開始</t>
        </is>
      </c>
      <c r="G8" s="9" t="inlineStr">
        <is>
          <t>休憩終了</t>
        </is>
      </c>
      <c r="H8" s="134" t="inlineStr">
        <is>
          <t>休憩計</t>
        </is>
      </c>
      <c r="I8" s="110" t="inlineStr">
        <is>
          <t>早朝</t>
        </is>
      </c>
      <c r="J8" s="110" t="inlineStr">
        <is>
          <t>基本</t>
        </is>
      </c>
      <c r="K8" s="110" t="inlineStr">
        <is>
          <t>夜</t>
        </is>
      </c>
      <c r="L8" s="111" t="inlineStr">
        <is>
          <t>実働</t>
        </is>
      </c>
      <c r="M8" s="111" t="inlineStr">
        <is>
          <t>契約時間</t>
        </is>
      </c>
      <c r="N8" s="112" t="inlineStr">
        <is>
          <t>残業</t>
        </is>
      </c>
      <c r="O8" s="113" t="inlineStr">
        <is>
          <t>深夜時間</t>
        </is>
      </c>
      <c r="P8" s="113" t="inlineStr">
        <is>
          <t>深夜休憩</t>
        </is>
      </c>
      <c r="Q8" s="113" t="inlineStr">
        <is>
          <t>深夜</t>
        </is>
      </c>
      <c r="R8" s="114" t="inlineStr">
        <is>
          <t>食事</t>
        </is>
      </c>
    </row>
    <row r="9" ht="36.75" customHeight="1" s="35" thickTop="1">
      <c r="A9" s="214">
        <f>A3</f>
        <v/>
      </c>
      <c r="B9" s="133">
        <f>TEXT(A9,"aaa")</f>
        <v/>
      </c>
      <c r="C9" s="192" t="n"/>
      <c r="D9" s="215">
        <f t="array" ref="D9">_xlfn.IFS(C9&lt;0.5,"朝",AND(C9&lt;22/24),"22前",AND(C9&gt;=22/24),"22後")</f>
        <v/>
      </c>
      <c r="E9" s="145" t="n"/>
      <c r="F9" s="196" t="n"/>
      <c r="G9" s="194" t="n"/>
      <c r="H9" s="195">
        <f>G9-F9</f>
        <v/>
      </c>
      <c r="I9" s="196">
        <f>IF(AND(C9&lt;0.333,C9&lt;&gt;""),8/24-C9,(IF(E9&gt;29/24,E9-29/24,)))</f>
        <v/>
      </c>
      <c r="J9" s="196">
        <f>IF(AND(C9&lt;0.5,C9&lt;&gt;""),E9-C9-H9,)</f>
        <v/>
      </c>
      <c r="K9" s="196">
        <f>IF(AND(C9&gt;0.5,C9&lt;22/24),22/24-C9,)</f>
        <v/>
      </c>
      <c r="L9" s="197">
        <f>IF(C9&gt;E9,E9+1-C9-H9,E9-C9-H9)</f>
        <v/>
      </c>
      <c r="M9" s="196">
        <f>+IF(L9&gt;$L$7,$L$7,L9)</f>
        <v/>
      </c>
      <c r="N9" s="196">
        <f>+IF(OR(L9&lt;=$L$7,L9=" ")," ",L9-$L$7)</f>
        <v/>
      </c>
      <c r="O9" s="196">
        <f>IF(AND($C9&lt;&gt;"",$C9&lt;$AA$2,$E9&gt;$Z$2),MIN($E9,$AA$2)-MAX($C9,$Z$2),0)</f>
        <v/>
      </c>
      <c r="P9" s="196">
        <f>IF(AND($F9&lt;&gt;"",$F9&lt;$AA$2,$G9&gt;$Z$2),MIN($G9,$AA$2)-MAX($F9,$Z$2),0)</f>
        <v/>
      </c>
      <c r="Q9" s="197">
        <f t="array" ref="Q9">_xlfn.IFS(D9="朝",,AND(D9="22前",E9&gt;5/24),5/24+1-H9-22/24,AND(D9="22前",E9&lt;5/24),E9+1-H9-22/24,AND(D9="22後",E9&gt;5/24),5/24+1-H9-C9,AND(D9="22後",E9&lt;5/24),E9+1-H9-C9)</f>
        <v/>
      </c>
      <c r="R9" s="117" t="n"/>
    </row>
    <row r="10" ht="36.75" customHeight="1" s="35">
      <c r="A10" s="216">
        <f>A9+1</f>
        <v/>
      </c>
      <c r="B10" s="32">
        <f>TEXT(A10,"aaa")</f>
        <v/>
      </c>
      <c r="C10" s="200" t="n">
        <v>0.3236111111111111</v>
      </c>
      <c r="D10" s="215">
        <f t="array" ref="D10">_xlfn.IFS(C10&lt;0.5,"朝",AND(C10&lt;22/24),"22前",AND(C10&gt;=22/24),"22後")</f>
        <v/>
      </c>
      <c r="E10" s="146" t="n">
        <v>0.7583333333333333</v>
      </c>
      <c r="F10" s="197" t="n">
        <v>0.5</v>
      </c>
      <c r="G10" s="198" t="n">
        <v>0.5416666666666666</v>
      </c>
      <c r="H10" s="201">
        <f>G10-F10</f>
        <v/>
      </c>
      <c r="I10" s="196">
        <f>IF(AND(C10&lt;0.333,C10&lt;&gt;""),8/24-C10,(IF(E10&gt;29/24,E10-29/24,)))</f>
        <v/>
      </c>
      <c r="J10" s="196">
        <f>IF(AND(C10&lt;0.5,C10&lt;&gt;""),E10-C10-H10,)</f>
        <v/>
      </c>
      <c r="K10" s="196">
        <f>IF(AND(C10&gt;0.5,C10&lt;22/24),22/24-C10,)</f>
        <v/>
      </c>
      <c r="L10" s="197">
        <f>IF(C10&gt;E10,E10+1-C10-H10,E10-C10-H10)</f>
        <v/>
      </c>
      <c r="M10" s="202">
        <f>+IF(L10&gt;$L$7,$L$7,L10)</f>
        <v/>
      </c>
      <c r="N10" s="197">
        <f>+IF(OR(L10&lt;=$L$7,L10=" ")," ",L10-$L$7)</f>
        <v/>
      </c>
      <c r="O10" s="197">
        <f>IF(AND($C10&lt;&gt;"",$C10&lt;$AA$2,$E10&gt;$Z$2),MIN($E10,$AA$2)-MAX($C10,$Z$2),0)</f>
        <v/>
      </c>
      <c r="P10" s="197">
        <f>IF(AND($F10&lt;&gt;"",$F10&lt;$AA$2,$G10&gt;$Z$2),MIN($G10,$AA$2)-MAX($F10,$Z$2),0)</f>
        <v/>
      </c>
      <c r="Q10" s="197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119" t="n"/>
    </row>
    <row r="11" ht="36.75" customHeight="1" s="35">
      <c r="A11" s="216">
        <f>A10+1</f>
        <v/>
      </c>
      <c r="B11" s="32">
        <f>TEXT(A11,"aaa")</f>
        <v/>
      </c>
      <c r="C11" s="200" t="n"/>
      <c r="D11" s="215">
        <f t="array" ref="D11">_xlfn.IFS(C11&lt;0.5,"朝",AND(C11&lt;22/24),"22前",AND(C11&gt;=22/24),"22後")</f>
        <v/>
      </c>
      <c r="E11" s="146" t="n"/>
      <c r="F11" s="197" t="n"/>
      <c r="G11" s="198" t="n"/>
      <c r="H11" s="201">
        <f>G11-F11</f>
        <v/>
      </c>
      <c r="I11" s="196">
        <f>IF(AND(C11&lt;0.333,C11&lt;&gt;""),8/24-C11,(IF(E11&gt;29/24,E11-29/24,)))</f>
        <v/>
      </c>
      <c r="J11" s="196">
        <f>IF(AND(C11&lt;0.5,C11&lt;&gt;""),E11-C11-H11,)</f>
        <v/>
      </c>
      <c r="K11" s="196">
        <f>IF(AND(C11&gt;0.5,C11&lt;22/24),22/24-C11,)</f>
        <v/>
      </c>
      <c r="L11" s="197">
        <f>IF(C11&gt;E11,E11+1-C11-H11,E11-C11-H11)</f>
        <v/>
      </c>
      <c r="M11" s="202">
        <f>+IF(L11&gt;$L$7,$L$7,L11)</f>
        <v/>
      </c>
      <c r="N11" s="197">
        <f>+IF(OR(L11&lt;=$L$7,L11=" ")," ",L11-$L$7)</f>
        <v/>
      </c>
      <c r="O11" s="197">
        <f>IF(AND($C11&lt;&gt;"",$C11&lt;$AA$2,$E11&gt;$Z$2),MIN($E11,$AA$2)-MAX($C11,$Z$2),0)</f>
        <v/>
      </c>
      <c r="P11" s="197">
        <f>IF(AND($F11&lt;&gt;"",$F11&lt;$AA$2,$G11&gt;$Z$2),MIN($G11,$AA$2)-MAX($F11,$Z$2),0)</f>
        <v/>
      </c>
      <c r="Q11" s="197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119" t="n"/>
    </row>
    <row r="12" ht="36.75" customHeight="1" s="35">
      <c r="A12" s="216">
        <f>A11+1</f>
        <v/>
      </c>
      <c r="B12" s="32">
        <f>TEXT(A12,"aaa")</f>
        <v/>
      </c>
      <c r="C12" s="200" t="n"/>
      <c r="D12" s="215">
        <f t="array" ref="D12">_xlfn.IFS(C12&lt;0.5,"朝",AND(C12&lt;22/24),"22前",AND(C12&gt;=22/24),"22後")</f>
        <v/>
      </c>
      <c r="E12" s="146" t="n"/>
      <c r="F12" s="197" t="n"/>
      <c r="G12" s="198" t="n"/>
      <c r="H12" s="201">
        <f>G12-F12</f>
        <v/>
      </c>
      <c r="I12" s="196">
        <f>IF(AND(C12&lt;0.333,C12&lt;&gt;""),8/24-C12,(IF(E12&gt;29/24,E12-29/24,)))</f>
        <v/>
      </c>
      <c r="J12" s="196">
        <f>IF(AND(C12&lt;0.5,C12&lt;&gt;""),E12-C12-H12,)</f>
        <v/>
      </c>
      <c r="K12" s="196">
        <f>IF(AND(C12&gt;0.5,C12&lt;22/24),22/24-C12,)</f>
        <v/>
      </c>
      <c r="L12" s="197">
        <f>IF(C12&gt;E12,E12+1-C12-H12,E12-C12-H12)</f>
        <v/>
      </c>
      <c r="M12" s="202">
        <f>+IF(L12&gt;$L$7,$L$7,L12)</f>
        <v/>
      </c>
      <c r="N12" s="197">
        <f>+IF(OR(L12&lt;=$L$7,L12=" ")," ",L12-$L$7)</f>
        <v/>
      </c>
      <c r="O12" s="197">
        <f>IF(AND($C12&lt;&gt;"",$C12&lt;$AA$2,$E12&gt;$Z$2),MIN($E12,$AA$2)-MAX($C12,$Z$2),0)</f>
        <v/>
      </c>
      <c r="P12" s="197">
        <f>IF(AND($F12&lt;&gt;"",$F12&lt;$AA$2,$G12&gt;$Z$2),MIN($G12,$AA$2)-MAX($F12,$Z$2),0)</f>
        <v/>
      </c>
      <c r="Q12" s="197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119" t="n"/>
    </row>
    <row r="13" ht="36.75" customHeight="1" s="35">
      <c r="A13" s="216">
        <f>A12+1</f>
        <v/>
      </c>
      <c r="B13" s="32">
        <f>TEXT(A13,"aaa")</f>
        <v/>
      </c>
      <c r="C13" s="200" t="n">
        <v>0.3243055555555556</v>
      </c>
      <c r="D13" s="215">
        <f t="array" ref="D13">_xlfn.IFS(C13&lt;0.5,"朝",AND(C13&lt;22/24),"22前",AND(C13&gt;=22/24),"22後")</f>
        <v/>
      </c>
      <c r="E13" s="146" t="n">
        <v>0.7597222222222222</v>
      </c>
      <c r="F13" s="197" t="n">
        <v>0.5</v>
      </c>
      <c r="G13" s="198" t="n">
        <v>0.5416666666666666</v>
      </c>
      <c r="H13" s="201">
        <f>G13-F13</f>
        <v/>
      </c>
      <c r="I13" s="196">
        <f>IF(AND(C13&lt;0.333,C13&lt;&gt;""),8/24-C13,(IF(E13&gt;29/24,E13-29/24,)))</f>
        <v/>
      </c>
      <c r="J13" s="196">
        <f>IF(AND(C13&lt;0.5,C13&lt;&gt;""),E13-C13-H13,)</f>
        <v/>
      </c>
      <c r="K13" s="196">
        <f>IF(AND(C13&gt;0.5,C13&lt;22/24),22/24-C13,)</f>
        <v/>
      </c>
      <c r="L13" s="197">
        <f>IF(C13&gt;E13,E13+1-C13-H13,E13-C13-H13)</f>
        <v/>
      </c>
      <c r="M13" s="202">
        <f>+IF(L13&gt;$L$7,$L$7,L13)</f>
        <v/>
      </c>
      <c r="N13" s="197">
        <f>+IF(OR(L13&lt;=$L$7,L13=" ")," ",L13-$L$7)</f>
        <v/>
      </c>
      <c r="O13" s="197">
        <f>IF(AND($C13&lt;&gt;"",$C13&lt;$AA$2,$E13&gt;$Z$2),MIN($E13,$AA$2)-MAX($C13,$Z$2),0)</f>
        <v/>
      </c>
      <c r="P13" s="197">
        <f>IF(AND($F13&lt;&gt;"",$F13&lt;$AA$2,$G13&gt;$Z$2),MIN($G13,$AA$2)-MAX($F13,$Z$2),0)</f>
        <v/>
      </c>
      <c r="Q13" s="197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119" t="n"/>
    </row>
    <row r="14" ht="36.75" customHeight="1" s="35">
      <c r="A14" s="216">
        <f>A13+1</f>
        <v/>
      </c>
      <c r="B14" s="32">
        <f>TEXT(A14,"aaa")</f>
        <v/>
      </c>
      <c r="C14" s="200" t="n"/>
      <c r="D14" s="215">
        <f t="array" ref="D14">_xlfn.IFS(C14&lt;0.5,"朝",AND(C14&lt;22/24),"22前",AND(C14&gt;=22/24),"22後")</f>
        <v/>
      </c>
      <c r="E14" s="146" t="n"/>
      <c r="F14" s="197" t="n"/>
      <c r="G14" s="198" t="n"/>
      <c r="H14" s="201">
        <f>G14-F14</f>
        <v/>
      </c>
      <c r="I14" s="196">
        <f>IF(AND(C14&lt;0.333,C14&lt;&gt;""),8/24-C14,(IF(E14&gt;29/24,E14-29/24,)))</f>
        <v/>
      </c>
      <c r="J14" s="196">
        <f>IF(AND(C14&lt;0.5,C14&lt;&gt;""),E14-C14-H14,)</f>
        <v/>
      </c>
      <c r="K14" s="196">
        <f>IF(AND(C14&gt;0.5,C14&lt;22/24),22/24-C14,)</f>
        <v/>
      </c>
      <c r="L14" s="197">
        <f>IF(C14&gt;E14,E14+1-C14-H14,E14-C14-H14)</f>
        <v/>
      </c>
      <c r="M14" s="202">
        <f>+IF(L14&gt;$L$7,$L$7,L14)</f>
        <v/>
      </c>
      <c r="N14" s="197">
        <f>+IF(OR(L14&lt;=$L$7,L14=" ")," ",L14-$L$7)</f>
        <v/>
      </c>
      <c r="O14" s="197">
        <f>IF(AND($C14&lt;&gt;"",$C14&lt;$AA$2,$E14&gt;$Z$2),MIN($E14,$AA$2)-MAX($C14,$Z$2),0)</f>
        <v/>
      </c>
      <c r="P14" s="197">
        <f>IF(AND($F14&lt;&gt;"",$F14&lt;$AA$2,$G14&gt;$Z$2),MIN($G14,$AA$2)-MAX($F14,$Z$2),0)</f>
        <v/>
      </c>
      <c r="Q14" s="197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119" t="n"/>
    </row>
    <row r="15" ht="36.75" customHeight="1" s="35">
      <c r="A15" s="216">
        <f>A14+1</f>
        <v/>
      </c>
      <c r="B15" s="32">
        <f>TEXT(A15,"aaa")</f>
        <v/>
      </c>
      <c r="C15" s="200" t="n"/>
      <c r="D15" s="215">
        <f t="array" ref="D15">_xlfn.IFS(C15&lt;0.5,"朝",AND(C15&lt;22/24),"22前",AND(C15&gt;=22/24),"22後")</f>
        <v/>
      </c>
      <c r="E15" s="146" t="n"/>
      <c r="F15" s="197" t="n"/>
      <c r="G15" s="198" t="n"/>
      <c r="H15" s="201">
        <f>G15-F15</f>
        <v/>
      </c>
      <c r="I15" s="196">
        <f>IF(AND(C15&lt;0.333,C15&lt;&gt;""),8/24-C15,(IF(E15&gt;29/24,E15-29/24,)))</f>
        <v/>
      </c>
      <c r="J15" s="196">
        <f>IF(AND(C15&lt;0.5,C15&lt;&gt;""),E15-C15-H15,)</f>
        <v/>
      </c>
      <c r="K15" s="196">
        <f>IF(AND(C15&gt;0.5,C15&lt;22/24),22/24-C15,)</f>
        <v/>
      </c>
      <c r="L15" s="197">
        <f>IF(C15&gt;E15,E15+1-C15-H15,E15-C15-H15)</f>
        <v/>
      </c>
      <c r="M15" s="202">
        <f>+IF(L15&gt;$L$7,$L$7,L15)</f>
        <v/>
      </c>
      <c r="N15" s="197">
        <f>+IF(OR(L15&lt;=$L$7,L15=" ")," ",L15-$L$7)</f>
        <v/>
      </c>
      <c r="O15" s="197">
        <f>IF(AND($C15&lt;&gt;"",$C15&lt;$AA$2,$E15&gt;$Z$2),MIN($E15,$AA$2)-MAX($C15,$Z$2),0)</f>
        <v/>
      </c>
      <c r="P15" s="197">
        <f>IF(AND($F15&lt;&gt;"",$F15&lt;$AA$2,$G15&gt;$Z$2),MIN($G15,$AA$2)-MAX($F15,$Z$2),0)</f>
        <v/>
      </c>
      <c r="Q15" s="197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119" t="n"/>
    </row>
    <row r="16" ht="36.75" customHeight="1" s="35">
      <c r="A16" s="216">
        <f>A15+1</f>
        <v/>
      </c>
      <c r="B16" s="32">
        <f>TEXT(A16,"aaa")</f>
        <v/>
      </c>
      <c r="C16" s="200" t="n"/>
      <c r="D16" s="215">
        <f t="array" ref="D16">_xlfn.IFS(C16&lt;0.5,"朝",AND(C16&lt;22/24),"22前",AND(C16&gt;=22/24),"22後")</f>
        <v/>
      </c>
      <c r="E16" s="146" t="n"/>
      <c r="F16" s="197" t="n"/>
      <c r="G16" s="198" t="n"/>
      <c r="H16" s="201">
        <f>G16-F16</f>
        <v/>
      </c>
      <c r="I16" s="196">
        <f>IF(AND(C16&lt;0.333,C16&lt;&gt;""),8/24-C16,(IF(E16&gt;29/24,E16-29/24,)))</f>
        <v/>
      </c>
      <c r="J16" s="196">
        <f>IF(AND(C16&lt;0.5,C16&lt;&gt;""),E16-C16-H16,)</f>
        <v/>
      </c>
      <c r="K16" s="196">
        <f>IF(AND(C16&gt;0.5,C16&lt;22/24),22/24-C16,)</f>
        <v/>
      </c>
      <c r="L16" s="197">
        <f>IF(C16&gt;E16,E16+1-C16-H16,E16-C16-H16)</f>
        <v/>
      </c>
      <c r="M16" s="202">
        <f>+IF(L16&gt;$L$7,$L$7,L16)</f>
        <v/>
      </c>
      <c r="N16" s="197">
        <f>+IF(OR(L16&lt;=$L$7,L16=" ")," ",L16-$L$7)</f>
        <v/>
      </c>
      <c r="O16" s="197">
        <f>IF(AND($C16&lt;&gt;"",$C16&lt;$AA$2,$E16&gt;$Z$2),MIN($E16,$AA$2)-MAX($C16,$Z$2),0)</f>
        <v/>
      </c>
      <c r="P16" s="197">
        <f>IF(AND($F16&lt;&gt;"",$F16&lt;$AA$2,$G16&gt;$Z$2),MIN($G16,$AA$2)-MAX($F16,$Z$2),0)</f>
        <v/>
      </c>
      <c r="Q16" s="197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119" t="n"/>
    </row>
    <row r="17" ht="36.75" customHeight="1" s="35">
      <c r="A17" s="216">
        <f>A16+1</f>
        <v/>
      </c>
      <c r="B17" s="32">
        <f>TEXT(A17,"aaa")</f>
        <v/>
      </c>
      <c r="C17" s="200" t="n">
        <v>0.3236111111111111</v>
      </c>
      <c r="D17" s="215">
        <f t="array" ref="D17">_xlfn.IFS(C17&lt;0.5,"朝",AND(C17&lt;22/24),"22前",AND(C17&gt;=22/24),"22後")</f>
        <v/>
      </c>
      <c r="E17" s="146" t="n">
        <v>0.7583333333333333</v>
      </c>
      <c r="F17" s="197" t="n">
        <v>0.5</v>
      </c>
      <c r="G17" s="198" t="n">
        <v>0.5416666666666666</v>
      </c>
      <c r="H17" s="201">
        <f>G17-F17</f>
        <v/>
      </c>
      <c r="I17" s="196">
        <f>IF(AND(C17&lt;0.333,C17&lt;&gt;""),8/24-C17,(IF(E17&gt;29/24,E17-29/24,)))</f>
        <v/>
      </c>
      <c r="J17" s="196">
        <f>IF(AND(C17&lt;0.5,C17&lt;&gt;""),E17-C17-H17,)</f>
        <v/>
      </c>
      <c r="K17" s="196">
        <f>IF(AND(C17&gt;0.5,C17&lt;22/24),22/24-C17,)</f>
        <v/>
      </c>
      <c r="L17" s="197">
        <f>IF(C17&gt;E17,E17+1-C17-H17,E17-C17-H17)</f>
        <v/>
      </c>
      <c r="M17" s="202">
        <f>+IF(L17&gt;$L$7,$L$7,L17)</f>
        <v/>
      </c>
      <c r="N17" s="197">
        <f>+IF(OR(L17&lt;=$L$7,L17=" ")," ",L17-$L$7)</f>
        <v/>
      </c>
      <c r="O17" s="197">
        <f>IF(AND($C17&lt;&gt;"",$C17&lt;$AA$2,$E17&gt;$Z$2),MIN($E17,$AA$2)-MAX($C17,$Z$2),0)</f>
        <v/>
      </c>
      <c r="P17" s="197">
        <f>IF(AND($F17&lt;&gt;"",$F17&lt;$AA$2,$G17&gt;$Z$2),MIN($G17,$AA$2)-MAX($F17,$Z$2),0)</f>
        <v/>
      </c>
      <c r="Q17" s="197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119" t="n"/>
    </row>
    <row r="18" ht="36.75" customHeight="1" s="35">
      <c r="A18" s="216">
        <f>A17+1</f>
        <v/>
      </c>
      <c r="B18" s="32">
        <f>TEXT(A18,"aaa")</f>
        <v/>
      </c>
      <c r="C18" s="200" t="n"/>
      <c r="D18" s="215">
        <f t="array" ref="D18">_xlfn.IFS(C18&lt;0.5,"朝",AND(C18&lt;22/24),"22前",AND(C18&gt;=22/24),"22後")</f>
        <v/>
      </c>
      <c r="E18" s="146" t="n"/>
      <c r="F18" s="197" t="n"/>
      <c r="G18" s="198" t="n"/>
      <c r="H18" s="201">
        <f>G18-F18</f>
        <v/>
      </c>
      <c r="I18" s="196">
        <f>IF(AND(C18&lt;0.333,C18&lt;&gt;""),8/24-C18,(IF(E18&gt;29/24,E18-29/24,)))</f>
        <v/>
      </c>
      <c r="J18" s="196">
        <f>IF(AND(C18&lt;0.5,C18&lt;&gt;""),E18-C18-H18,)</f>
        <v/>
      </c>
      <c r="K18" s="196">
        <f>IF(AND(C18&gt;0.5,C18&lt;22/24),22/24-C18,)</f>
        <v/>
      </c>
      <c r="L18" s="197">
        <f>IF(C18&gt;E18,E18+1-C18-H18,E18-C18-H18)</f>
        <v/>
      </c>
      <c r="M18" s="202">
        <f>+IF(L18&gt;$L$7,$L$7,L18)</f>
        <v/>
      </c>
      <c r="N18" s="197">
        <f>+IF(OR(L18&lt;=$L$7,L18=" ")," ",L18-$L$7)</f>
        <v/>
      </c>
      <c r="O18" s="197">
        <f>IF(AND($C18&lt;&gt;"",$C18&lt;$AA$2,$E18&gt;$Z$2),MIN($E18,$AA$2)-MAX($C18,$Z$2),0)</f>
        <v/>
      </c>
      <c r="P18" s="197">
        <f>IF(AND($F18&lt;&gt;"",$F18&lt;$AA$2,$G18&gt;$Z$2),MIN($G18,$AA$2)-MAX($F18,$Z$2),0)</f>
        <v/>
      </c>
      <c r="Q18" s="197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119" t="n"/>
    </row>
    <row r="19" ht="36.75" customHeight="1" s="35">
      <c r="A19" s="216">
        <f>A18+1</f>
        <v/>
      </c>
      <c r="B19" s="32">
        <f>TEXT(A19,"aaa")</f>
        <v/>
      </c>
      <c r="C19" s="200" t="n"/>
      <c r="D19" s="215">
        <f t="array" ref="D19">_xlfn.IFS(C19&lt;0.5,"朝",AND(C19&lt;22/24),"22前",AND(C19&gt;=22/24),"22後")</f>
        <v/>
      </c>
      <c r="E19" s="146" t="n"/>
      <c r="F19" s="197" t="n"/>
      <c r="G19" s="198" t="n"/>
      <c r="H19" s="201">
        <f>G19-F19</f>
        <v/>
      </c>
      <c r="I19" s="196">
        <f>IF(AND(C19&lt;0.333,C19&lt;&gt;""),8/24-C19,(IF(E19&gt;29/24,E19-29/24,)))</f>
        <v/>
      </c>
      <c r="J19" s="196">
        <f>IF(AND(C19&lt;0.5,C19&lt;&gt;""),E19-C19-H19,)</f>
        <v/>
      </c>
      <c r="K19" s="196">
        <f>IF(AND(C19&gt;0.5,C19&lt;22/24),22/24-C19,)</f>
        <v/>
      </c>
      <c r="L19" s="197">
        <f>IF(C19&gt;E19,E19+1-C19-H19,E19-C19-H19)</f>
        <v/>
      </c>
      <c r="M19" s="202">
        <f>+IF(L19&gt;$L$7,$L$7,L19)</f>
        <v/>
      </c>
      <c r="N19" s="197">
        <f>+IF(OR(L19&lt;=$L$7,L19=" ")," ",L19-$L$7)</f>
        <v/>
      </c>
      <c r="O19" s="197">
        <f>IF(AND($C19&lt;&gt;"",$C19&lt;$AA$2,$E19&gt;$Z$2),MIN($E19,$AA$2)-MAX($C19,$Z$2),0)</f>
        <v/>
      </c>
      <c r="P19" s="197">
        <f>IF(AND($F19&lt;&gt;"",$F19&lt;$AA$2,$G19&gt;$Z$2),MIN($G19,$AA$2)-MAX($F19,$Z$2),0)</f>
        <v/>
      </c>
      <c r="Q19" s="197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119" t="n"/>
    </row>
    <row r="20" ht="36.75" customHeight="1" s="35">
      <c r="A20" s="216">
        <f>A19+1</f>
        <v/>
      </c>
      <c r="B20" s="32">
        <f>TEXT(A20,"aaa")</f>
        <v/>
      </c>
      <c r="C20" s="200" t="n">
        <v>0.3243055555555556</v>
      </c>
      <c r="D20" s="215">
        <f t="array" ref="D20">_xlfn.IFS(C20&lt;0.5,"朝",AND(C20&lt;22/24),"22前",AND(C20&gt;=22/24),"22後")</f>
        <v/>
      </c>
      <c r="E20" s="146" t="n">
        <v>0.7597222222222222</v>
      </c>
      <c r="F20" s="197" t="n">
        <v>0.5</v>
      </c>
      <c r="G20" s="198" t="n">
        <v>0.5416666666666666</v>
      </c>
      <c r="H20" s="201">
        <f>G20-F20</f>
        <v/>
      </c>
      <c r="I20" s="196">
        <f>IF(AND(C20&lt;0.333,C20&lt;&gt;""),8/24-C20,(IF(E20&gt;29/24,E20-29/24,)))</f>
        <v/>
      </c>
      <c r="J20" s="196">
        <f>IF(AND(C20&lt;0.5,C20&lt;&gt;""),E20-C20-H20,)</f>
        <v/>
      </c>
      <c r="K20" s="196">
        <f>IF(AND(C20&gt;0.5,C20&lt;22/24),22/24-C20,)</f>
        <v/>
      </c>
      <c r="L20" s="197">
        <f>IF(C20&gt;E20,E20+1-C20-H20,E20-C20-H20)</f>
        <v/>
      </c>
      <c r="M20" s="202">
        <f>+IF(L20&gt;$L$7,$L$7,L20)</f>
        <v/>
      </c>
      <c r="N20" s="197">
        <f>+IF(OR(L20&lt;=$L$7,L20=" ")," ",L20-$L$7)</f>
        <v/>
      </c>
      <c r="O20" s="197">
        <f>IF(AND($C20&lt;&gt;"",$C20&lt;$AA$2,$E20&gt;$Z$2),MIN($E20,$AA$2)-MAX($C20,$Z$2),0)</f>
        <v/>
      </c>
      <c r="P20" s="197">
        <f>IF(AND($F20&lt;&gt;"",$F20&lt;$AA$2,$G20&gt;$Z$2),MIN($G20,$AA$2)-MAX($F20,$Z$2),0)</f>
        <v/>
      </c>
      <c r="Q20" s="197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119" t="n"/>
    </row>
    <row r="21" ht="36.75" customHeight="1" s="35">
      <c r="A21" s="216">
        <f>A20+1</f>
        <v/>
      </c>
      <c r="B21" s="32">
        <f>TEXT(A21,"aaa")</f>
        <v/>
      </c>
      <c r="C21" s="200" t="n"/>
      <c r="D21" s="215">
        <f t="array" ref="D21">_xlfn.IFS(C21&lt;0.5,"朝",AND(C21&lt;22/24),"22前",AND(C21&gt;=22/24),"22後")</f>
        <v/>
      </c>
      <c r="E21" s="146" t="n"/>
      <c r="F21" s="197" t="n"/>
      <c r="G21" s="198" t="n"/>
      <c r="H21" s="201">
        <f>G21-F21</f>
        <v/>
      </c>
      <c r="I21" s="196">
        <f>IF(AND(C21&lt;0.333,C21&lt;&gt;""),8/24-C21,(IF(E21&gt;29/24,E21-29/24,)))</f>
        <v/>
      </c>
      <c r="J21" s="196">
        <f>IF(AND(C21&lt;0.5,C21&lt;&gt;""),E21-C21-H21,)</f>
        <v/>
      </c>
      <c r="K21" s="196">
        <f>IF(AND(C21&gt;0.5,C21&lt;22/24),22/24-C21,)</f>
        <v/>
      </c>
      <c r="L21" s="197">
        <f>IF(C21&gt;E21,E21+1-C21-H21,E21-C21-H21)</f>
        <v/>
      </c>
      <c r="M21" s="202">
        <f>+IF(L21&gt;$L$7,$L$7,L21)</f>
        <v/>
      </c>
      <c r="N21" s="197">
        <f>+IF(OR(L21&lt;=$L$7,L21=" ")," ",L21-$L$7)</f>
        <v/>
      </c>
      <c r="O21" s="197">
        <f>IF(AND($C21&lt;&gt;"",$C21&lt;$AA$2,$E21&gt;$Z$2),MIN($E21,$AA$2)-MAX($C21,$Z$2),0)</f>
        <v/>
      </c>
      <c r="P21" s="197">
        <f>IF(AND($F21&lt;&gt;"",$F21&lt;$AA$2,$G21&gt;$Z$2),MIN($G21,$AA$2)-MAX($F21,$Z$2),0)</f>
        <v/>
      </c>
      <c r="Q21" s="197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119" t="n"/>
    </row>
    <row r="22" ht="36.75" customHeight="1" s="35">
      <c r="A22" s="216">
        <f>A21+1</f>
        <v/>
      </c>
      <c r="B22" s="32">
        <f>TEXT(A22,"aaa")</f>
        <v/>
      </c>
      <c r="C22" s="200" t="n"/>
      <c r="D22" s="215">
        <f t="array" ref="D22">_xlfn.IFS(C22&lt;0.5,"朝",AND(C22&lt;22/24),"22前",AND(C22&gt;=22/24),"22後")</f>
        <v/>
      </c>
      <c r="E22" s="146" t="n"/>
      <c r="F22" s="197" t="n"/>
      <c r="G22" s="198" t="n"/>
      <c r="H22" s="201">
        <f>G22-F22</f>
        <v/>
      </c>
      <c r="I22" s="196">
        <f>IF(AND(C22&lt;0.333,C22&lt;&gt;""),8/24-C22,(IF(E22&gt;29/24,E22-29/24,)))</f>
        <v/>
      </c>
      <c r="J22" s="196">
        <f>IF(AND(C22&lt;0.5,C22&lt;&gt;""),E22-C22-H22,)</f>
        <v/>
      </c>
      <c r="K22" s="196">
        <f>IF(AND(C22&gt;0.5,C22&lt;22/24),22/24-C22,)</f>
        <v/>
      </c>
      <c r="L22" s="197">
        <f>IF(C22&gt;E22,E22+1-C22-H22,E22-C22-H22)</f>
        <v/>
      </c>
      <c r="M22" s="202">
        <f>+IF(L22&gt;$L$7,$L$7,L22)</f>
        <v/>
      </c>
      <c r="N22" s="197">
        <f>+IF(OR(L22&lt;=$L$7,L22=" ")," ",L22-$L$7)</f>
        <v/>
      </c>
      <c r="O22" s="197">
        <f>IF(AND($C22&lt;&gt;"",$C22&lt;$AA$2,$E22&gt;$Z$2),MIN($E22,$AA$2)-MAX($C22,$Z$2),0)</f>
        <v/>
      </c>
      <c r="P22" s="197">
        <f>IF(AND($F22&lt;&gt;"",$F22&lt;$AA$2,$G22&gt;$Z$2),MIN($G22,$AA$2)-MAX($F22,$Z$2),0)</f>
        <v/>
      </c>
      <c r="Q22" s="197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119" t="n"/>
    </row>
    <row r="23" ht="36.75" customHeight="1" s="35">
      <c r="A23" s="216">
        <f>A22+1</f>
        <v/>
      </c>
      <c r="B23" s="32">
        <f>TEXT(A23,"aaa")</f>
        <v/>
      </c>
      <c r="C23" s="200" t="n"/>
      <c r="D23" s="215">
        <f t="array" ref="D23">_xlfn.IFS(C23&lt;0.5,"朝",AND(C23&lt;22/24),"22前",AND(C23&gt;=22/24),"22後")</f>
        <v/>
      </c>
      <c r="E23" s="146" t="n"/>
      <c r="F23" s="197" t="n"/>
      <c r="G23" s="198" t="n"/>
      <c r="H23" s="201">
        <f>G23-F23</f>
        <v/>
      </c>
      <c r="I23" s="196">
        <f>IF(AND(C23&lt;0.333,C23&lt;&gt;""),8/24-C23,(IF(E23&gt;29/24,E23-29/24,)))</f>
        <v/>
      </c>
      <c r="J23" s="196">
        <f>IF(AND(C23&lt;0.5,C23&lt;&gt;""),E23-C23-H23,)</f>
        <v/>
      </c>
      <c r="K23" s="196">
        <f>IF(AND(C23&gt;0.5,C23&lt;22/24),22/24-C23,)</f>
        <v/>
      </c>
      <c r="L23" s="197">
        <f>IF(C23&gt;E23,E23+1-C23-H23,E23-C23-H23)</f>
        <v/>
      </c>
      <c r="M23" s="202">
        <f>+IF(L23&gt;$L$7,$L$7,L23)</f>
        <v/>
      </c>
      <c r="N23" s="197">
        <f>+IF(OR(L23&lt;=$L$7,L23=" ")," ",L23-$L$7)</f>
        <v/>
      </c>
      <c r="O23" s="197">
        <f>IF(AND($C23&lt;&gt;"",$C23&lt;$AA$2,$E23&gt;$Z$2),MIN($E23,$AA$2)-MAX($C23,$Z$2),0)</f>
        <v/>
      </c>
      <c r="P23" s="197">
        <f>IF(AND($F23&lt;&gt;"",$F23&lt;$AA$2,$G23&gt;$Z$2),MIN($G23,$AA$2)-MAX($F23,$Z$2),0)</f>
        <v/>
      </c>
      <c r="Q23" s="197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119" t="n"/>
    </row>
    <row r="24" ht="36.75" customHeight="1" s="35">
      <c r="A24" s="216">
        <f>A23+1</f>
        <v/>
      </c>
      <c r="B24" s="32">
        <f>TEXT(A24,"aaa")</f>
        <v/>
      </c>
      <c r="C24" s="200" t="n"/>
      <c r="D24" s="215">
        <f t="array" ref="D24">_xlfn.IFS(C24&lt;0.5,"朝",AND(C24&lt;22/24),"22前",AND(C24&gt;=22/24),"22後")</f>
        <v/>
      </c>
      <c r="E24" s="146" t="n"/>
      <c r="F24" s="197" t="n"/>
      <c r="G24" s="198" t="n"/>
      <c r="H24" s="201">
        <f>G24-F24</f>
        <v/>
      </c>
      <c r="I24" s="196">
        <f>IF(AND(C24&lt;0.333,C24&lt;&gt;""),8/24-C24,(IF(E24&gt;29/24,E24-29/24,)))</f>
        <v/>
      </c>
      <c r="J24" s="196">
        <f>IF(AND(C24&lt;0.5,C24&lt;&gt;""),E24-C24-H24,)</f>
        <v/>
      </c>
      <c r="K24" s="196">
        <f>IF(AND(C24&gt;0.5,C24&lt;22/24),22/24-C24,)</f>
        <v/>
      </c>
      <c r="L24" s="197">
        <f>IF(C24&gt;E24,E24+1-C24-H24,E24-C24-H24)</f>
        <v/>
      </c>
      <c r="M24" s="202">
        <f>+IF(L24&gt;$L$7,$L$7,L24)</f>
        <v/>
      </c>
      <c r="N24" s="197">
        <f>+IF(OR(L24&lt;=$L$7,L24=" ")," ",L24-$L$7)</f>
        <v/>
      </c>
      <c r="O24" s="197">
        <f>IF(AND($C24&lt;&gt;"",$C24&lt;$AA$2,$E24&gt;$Z$2),MIN($E24,$AA$2)-MAX($C24,$Z$2),0)</f>
        <v/>
      </c>
      <c r="P24" s="197">
        <f>IF(AND($F24&lt;&gt;"",$F24&lt;$AA$2,$G24&gt;$Z$2),MIN($G24,$AA$2)-MAX($F24,$Z$2),0)</f>
        <v/>
      </c>
      <c r="Q24" s="197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119" t="n"/>
    </row>
    <row r="25" ht="36.75" customHeight="1" s="35">
      <c r="A25" s="216">
        <f>A24+1</f>
        <v/>
      </c>
      <c r="B25" s="32">
        <f>TEXT(A25,"aaa")</f>
        <v/>
      </c>
      <c r="C25" s="200" t="n"/>
      <c r="D25" s="215">
        <f t="array" ref="D25">_xlfn.IFS(C25&lt;0.5,"朝",AND(C25&lt;22/24),"22前",AND(C25&gt;=22/24),"22後")</f>
        <v/>
      </c>
      <c r="E25" s="146" t="n"/>
      <c r="F25" s="197" t="n"/>
      <c r="G25" s="198" t="n"/>
      <c r="H25" s="201">
        <f>G25-F25</f>
        <v/>
      </c>
      <c r="I25" s="196">
        <f>IF(AND(C25&lt;0.333,C25&lt;&gt;""),8/24-C25,(IF(E25&gt;29/24,E25-29/24,)))</f>
        <v/>
      </c>
      <c r="J25" s="196">
        <f>IF(AND(C25&lt;0.5,C25&lt;&gt;""),E25-C25-H25,)</f>
        <v/>
      </c>
      <c r="K25" s="196">
        <f>IF(AND(C25&gt;0.5,C25&lt;22/24),22/24-C25,)</f>
        <v/>
      </c>
      <c r="L25" s="197">
        <f>IF(C25&gt;E25,E25+1-C25-H25,E25-C25-H25)</f>
        <v/>
      </c>
      <c r="M25" s="202">
        <f>+IF(L25&gt;$L$7,$L$7,L25)</f>
        <v/>
      </c>
      <c r="N25" s="197">
        <f>+IF(OR(L25&lt;=$L$7,L25=" ")," ",L25-$L$7)</f>
        <v/>
      </c>
      <c r="O25" s="197">
        <f>IF(AND($C25&lt;&gt;"",$C25&lt;$AA$2,$E25&gt;$Z$2),MIN($E25,$AA$2)-MAX($C25,$Z$2),0)</f>
        <v/>
      </c>
      <c r="P25" s="197">
        <f>IF(AND($F25&lt;&gt;"",$F25&lt;$AA$2,$G25&gt;$Z$2),MIN($G25,$AA$2)-MAX($F25,$Z$2),0)</f>
        <v/>
      </c>
      <c r="Q25" s="197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119" t="n"/>
    </row>
    <row r="26" ht="36.75" customHeight="1" s="35">
      <c r="A26" s="216">
        <f>A25+1</f>
        <v/>
      </c>
      <c r="B26" s="32">
        <f>TEXT(A26,"aaa")</f>
        <v/>
      </c>
      <c r="C26" s="200" t="n"/>
      <c r="D26" s="215">
        <f t="array" ref="D26">_xlfn.IFS(C26&lt;0.5,"朝",AND(C26&lt;22/24),"22前",AND(C26&gt;=22/24),"22後")</f>
        <v/>
      </c>
      <c r="E26" s="146" t="n"/>
      <c r="F26" s="197" t="n"/>
      <c r="G26" s="198" t="n"/>
      <c r="H26" s="201">
        <f>G26-F26</f>
        <v/>
      </c>
      <c r="I26" s="196">
        <f>IF(AND(C26&lt;0.333,C26&lt;&gt;""),8/24-C26,(IF(E26&gt;29/24,E26-29/24,)))</f>
        <v/>
      </c>
      <c r="J26" s="196">
        <f>IF(AND(C26&lt;0.5,C26&lt;&gt;""),E26-C26-H26,)</f>
        <v/>
      </c>
      <c r="K26" s="196">
        <f>IF(AND(C26&gt;0.5,C26&lt;22/24),22/24-C26,)</f>
        <v/>
      </c>
      <c r="L26" s="197">
        <f>IF(C26&gt;E26,E26+1-C26-H26,E26-C26-H26)</f>
        <v/>
      </c>
      <c r="M26" s="202">
        <f>+IF(L26&gt;$L$7,$L$7,L26)</f>
        <v/>
      </c>
      <c r="N26" s="197">
        <f>+IF(OR(L26&lt;=$L$7,L26=" ")," ",L26-$L$7)</f>
        <v/>
      </c>
      <c r="O26" s="197">
        <f>IF(AND($C26&lt;&gt;"",$C26&lt;$AA$2,$E26&gt;$Z$2),MIN($E26,$AA$2)-MAX($C26,$Z$2),0)</f>
        <v/>
      </c>
      <c r="P26" s="197">
        <f>IF(AND($F26&lt;&gt;"",$F26&lt;$AA$2,$G26&gt;$Z$2),MIN($G26,$AA$2)-MAX($F26,$Z$2),0)</f>
        <v/>
      </c>
      <c r="Q26" s="197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119" t="n"/>
    </row>
    <row r="27" ht="36.75" customHeight="1" s="35">
      <c r="A27" s="216">
        <f>A26+1</f>
        <v/>
      </c>
      <c r="B27" s="32">
        <f>TEXT(A27,"aaa")</f>
        <v/>
      </c>
      <c r="C27" s="200" t="n"/>
      <c r="D27" s="215">
        <f t="array" ref="D27">_xlfn.IFS(C27&lt;0.5,"朝",AND(C27&lt;22/24),"22前",AND(C27&gt;=22/24),"22後")</f>
        <v/>
      </c>
      <c r="E27" s="146" t="n"/>
      <c r="F27" s="197" t="n"/>
      <c r="G27" s="198" t="n"/>
      <c r="H27" s="201">
        <f>G27-F27</f>
        <v/>
      </c>
      <c r="I27" s="196">
        <f>IF(AND(C27&lt;0.333,C27&lt;&gt;""),8/24-C27,(IF(E27&gt;29/24,E27-29/24,)))</f>
        <v/>
      </c>
      <c r="J27" s="196">
        <f>IF(AND(C27&lt;0.5,C27&lt;&gt;""),E27-C27-H27,)</f>
        <v/>
      </c>
      <c r="K27" s="196">
        <f>IF(AND(C27&gt;0.5,C27&lt;22/24),22/24-C27,)</f>
        <v/>
      </c>
      <c r="L27" s="197">
        <f>IF(C27&gt;E27,E27+1-C27-H27,E27-C27-H27)</f>
        <v/>
      </c>
      <c r="M27" s="202">
        <f>+IF(L27&gt;$L$7,$L$7,L27)</f>
        <v/>
      </c>
      <c r="N27" s="197">
        <f>+IF(OR(L27&lt;=$L$7,L27=" ")," ",L27-$L$7)</f>
        <v/>
      </c>
      <c r="O27" s="197">
        <f>IF(AND($C27&lt;&gt;"",$C27&lt;$AA$2,$E27&gt;$Z$2),MIN($E27,$AA$2)-MAX($C27,$Z$2),0)</f>
        <v/>
      </c>
      <c r="P27" s="197">
        <f>IF(AND($F27&lt;&gt;"",$F27&lt;$AA$2,$G27&gt;$Z$2),MIN($G27,$AA$2)-MAX($F27,$Z$2),0)</f>
        <v/>
      </c>
      <c r="Q27" s="197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119" t="n"/>
    </row>
    <row r="28" ht="36.75" customHeight="1" s="35">
      <c r="A28" s="216">
        <f>A27+1</f>
        <v/>
      </c>
      <c r="B28" s="32">
        <f>TEXT(A28,"aaa")</f>
        <v/>
      </c>
      <c r="C28" s="200" t="n"/>
      <c r="D28" s="215">
        <f t="array" ref="D28">_xlfn.IFS(C28&lt;0.5,"朝",AND(C28&lt;22/24),"22前",AND(C28&gt;=22/24),"22後")</f>
        <v/>
      </c>
      <c r="E28" s="146" t="n"/>
      <c r="F28" s="197" t="n"/>
      <c r="G28" s="198" t="n"/>
      <c r="H28" s="201">
        <f>G28-F28</f>
        <v/>
      </c>
      <c r="I28" s="196">
        <f>IF(AND(C28&lt;0.333,C28&lt;&gt;""),8/24-C28,(IF(E28&gt;29/24,E28-29/24,)))</f>
        <v/>
      </c>
      <c r="J28" s="196">
        <f>IF(AND(C28&lt;0.5,C28&lt;&gt;""),E28-C28-H28,)</f>
        <v/>
      </c>
      <c r="K28" s="196">
        <f>IF(AND(C28&gt;0.5,C28&lt;22/24),22/24-C28,)</f>
        <v/>
      </c>
      <c r="L28" s="197">
        <f>IF(C28&gt;E28,E28+1-C28-H28,E28-C28-H28)</f>
        <v/>
      </c>
      <c r="M28" s="202">
        <f>+IF(L28&gt;$L$7,$L$7,L28)</f>
        <v/>
      </c>
      <c r="N28" s="197">
        <f>+IF(OR(L28&lt;=$L$7,L28=" ")," ",L28-$L$7)</f>
        <v/>
      </c>
      <c r="O28" s="197">
        <f>IF(AND($C28&lt;&gt;"",$C28&lt;$AA$2,$E28&gt;$Z$2),MIN($E28,$AA$2)-MAX($C28,$Z$2),0)</f>
        <v/>
      </c>
      <c r="P28" s="197">
        <f>IF(AND($F28&lt;&gt;"",$F28&lt;$AA$2,$G28&gt;$Z$2),MIN($G28,$AA$2)-MAX($F28,$Z$2),0)</f>
        <v/>
      </c>
      <c r="Q28" s="197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119" t="n"/>
    </row>
    <row r="29" ht="36.75" customHeight="1" s="35">
      <c r="A29" s="216">
        <f>A28+1</f>
        <v/>
      </c>
      <c r="B29" s="32">
        <f>TEXT(A29,"aaa")</f>
        <v/>
      </c>
      <c r="C29" s="200" t="n"/>
      <c r="D29" s="215">
        <f t="array" ref="D29">_xlfn.IFS(C29&lt;0.5,"朝",AND(C29&lt;22/24),"22前",AND(C29&gt;=22/24),"22後")</f>
        <v/>
      </c>
      <c r="E29" s="146" t="n"/>
      <c r="F29" s="197" t="n"/>
      <c r="G29" s="198" t="n"/>
      <c r="H29" s="201">
        <f>G29-F29</f>
        <v/>
      </c>
      <c r="I29" s="196">
        <f>IF(AND(C29&lt;0.333,C29&lt;&gt;""),8/24-C29,(IF(E29&gt;29/24,E29-29/24,)))</f>
        <v/>
      </c>
      <c r="J29" s="196">
        <f>IF(AND(C29&lt;0.5,C29&lt;&gt;""),E29-C29-H29,)</f>
        <v/>
      </c>
      <c r="K29" s="196">
        <f>IF(AND(C29&gt;0.5,C29&lt;22/24),22/24-C29,)</f>
        <v/>
      </c>
      <c r="L29" s="197">
        <f>IF(C29&gt;E29,E29+1-C29-H29,E29-C29-H29)</f>
        <v/>
      </c>
      <c r="M29" s="202">
        <f>+IF(L29&gt;$L$7,$L$7,L29)</f>
        <v/>
      </c>
      <c r="N29" s="197">
        <f>+IF(OR(L29&lt;=$L$7,L29=" ")," ",L29-$L$7)</f>
        <v/>
      </c>
      <c r="O29" s="197">
        <f>IF(AND($C29&lt;&gt;"",$C29&lt;$AA$2,$E29&gt;$Z$2),MIN($E29,$AA$2)-MAX($C29,$Z$2),0)</f>
        <v/>
      </c>
      <c r="P29" s="197">
        <f>IF(AND($F29&lt;&gt;"",$F29&lt;$AA$2,$G29&gt;$Z$2),MIN($G29,$AA$2)-MAX($F29,$Z$2),0)</f>
        <v/>
      </c>
      <c r="Q29" s="197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119" t="n"/>
    </row>
    <row r="30" ht="36.75" customHeight="1" s="35">
      <c r="A30" s="216">
        <f>A29+1</f>
        <v/>
      </c>
      <c r="B30" s="32">
        <f>TEXT(A30,"aaa")</f>
        <v/>
      </c>
      <c r="C30" s="200" t="n"/>
      <c r="D30" s="215">
        <f t="array" ref="D30">_xlfn.IFS(C30&lt;0.5,"朝",AND(C30&lt;22/24),"22前",AND(C30&gt;=22/24),"22後")</f>
        <v/>
      </c>
      <c r="E30" s="146" t="n"/>
      <c r="F30" s="197" t="n"/>
      <c r="G30" s="198" t="n"/>
      <c r="H30" s="201">
        <f>G30-F30</f>
        <v/>
      </c>
      <c r="I30" s="196">
        <f>IF(AND(C30&lt;0.333,C30&lt;&gt;""),8/24-C30,(IF(E30&gt;29/24,E30-29/24,)))</f>
        <v/>
      </c>
      <c r="J30" s="196">
        <f>IF(AND(C30&lt;0.5,C30&lt;&gt;""),E30-C30-H30,)</f>
        <v/>
      </c>
      <c r="K30" s="196">
        <f>IF(AND(C30&gt;0.5,C30&lt;22/24),22/24-C30,)</f>
        <v/>
      </c>
      <c r="L30" s="197">
        <f>IF(C30&gt;E30,E30+1-C30-H30,E30-C30-H30)</f>
        <v/>
      </c>
      <c r="M30" s="202">
        <f>+IF(L30&gt;$L$7,$L$7,L30)</f>
        <v/>
      </c>
      <c r="N30" s="197">
        <f>+IF(OR(L30&lt;=$L$7,L30=" ")," ",L30-$L$7)</f>
        <v/>
      </c>
      <c r="O30" s="197">
        <f>IF(AND($C30&lt;&gt;"",$C30&lt;$AA$2,$E30&gt;$Z$2),MIN($E30,$AA$2)-MAX($C30,$Z$2),0)</f>
        <v/>
      </c>
      <c r="P30" s="197">
        <f>IF(AND($F30&lt;&gt;"",$F30&lt;$AA$2,$G30&gt;$Z$2),MIN($G30,$AA$2)-MAX($F30,$Z$2),0)</f>
        <v/>
      </c>
      <c r="Q30" s="197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119" t="n"/>
    </row>
    <row r="31" ht="36.75" customHeight="1" s="35">
      <c r="A31" s="216">
        <f>A30+1</f>
        <v/>
      </c>
      <c r="B31" s="32">
        <f>TEXT(A31,"aaa")</f>
        <v/>
      </c>
      <c r="C31" s="200" t="n"/>
      <c r="D31" s="215">
        <f t="array" ref="D31">_xlfn.IFS(C31&lt;0.5,"朝",AND(C31&lt;22/24),"22前",AND(C31&gt;=22/24),"22後")</f>
        <v/>
      </c>
      <c r="E31" s="146" t="n"/>
      <c r="F31" s="197" t="n"/>
      <c r="G31" s="198" t="n"/>
      <c r="H31" s="201">
        <f>G31-F31</f>
        <v/>
      </c>
      <c r="I31" s="196">
        <f>IF(AND(C31&lt;0.333,C31&lt;&gt;""),8/24-C31,(IF(E31&gt;29/24,E31-29/24,)))</f>
        <v/>
      </c>
      <c r="J31" s="196">
        <f>IF(AND(C31&lt;0.5,C31&lt;&gt;""),E31-C31-H31,)</f>
        <v/>
      </c>
      <c r="K31" s="196">
        <f>IF(AND(C31&gt;0.5,C31&lt;22/24),22/24-C31,)</f>
        <v/>
      </c>
      <c r="L31" s="197">
        <f>IF(C31&gt;E31,E31+1-C31-H31,E31-C31-H31)</f>
        <v/>
      </c>
      <c r="M31" s="202">
        <f>+IF(L31&gt;$L$7,$L$7,L31)</f>
        <v/>
      </c>
      <c r="N31" s="197">
        <f>+IF(OR(L31&lt;=$L$7,L31=" ")," ",L31-$L$7)</f>
        <v/>
      </c>
      <c r="O31" s="197">
        <f>IF(AND($C31&lt;&gt;"",$C31&lt;$AA$2,$E31&gt;$Z$2),MIN($E31,$AA$2)-MAX($C31,$Z$2),0)</f>
        <v/>
      </c>
      <c r="P31" s="197">
        <f>IF(AND($F31&lt;&gt;"",$F31&lt;$AA$2,$G31&gt;$Z$2),MIN($G31,$AA$2)-MAX($F31,$Z$2),0)</f>
        <v/>
      </c>
      <c r="Q31" s="197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119" t="n"/>
    </row>
    <row r="32" ht="36.75" customHeight="1" s="35">
      <c r="A32" s="216">
        <f>A31+1</f>
        <v/>
      </c>
      <c r="B32" s="32">
        <f>TEXT(A32,"aaa")</f>
        <v/>
      </c>
      <c r="C32" s="200" t="n"/>
      <c r="D32" s="215">
        <f t="array" ref="D32">_xlfn.IFS(C32&lt;0.5,"朝",AND(C32&lt;22/24),"22前",AND(C32&gt;=22/24),"22後")</f>
        <v/>
      </c>
      <c r="E32" s="146" t="n"/>
      <c r="F32" s="197" t="n"/>
      <c r="G32" s="198" t="n"/>
      <c r="H32" s="201">
        <f>G32-F32</f>
        <v/>
      </c>
      <c r="I32" s="196">
        <f>IF(AND(C32&lt;0.333,C32&lt;&gt;""),8/24-C32,(IF(E32&gt;29/24,E32-29/24,)))</f>
        <v/>
      </c>
      <c r="J32" s="196">
        <f>IF(AND(C32&lt;0.5,C32&lt;&gt;""),E32-C32-H32,)</f>
        <v/>
      </c>
      <c r="K32" s="196">
        <f>IF(AND(C32&gt;0.5,C32&lt;22/24),22/24-C32,)</f>
        <v/>
      </c>
      <c r="L32" s="197">
        <f>IF(C32&gt;E32,E32+1-C32-H32,E32-C32-H32)</f>
        <v/>
      </c>
      <c r="M32" s="202">
        <f>+IF(L32&gt;$L$7,$L$7,L32)</f>
        <v/>
      </c>
      <c r="N32" s="197">
        <f>+IF(OR(L32&lt;=$L$7,L32=" ")," ",L32-$L$7)</f>
        <v/>
      </c>
      <c r="O32" s="197">
        <f>IF(AND($C32&lt;&gt;"",$C32&lt;$AA$2,$E32&gt;$Z$2),MIN($E32,$AA$2)-MAX($C32,$Z$2),0)</f>
        <v/>
      </c>
      <c r="P32" s="197">
        <f>IF(AND($F32&lt;&gt;"",$F32&lt;$AA$2,$G32&gt;$Z$2),MIN($G32,$AA$2)-MAX($F32,$Z$2),0)</f>
        <v/>
      </c>
      <c r="Q32" s="197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119" t="n"/>
    </row>
    <row r="33" ht="36.75" customHeight="1" s="35">
      <c r="A33" s="216">
        <f>A32+1</f>
        <v/>
      </c>
      <c r="B33" s="32">
        <f>TEXT(A33,"aaa")</f>
        <v/>
      </c>
      <c r="C33" s="200" t="n"/>
      <c r="D33" s="215">
        <f t="array" ref="D33">_xlfn.IFS(C33&lt;0.5,"朝",AND(C33&lt;22/24),"22前",AND(C33&gt;=22/24),"22後")</f>
        <v/>
      </c>
      <c r="E33" s="146" t="n"/>
      <c r="F33" s="197" t="n"/>
      <c r="G33" s="198" t="n"/>
      <c r="H33" s="201">
        <f>G33-F33</f>
        <v/>
      </c>
      <c r="I33" s="196">
        <f>IF(AND(C33&lt;0.333,C33&lt;&gt;""),8/24-C33,(IF(E33&gt;29/24,E33-29/24,)))</f>
        <v/>
      </c>
      <c r="J33" s="196">
        <f>IF(AND(C33&lt;0.5,C33&lt;&gt;""),E33-C33-H33,)</f>
        <v/>
      </c>
      <c r="K33" s="196">
        <f>IF(AND(C33&gt;0.5,C33&lt;22/24),22/24-C33,)</f>
        <v/>
      </c>
      <c r="L33" s="197">
        <f>IF(C33&gt;E33,E33+1-C33-H33,E33-C33-H33)</f>
        <v/>
      </c>
      <c r="M33" s="202">
        <f>+IF(L33&gt;$L$7,$L$7,L33)</f>
        <v/>
      </c>
      <c r="N33" s="197">
        <f>+IF(OR(L33&lt;=$L$7,L33=" ")," ",L33-$L$7)</f>
        <v/>
      </c>
      <c r="O33" s="197">
        <f>IF(AND($C33&lt;&gt;"",$C33&lt;$AA$2,$E33&gt;$Z$2),MIN($E33,$AA$2)-MAX($C33,$Z$2),0)</f>
        <v/>
      </c>
      <c r="P33" s="197">
        <f>IF(AND($F33&lt;&gt;"",$F33&lt;$AA$2,$G33&gt;$Z$2),MIN($G33,$AA$2)-MAX($F33,$Z$2),0)</f>
        <v/>
      </c>
      <c r="Q33" s="197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119" t="n"/>
    </row>
    <row r="34" ht="36.75" customHeight="1" s="35">
      <c r="A34" s="216">
        <f>A33+1</f>
        <v/>
      </c>
      <c r="B34" s="32">
        <f>TEXT(A34,"aaa")</f>
        <v/>
      </c>
      <c r="C34" s="200" t="n"/>
      <c r="D34" s="215">
        <f t="array" ref="D34">_xlfn.IFS(C34&lt;0.5,"朝",AND(C34&lt;22/24),"22前",AND(C34&gt;=22/24),"22後")</f>
        <v/>
      </c>
      <c r="E34" s="146" t="n"/>
      <c r="F34" s="197" t="n"/>
      <c r="G34" s="198" t="n"/>
      <c r="H34" s="201">
        <f>G34-F34</f>
        <v/>
      </c>
      <c r="I34" s="196">
        <f>IF(AND(C34&lt;0.333,C34&lt;&gt;""),8/24-C34,(IF(E34&gt;29/24,E34-29/24,)))</f>
        <v/>
      </c>
      <c r="J34" s="196">
        <f>IF(AND(C34&lt;0.5,C34&lt;&gt;""),E34-C34-H34,)</f>
        <v/>
      </c>
      <c r="K34" s="196">
        <f>IF(AND(C34&gt;0.5,C34&lt;22/24),22/24-C34,)</f>
        <v/>
      </c>
      <c r="L34" s="197">
        <f>IF(C34&gt;E34,E34+1-C34-H34,E34-C34-H34)</f>
        <v/>
      </c>
      <c r="M34" s="202">
        <f>+IF(L34&gt;$L$7,$L$7,L34)</f>
        <v/>
      </c>
      <c r="N34" s="197">
        <f>+IF(OR(L34&lt;=$L$7,L34=" ")," ",L34-$L$7)</f>
        <v/>
      </c>
      <c r="O34" s="197">
        <f>IF(AND($C34&lt;&gt;"",$C34&lt;$AA$2,$E34&gt;$Z$2),MIN($E34,$AA$2)-MAX($C34,$Z$2),0)</f>
        <v/>
      </c>
      <c r="P34" s="197">
        <f>IF(AND($F34&lt;&gt;"",$F34&lt;$AA$2,$G34&gt;$Z$2),MIN($G34,$AA$2)-MAX($F34,$Z$2),0)</f>
        <v/>
      </c>
      <c r="Q34" s="197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119" t="n"/>
    </row>
    <row r="35" ht="36.75" customHeight="1" s="35">
      <c r="A35" s="216">
        <f>A34+1</f>
        <v/>
      </c>
      <c r="B35" s="32">
        <f>TEXT(A35,"aaa")</f>
        <v/>
      </c>
      <c r="C35" s="200" t="n"/>
      <c r="D35" s="215">
        <f t="array" ref="D35">_xlfn.IFS(C35&lt;0.5,"朝",AND(C35&lt;22/24),"22前",AND(C35&gt;=22/24),"22後")</f>
        <v/>
      </c>
      <c r="E35" s="146" t="n"/>
      <c r="F35" s="197" t="n"/>
      <c r="G35" s="198" t="n"/>
      <c r="H35" s="201">
        <f>G35-F35</f>
        <v/>
      </c>
      <c r="I35" s="196">
        <f>IF(AND(C35&lt;0.333,C35&lt;&gt;""),8/24-C35,(IF(E35&gt;29/24,E35-29/24,)))</f>
        <v/>
      </c>
      <c r="J35" s="196">
        <f>IF(AND(C35&lt;0.5,C35&lt;&gt;""),E35-C35-H35,)</f>
        <v/>
      </c>
      <c r="K35" s="196">
        <f>IF(AND(C35&gt;0.5,C35&lt;22/24),22/24-C35,)</f>
        <v/>
      </c>
      <c r="L35" s="197">
        <f>IF(C35&gt;E35,E35+1-C35-H35,E35-C35-H35)</f>
        <v/>
      </c>
      <c r="M35" s="202">
        <f>+IF(L35&gt;$L$7,$L$7,L35)</f>
        <v/>
      </c>
      <c r="N35" s="197">
        <f>+IF(OR(L35&lt;=$L$7,L35=" ")," ",L35-$L$7)</f>
        <v/>
      </c>
      <c r="O35" s="197">
        <f>IF(AND($C35&lt;&gt;"",$C35&lt;$AA$2,$E35&gt;$Z$2),MIN($E35,$AA$2)-MAX($C35,$Z$2),0)</f>
        <v/>
      </c>
      <c r="P35" s="197">
        <f>IF(AND($F35&lt;&gt;"",$F35&lt;$AA$2,$G35&gt;$Z$2),MIN($G35,$AA$2)-MAX($F35,$Z$2),0)</f>
        <v/>
      </c>
      <c r="Q35" s="197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119" t="n"/>
    </row>
    <row r="36" ht="36.75" customHeight="1" s="35">
      <c r="A36" s="216">
        <f>A35+1</f>
        <v/>
      </c>
      <c r="B36" s="32">
        <f>TEXT(A36,"aaa")</f>
        <v/>
      </c>
      <c r="C36" s="200" t="n"/>
      <c r="D36" s="215">
        <f t="array" ref="D36">_xlfn.IFS(C36&lt;0.5,"朝",AND(C36&lt;22/24),"22前",AND(C36&gt;=22/24),"22後")</f>
        <v/>
      </c>
      <c r="E36" s="146" t="n"/>
      <c r="F36" s="197" t="n"/>
      <c r="G36" s="198" t="n"/>
      <c r="H36" s="201">
        <f>G36-F36</f>
        <v/>
      </c>
      <c r="I36" s="196">
        <f>IF(AND(C36&lt;0.333,C36&lt;&gt;""),8/24-C36,(IF(E36&gt;29/24,E36-29/24,)))</f>
        <v/>
      </c>
      <c r="J36" s="196">
        <f>IF(AND(C36&lt;0.5,C36&lt;&gt;""),E36-C36-H36,)</f>
        <v/>
      </c>
      <c r="K36" s="196">
        <f>IF(AND(C36&gt;0.5,C36&lt;22/24),22/24-C36,)</f>
        <v/>
      </c>
      <c r="L36" s="197">
        <f>IF(C36&gt;E36,E36+1-C36-H36,E36-C36-H36)</f>
        <v/>
      </c>
      <c r="M36" s="202">
        <f>+IF(L36&gt;$L$7,$L$7,L36)</f>
        <v/>
      </c>
      <c r="N36" s="197">
        <f>+IF(OR(L36&lt;=$L$7,L36=" ")," ",L36-$L$7)</f>
        <v/>
      </c>
      <c r="O36" s="197">
        <f>IF(AND($C36&lt;&gt;"",$C36&lt;$AA$2,$E36&gt;$Z$2),MIN($E36,$AA$2)-MAX($C36,$Z$2),0)</f>
        <v/>
      </c>
      <c r="P36" s="197">
        <f>IF(AND($F36&lt;&gt;"",$F36&lt;$AA$2,$G36&gt;$Z$2),MIN($G36,$AA$2)-MAX($F36,$Z$2),0)</f>
        <v/>
      </c>
      <c r="Q36" s="197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119" t="n"/>
    </row>
    <row r="37" ht="36.75" customHeight="1" s="35">
      <c r="A37" s="216">
        <f>A36+1</f>
        <v/>
      </c>
      <c r="B37" s="32">
        <f>TEXT(A37,"aaa")</f>
        <v/>
      </c>
      <c r="C37" s="200" t="n"/>
      <c r="D37" s="215">
        <f t="array" ref="D37">_xlfn.IFS(C37&lt;0.5,"朝",AND(C37&lt;22/24),"22前",AND(C37&gt;=22/24),"22後")</f>
        <v/>
      </c>
      <c r="E37" s="146" t="n"/>
      <c r="F37" s="197" t="n"/>
      <c r="G37" s="198" t="n"/>
      <c r="H37" s="201">
        <f>G37-F37</f>
        <v/>
      </c>
      <c r="I37" s="196">
        <f>IF(AND(C37&lt;0.333,C37&lt;&gt;""),8/24-C37,(IF(E37&gt;29/24,E37-29/24,)))</f>
        <v/>
      </c>
      <c r="J37" s="196">
        <f>IF(AND(C37&lt;0.5,C37&lt;&gt;""),E37-C37-H37,)</f>
        <v/>
      </c>
      <c r="K37" s="196">
        <f>IF(AND(C37&gt;0.5,C37&lt;22/24),22/24-C37,)</f>
        <v/>
      </c>
      <c r="L37" s="197">
        <f>IF(C37&gt;E37,E37+1-C37-H37,E37-C37-H37)</f>
        <v/>
      </c>
      <c r="M37" s="202">
        <f>+IF(L37&gt;$L$7,$L$7,L37)</f>
        <v/>
      </c>
      <c r="N37" s="197">
        <f>+IF(OR(L37&lt;=$L$7,L37=" ")," ",L37-$L$7)</f>
        <v/>
      </c>
      <c r="O37" s="197">
        <f>IF(AND($C37&lt;&gt;"",$C37&lt;$AA$2,$E37&gt;$Z$2),MIN($E37,$AA$2)-MAX($C37,$Z$2),0)</f>
        <v/>
      </c>
      <c r="P37" s="197">
        <f>IF(AND($F37&lt;&gt;"",$F37&lt;$AA$2,$G37&gt;$Z$2),MIN($G37,$AA$2)-MAX($F37,$Z$2),0)</f>
        <v/>
      </c>
      <c r="Q37" s="197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119" t="n"/>
    </row>
    <row r="38" ht="36.75" customHeight="1" s="35">
      <c r="A38" s="216">
        <f>A37+1</f>
        <v/>
      </c>
      <c r="B38" s="32">
        <f>TEXT(A38,"aaa")</f>
        <v/>
      </c>
      <c r="C38" s="200" t="n"/>
      <c r="D38" s="217">
        <f t="array" ref="D38">_xlfn.IFS(C38&lt;0.5,"朝",AND(C38&lt;22/24),"22前",AND(C38&gt;=22/24),"22後")</f>
        <v/>
      </c>
      <c r="E38" s="146" t="n"/>
      <c r="F38" s="197" t="n"/>
      <c r="G38" s="198" t="n"/>
      <c r="H38" s="201">
        <f>G38-F38</f>
        <v/>
      </c>
      <c r="I38" s="196">
        <f>IF(AND(C38&lt;0.333,C38&lt;&gt;""),8/24-C38,(IF(E38&gt;29/24,E38-29/24,)))</f>
        <v/>
      </c>
      <c r="J38" s="197">
        <f>IF(AND(C38&lt;0.5,C38&lt;&gt;""),E38-C38-H38,)</f>
        <v/>
      </c>
      <c r="K38" s="197">
        <f>IF(AND(C38&gt;0.5,C38&lt;22/24),22/24-C38,)</f>
        <v/>
      </c>
      <c r="L38" s="197">
        <f>IF(C38&gt;E38,E38+1-C38-H38,E38-C38-H38)</f>
        <v/>
      </c>
      <c r="M38" s="202">
        <f>+IF(L38&gt;$L$7,$L$7,L38)</f>
        <v/>
      </c>
      <c r="N38" s="197">
        <f>+IF(OR(L38&lt;=$L$7,L38=" ")," ",L38-$L$7)</f>
        <v/>
      </c>
      <c r="O38" s="197" t="n"/>
      <c r="P38" s="197" t="n"/>
      <c r="Q38" s="197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119" t="n"/>
    </row>
    <row r="39" ht="36.75" customHeight="1" s="35" thickBot="1">
      <c r="A39" s="218">
        <f>A38+1</f>
        <v/>
      </c>
      <c r="B39" s="26">
        <f>TEXT(A39,"aaa")</f>
        <v/>
      </c>
      <c r="C39" s="219" t="n"/>
      <c r="D39" s="220">
        <f t="array" ref="D39">_xlfn.IFS(C39&lt;0.5,"朝",AND(C39&lt;22/24),"22前",AND(C39&gt;=22/24),"22後")</f>
        <v/>
      </c>
      <c r="E39" s="147" t="n"/>
      <c r="F39" s="221" t="n"/>
      <c r="G39" s="222" t="n"/>
      <c r="H39" s="207" t="n">
        <v>0</v>
      </c>
      <c r="I39" s="208">
        <f>IF(AND(C39&lt;0.333,C39&lt;&gt;""),8/24-C39,(IF(E39&gt;29/24,E39-29/24,)))</f>
        <v/>
      </c>
      <c r="J39" s="208">
        <f>IF(AND(C39&lt;0.5,C39&lt;&gt;""),E39-C39-H39,)</f>
        <v/>
      </c>
      <c r="K39" s="223">
        <f>IF(AND(C39&gt;0.5,C39&lt;22/24),22/24-C39,)</f>
        <v/>
      </c>
      <c r="L39" s="208">
        <f>IF(C39&gt;E39,E39+1-C39-H39,E39-C39-H39)</f>
        <v/>
      </c>
      <c r="M39" s="209" t="n">
        <v>0</v>
      </c>
      <c r="N39" s="208" t="n"/>
      <c r="O39" s="208" t="n"/>
      <c r="P39" s="208" t="n"/>
      <c r="Q39" s="208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121" t="n"/>
    </row>
    <row r="40" ht="36.75" customHeight="1" s="35" thickTop="1">
      <c r="A40" s="117" t="inlineStr">
        <is>
          <t>合計</t>
        </is>
      </c>
      <c r="B40" s="117" t="n"/>
      <c r="C40" s="196" t="n"/>
      <c r="D40" s="215">
        <f t="array" ref="D40">_xlfn.IFS(C40&lt;0.5,"朝",AND(C40&lt;22/24),"22前",AND(C40&gt;=22/24),"22後")</f>
        <v/>
      </c>
      <c r="E40" s="224" t="n"/>
      <c r="F40" s="225" t="n"/>
      <c r="G40" s="226" t="n"/>
      <c r="H40" s="195" t="inlineStr">
        <is>
          <t>休憩計計</t>
        </is>
      </c>
      <c r="I40" s="196" t="inlineStr">
        <is>
          <t>早朝計</t>
        </is>
      </c>
      <c r="J40" s="196" t="inlineStr">
        <is>
          <t>基本計</t>
        </is>
      </c>
      <c r="K40" s="196" t="inlineStr">
        <is>
          <t>夜時間</t>
        </is>
      </c>
      <c r="L40" s="196" t="inlineStr">
        <is>
          <t>実働時間</t>
        </is>
      </c>
      <c r="M40" s="122" t="inlineStr">
        <is>
          <t>契約時間</t>
        </is>
      </c>
      <c r="N40" s="123" t="inlineStr">
        <is>
          <t>残業時間</t>
        </is>
      </c>
      <c r="O40" s="124" t="inlineStr">
        <is>
          <t>深夜時間</t>
        </is>
      </c>
      <c r="P40" s="124" t="inlineStr">
        <is>
          <t>深夜時間</t>
        </is>
      </c>
      <c r="Q40" s="124" t="inlineStr">
        <is>
          <t>深夜時間</t>
        </is>
      </c>
      <c r="R40" s="125" t="inlineStr">
        <is>
          <t>食事合計</t>
        </is>
      </c>
    </row>
    <row r="41" ht="36.75" customHeight="1" s="35" thickBot="1">
      <c r="A41" s="119" t="n"/>
      <c r="B41" s="119" t="n"/>
      <c r="C41" s="119" t="n"/>
      <c r="D41" s="119" t="n"/>
      <c r="E41" s="140" t="n"/>
      <c r="F41" s="4" t="inlineStr">
        <is>
          <t>出勤日数</t>
        </is>
      </c>
      <c r="G41" s="144">
        <f>COUNTA(C9:C39)</f>
        <v/>
      </c>
      <c r="H41" s="227">
        <f>+SUM(H9:H39)</f>
        <v/>
      </c>
      <c r="I41" s="228">
        <f>SUM(I9:I39)</f>
        <v/>
      </c>
      <c r="J41" s="229">
        <f>SUM(J9:J39)</f>
        <v/>
      </c>
      <c r="K41" s="229">
        <f>SUM(K9:K39)</f>
        <v/>
      </c>
      <c r="L41" s="197">
        <f>+SUM(L9:L39)</f>
        <v/>
      </c>
      <c r="M41" s="197">
        <f>+SUM(M9:M39)</f>
        <v/>
      </c>
      <c r="N41" s="197">
        <f>+SUM(N9:N39)</f>
        <v/>
      </c>
      <c r="O41" s="197">
        <f>+SUM(O9:O38)</f>
        <v/>
      </c>
      <c r="P41" s="197">
        <f>+SUM(P9:P38)</f>
        <v/>
      </c>
      <c r="Q41" s="197">
        <f>+SUM(Q9:Q39)</f>
        <v/>
      </c>
      <c r="R41" s="119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47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I36" sqref="I36"/>
    </sheetView>
  </sheetViews>
  <sheetFormatPr baseColWidth="8" defaultRowHeight="13.2"/>
  <cols>
    <col width="7.21875" bestFit="1" customWidth="1" style="35" min="1" max="1"/>
    <col width="5.77734375" bestFit="1" customWidth="1" style="35" min="2" max="2"/>
    <col hidden="1" width="2.88671875" customWidth="1" style="35" min="4" max="4"/>
    <col width="10.109375" customWidth="1" style="35" min="8" max="11"/>
    <col width="10" customWidth="1" style="35" min="12" max="13"/>
    <col width="10.88671875" customWidth="1" style="35" min="14" max="14"/>
    <col hidden="1" width="9" customWidth="1" style="35" min="15" max="15"/>
    <col hidden="1" width="8.21875" customWidth="1" style="35" min="16" max="16"/>
  </cols>
  <sheetData>
    <row r="2" ht="22.5" customHeight="1" s="35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67" t="inlineStr">
        <is>
          <t>ダイエットクック</t>
        </is>
      </c>
      <c r="E2" s="166" t="n"/>
      <c r="F2" s="166" t="n"/>
      <c r="G2" s="166" t="n"/>
      <c r="L2" s="0" t="n"/>
      <c r="M2" s="0" t="n"/>
      <c r="Z2" s="22" t="n">
        <v>0.9166666666666666</v>
      </c>
      <c r="AA2" s="23" t="n">
        <v>1.208333333333333</v>
      </c>
    </row>
    <row r="3" ht="22.5" customHeight="1" s="35">
      <c r="A3" s="190">
        <f>'[1]0SHEET'!D1</f>
        <v/>
      </c>
      <c r="B3" s="2" t="inlineStr">
        <is>
          <t>月</t>
        </is>
      </c>
      <c r="L3" s="0" t="n"/>
      <c r="M3" s="0" t="n"/>
    </row>
    <row r="4" ht="22.5" customHeight="1" s="35">
      <c r="C4" s="1" t="inlineStr">
        <is>
          <t>氏名</t>
        </is>
      </c>
      <c r="D4" s="168" t="inlineStr">
        <is>
          <t>Ｒグルン　ロジナ</t>
        </is>
      </c>
      <c r="E4" s="166" t="n"/>
      <c r="F4" s="166" t="n"/>
      <c r="G4" s="166" t="n"/>
      <c r="H4" s="0" t="inlineStr">
        <is>
          <t>NP番号：</t>
        </is>
      </c>
      <c r="I4" s="107" t="n">
        <v>6486</v>
      </c>
      <c r="J4" s="0" t="n"/>
      <c r="K4" s="0" t="n"/>
      <c r="M4" s="0" t="n"/>
    </row>
    <row r="6">
      <c r="L6" s="20" t="inlineStr">
        <is>
          <t>法定時間</t>
        </is>
      </c>
      <c r="M6" s="20" t="n"/>
    </row>
    <row r="7" ht="14.25" customHeight="1" s="35" thickBot="1">
      <c r="L7" s="21" t="n">
        <v>0.3333333333333333</v>
      </c>
      <c r="M7" s="21" t="n"/>
      <c r="O7" s="3" t="n"/>
      <c r="P7" s="3" t="n"/>
      <c r="Q7" s="3" t="n"/>
    </row>
    <row r="8" ht="22.5" customHeight="1" s="35" thickBot="1">
      <c r="A8" s="110" t="inlineStr">
        <is>
          <t>日</t>
        </is>
      </c>
      <c r="B8" s="132" t="inlineStr">
        <is>
          <t>曜日</t>
        </is>
      </c>
      <c r="C8" s="7" t="inlineStr">
        <is>
          <t>出勤</t>
        </is>
      </c>
      <c r="D8" s="8" t="n"/>
      <c r="E8" s="8" t="inlineStr">
        <is>
          <t>退勤</t>
        </is>
      </c>
      <c r="F8" s="8" t="inlineStr">
        <is>
          <t>休憩開始</t>
        </is>
      </c>
      <c r="G8" s="9" t="inlineStr">
        <is>
          <t>休憩終了</t>
        </is>
      </c>
      <c r="H8" s="134" t="inlineStr">
        <is>
          <t>休憩計</t>
        </is>
      </c>
      <c r="I8" s="110" t="inlineStr">
        <is>
          <t>早朝</t>
        </is>
      </c>
      <c r="J8" s="110" t="inlineStr">
        <is>
          <t>基本</t>
        </is>
      </c>
      <c r="K8" s="110" t="inlineStr">
        <is>
          <t>夜</t>
        </is>
      </c>
      <c r="L8" s="111" t="inlineStr">
        <is>
          <t>実働</t>
        </is>
      </c>
      <c r="M8" s="111" t="inlineStr">
        <is>
          <t>契約時間</t>
        </is>
      </c>
      <c r="N8" s="112" t="inlineStr">
        <is>
          <t>残業</t>
        </is>
      </c>
      <c r="O8" s="113" t="inlineStr">
        <is>
          <t>深夜時間</t>
        </is>
      </c>
      <c r="P8" s="113" t="inlineStr">
        <is>
          <t>深夜休憩</t>
        </is>
      </c>
      <c r="Q8" s="113" t="inlineStr">
        <is>
          <t>深夜</t>
        </is>
      </c>
      <c r="R8" s="114" t="inlineStr">
        <is>
          <t>食事</t>
        </is>
      </c>
    </row>
    <row r="9" ht="36.75" customHeight="1" s="35" thickTop="1">
      <c r="A9" s="214">
        <f>A3</f>
        <v/>
      </c>
      <c r="B9" s="133">
        <f>TEXT(A9,"aaa")</f>
        <v/>
      </c>
      <c r="C9" s="192" t="n"/>
      <c r="D9" s="215">
        <f t="array" ref="D9">_xlfn.IFS(C9&lt;0.5,"朝",AND(C9&lt;22/24),"22前",AND(C9&gt;=22/24),"22後")</f>
        <v/>
      </c>
      <c r="E9" s="145" t="n"/>
      <c r="F9" s="196" t="n"/>
      <c r="G9" s="194" t="n"/>
      <c r="H9" s="195">
        <f>G9-F9</f>
        <v/>
      </c>
      <c r="I9" s="196">
        <f>IF(AND(C9&lt;0.333,C9&lt;&gt;""),8/24-C9,(IF(E9&gt;29/24,E9-29/24,)))</f>
        <v/>
      </c>
      <c r="J9" s="196">
        <f>IF(AND(C9&lt;0.5,C9&lt;&gt;""),E9-C9-H9,)</f>
        <v/>
      </c>
      <c r="K9" s="196">
        <f>IF(AND(C9&gt;0.5,C9&lt;22/24),22/24-C9,)</f>
        <v/>
      </c>
      <c r="L9" s="197">
        <f>IF(C9&gt;E9,E9+1-C9-H9,E9-C9-H9)</f>
        <v/>
      </c>
      <c r="M9" s="196">
        <f>+IF(L9&gt;$L$7,$L$7,L9)</f>
        <v/>
      </c>
      <c r="N9" s="196">
        <f>+IF(OR(L9&lt;=$L$7,L9=" ")," ",L9-$L$7)</f>
        <v/>
      </c>
      <c r="O9" s="196">
        <f>IF(AND($C9&lt;&gt;"",$C9&lt;$AA$2,$E9&gt;$Z$2),MIN($E9,$AA$2)-MAX($C9,$Z$2),0)</f>
        <v/>
      </c>
      <c r="P9" s="196">
        <f>IF(AND($F9&lt;&gt;"",$F9&lt;$AA$2,$G9&gt;$Z$2),MIN($G9,$AA$2)-MAX($F9,$Z$2),0)</f>
        <v/>
      </c>
      <c r="Q9" s="197">
        <f t="array" ref="Q9">_xlfn.IFS(D9="朝",,AND(D9="22前",E9&gt;5/24),5/24+1-H9-22/24,AND(D9="22前",E9&lt;5/24),E9+1-H9-22/24,AND(D9="22後",E9&gt;5/24),5/24+1-H9-C9,AND(D9="22後",E9&lt;5/24),E9+1-H9-C9)</f>
        <v/>
      </c>
      <c r="R9" s="117" t="n"/>
    </row>
    <row r="10" ht="36.75" customHeight="1" s="35">
      <c r="A10" s="216">
        <f>A9+1</f>
        <v/>
      </c>
      <c r="B10" s="32">
        <f>TEXT(A10,"aaa")</f>
        <v/>
      </c>
      <c r="C10" s="200" t="n"/>
      <c r="D10" s="215">
        <f t="array" ref="D10">_xlfn.IFS(C10&lt;0.5,"朝",AND(C10&lt;22/24),"22前",AND(C10&gt;=22/24),"22後")</f>
        <v/>
      </c>
      <c r="E10" s="146" t="n"/>
      <c r="F10" s="197" t="n"/>
      <c r="G10" s="198" t="n"/>
      <c r="H10" s="201">
        <f>G10-F10</f>
        <v/>
      </c>
      <c r="I10" s="196">
        <f>IF(AND(C10&lt;0.333,C10&lt;&gt;""),8/24-C10,(IF(E10&gt;29/24,E10-29/24,)))</f>
        <v/>
      </c>
      <c r="J10" s="196">
        <f>IF(AND(C10&lt;0.5,C10&lt;&gt;""),E10-C10-H10,)</f>
        <v/>
      </c>
      <c r="K10" s="196">
        <f>IF(AND(C10&gt;0.5,C10&lt;22/24),22/24-C10,)</f>
        <v/>
      </c>
      <c r="L10" s="197">
        <f>IF(C10&gt;E10,E10+1-C10-H10,E10-C10-H10)</f>
        <v/>
      </c>
      <c r="M10" s="202">
        <f>+IF(L10&gt;$L$7,$L$7,L10)</f>
        <v/>
      </c>
      <c r="N10" s="197">
        <f>+IF(OR(L10&lt;=$L$7,L10=" ")," ",L10-$L$7)</f>
        <v/>
      </c>
      <c r="O10" s="197">
        <f>IF(AND($C10&lt;&gt;"",$C10&lt;$AA$2,$E10&gt;$Z$2),MIN($E10,$AA$2)-MAX($C10,$Z$2),0)</f>
        <v/>
      </c>
      <c r="P10" s="197">
        <f>IF(AND($F10&lt;&gt;"",$F10&lt;$AA$2,$G10&gt;$Z$2),MIN($G10,$AA$2)-MAX($F10,$Z$2),0)</f>
        <v/>
      </c>
      <c r="Q10" s="197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119" t="n"/>
    </row>
    <row r="11" ht="36.75" customHeight="1" s="35">
      <c r="A11" s="216">
        <f>A10+1</f>
        <v/>
      </c>
      <c r="B11" s="32">
        <f>TEXT(A11,"aaa")</f>
        <v/>
      </c>
      <c r="C11" s="200" t="n">
        <v>0.8270833333333333</v>
      </c>
      <c r="D11" s="215">
        <f t="array" ref="D11">_xlfn.IFS(C11&lt;0.5,"朝",AND(C11&lt;22/24),"22前",AND(C11&gt;=22/24),"22後")</f>
        <v/>
      </c>
      <c r="E11" s="146" t="n">
        <v>1.254861111111111</v>
      </c>
      <c r="F11" s="197" t="n">
        <v>0</v>
      </c>
      <c r="G11" s="198" t="n">
        <v>0.04166666666666666</v>
      </c>
      <c r="H11" s="201">
        <f>G11-F11</f>
        <v/>
      </c>
      <c r="I11" s="196">
        <f>IF(AND(C11&lt;0.333,C11&lt;&gt;""),8/24-C11,(IF(E11&gt;29/24,E11-29/24,)))</f>
        <v/>
      </c>
      <c r="J11" s="196">
        <f>IF(AND(C11&lt;0.5,C11&lt;&gt;""),E11-C11-H11,)</f>
        <v/>
      </c>
      <c r="K11" s="196">
        <f>IF(AND(C11&gt;0.5,C11&lt;22/24),22/24-C11,)</f>
        <v/>
      </c>
      <c r="L11" s="197">
        <f>IF(C11&gt;E11,E11+1-C11-H11,E11-C11-H11)</f>
        <v/>
      </c>
      <c r="M11" s="202">
        <f>+IF(L11&gt;$L$7,$L$7,L11)</f>
        <v/>
      </c>
      <c r="N11" s="197">
        <f>+IF(OR(L11&lt;=$L$7,L11=" ")," ",L11-$L$7)</f>
        <v/>
      </c>
      <c r="O11" s="197">
        <f>IF(AND($C11&lt;&gt;"",$C11&lt;$AA$2,$E11&gt;$Z$2),MIN($E11,$AA$2)-MAX($C11,$Z$2),0)</f>
        <v/>
      </c>
      <c r="P11" s="197">
        <f>IF(AND($F11&lt;&gt;"",$F11&lt;$AA$2,$G11&gt;$Z$2),MIN($G11,$AA$2)-MAX($F11,$Z$2),0)</f>
        <v/>
      </c>
      <c r="Q11" s="197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119" t="n"/>
    </row>
    <row r="12" ht="36.75" customHeight="1" s="35">
      <c r="A12" s="216">
        <f>A11+1</f>
        <v/>
      </c>
      <c r="B12" s="32">
        <f>TEXT(A12,"aaa")</f>
        <v/>
      </c>
      <c r="C12" s="200" t="n">
        <v>0.8270833333333333</v>
      </c>
      <c r="D12" s="215">
        <f t="array" ref="D12">_xlfn.IFS(C12&lt;0.5,"朝",AND(C12&lt;22/24),"22前",AND(C12&gt;=22/24),"22後")</f>
        <v/>
      </c>
      <c r="E12" s="146" t="n">
        <v>1.213194444444444</v>
      </c>
      <c r="F12" s="197" t="n">
        <v>0</v>
      </c>
      <c r="G12" s="198" t="n">
        <v>0.04166666666666666</v>
      </c>
      <c r="H12" s="201">
        <f>G12-F12</f>
        <v/>
      </c>
      <c r="I12" s="196">
        <f>IF(AND(C12&lt;0.333,C12&lt;&gt;""),8/24-C12,(IF(E12&gt;29/24,E12-29/24,)))</f>
        <v/>
      </c>
      <c r="J12" s="196">
        <f>IF(AND(C12&lt;0.5,C12&lt;&gt;""),E12-C12-H12,)</f>
        <v/>
      </c>
      <c r="K12" s="196">
        <f>IF(AND(C12&gt;0.5,C12&lt;22/24),22/24-C12,)</f>
        <v/>
      </c>
      <c r="L12" s="197">
        <f>IF(C12&gt;E12,E12+1-C12-H12,E12-C12-H12)</f>
        <v/>
      </c>
      <c r="M12" s="202">
        <f>+IF(L12&gt;$L$7,$L$7,L12)</f>
        <v/>
      </c>
      <c r="N12" s="197">
        <f>+IF(OR(L12&lt;=$L$7,L12=" ")," ",L12-$L$7)</f>
        <v/>
      </c>
      <c r="O12" s="197">
        <f>IF(AND($C12&lt;&gt;"",$C12&lt;$AA$2,$E12&gt;$Z$2),MIN($E12,$AA$2)-MAX($C12,$Z$2),0)</f>
        <v/>
      </c>
      <c r="P12" s="197">
        <f>IF(AND($F12&lt;&gt;"",$F12&lt;$AA$2,$G12&gt;$Z$2),MIN($G12,$AA$2)-MAX($F12,$Z$2),0)</f>
        <v/>
      </c>
      <c r="Q12" s="197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119" t="n"/>
    </row>
    <row r="13" ht="36.75" customHeight="1" s="35">
      <c r="A13" s="216">
        <f>A12+1</f>
        <v/>
      </c>
      <c r="B13" s="32">
        <f>TEXT(A13,"aaa")</f>
        <v/>
      </c>
      <c r="C13" s="200" t="n">
        <v>0.8270833333333333</v>
      </c>
      <c r="D13" s="215">
        <f t="array" ref="D13">_xlfn.IFS(C13&lt;0.5,"朝",AND(C13&lt;22/24),"22前",AND(C13&gt;=22/24),"22後")</f>
        <v/>
      </c>
      <c r="E13" s="146" t="n">
        <v>1.254861111111111</v>
      </c>
      <c r="F13" s="197" t="n">
        <v>0</v>
      </c>
      <c r="G13" s="198" t="n">
        <v>0.04166666666666666</v>
      </c>
      <c r="H13" s="201">
        <f>G13-F13</f>
        <v/>
      </c>
      <c r="I13" s="196">
        <f>IF(AND(C13&lt;0.333,C13&lt;&gt;""),8/24-C13,(IF(E13&gt;29/24,E13-29/24,)))</f>
        <v/>
      </c>
      <c r="J13" s="196">
        <f>IF(AND(C13&lt;0.5,C13&lt;&gt;""),E13-C13-H13,)</f>
        <v/>
      </c>
      <c r="K13" s="196">
        <f>IF(AND(C13&gt;0.5,C13&lt;22/24),22/24-C13,)</f>
        <v/>
      </c>
      <c r="L13" s="197">
        <f>IF(C13&gt;E13,E13+1-C13-H13,E13-C13-H13)</f>
        <v/>
      </c>
      <c r="M13" s="202">
        <f>+IF(L13&gt;$L$7,$L$7,L13)</f>
        <v/>
      </c>
      <c r="N13" s="197">
        <f>+IF(OR(L13&lt;=$L$7,L13=" ")," ",L13-$L$7)</f>
        <v/>
      </c>
      <c r="O13" s="197">
        <f>IF(AND($C13&lt;&gt;"",$C13&lt;$AA$2,$E13&gt;$Z$2),MIN($E13,$AA$2)-MAX($C13,$Z$2),0)</f>
        <v/>
      </c>
      <c r="P13" s="197">
        <f>IF(AND($F13&lt;&gt;"",$F13&lt;$AA$2,$G13&gt;$Z$2),MIN($G13,$AA$2)-MAX($F13,$Z$2),0)</f>
        <v/>
      </c>
      <c r="Q13" s="197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119" t="n"/>
    </row>
    <row r="14" ht="36.75" customHeight="1" s="35">
      <c r="A14" s="216">
        <f>A13+1</f>
        <v/>
      </c>
      <c r="B14" s="32">
        <f>TEXT(A14,"aaa")</f>
        <v/>
      </c>
      <c r="C14" s="200" t="n"/>
      <c r="D14" s="215">
        <f t="array" ref="D14">_xlfn.IFS(C14&lt;0.5,"朝",AND(C14&lt;22/24),"22前",AND(C14&gt;=22/24),"22後")</f>
        <v/>
      </c>
      <c r="E14" s="146" t="n"/>
      <c r="F14" s="197" t="n"/>
      <c r="G14" s="198" t="n"/>
      <c r="H14" s="201">
        <f>G14-F14</f>
        <v/>
      </c>
      <c r="I14" s="196">
        <f>IF(AND(C14&lt;0.333,C14&lt;&gt;""),8/24-C14,(IF(E14&gt;29/24,E14-29/24,)))</f>
        <v/>
      </c>
      <c r="J14" s="196">
        <f>IF(AND(C14&lt;0.5,C14&lt;&gt;""),E14-C14-H14,)</f>
        <v/>
      </c>
      <c r="K14" s="196">
        <f>IF(AND(C14&gt;0.5,C14&lt;22/24),22/24-C14,)</f>
        <v/>
      </c>
      <c r="L14" s="197">
        <f>IF(C14&gt;E14,E14+1-C14-H14,E14-C14-H14)</f>
        <v/>
      </c>
      <c r="M14" s="202">
        <f>+IF(L14&gt;$L$7,$L$7,L14)</f>
        <v/>
      </c>
      <c r="N14" s="197">
        <f>+IF(OR(L14&lt;=$L$7,L14=" ")," ",L14-$L$7)</f>
        <v/>
      </c>
      <c r="O14" s="197">
        <f>IF(AND($C14&lt;&gt;"",$C14&lt;$AA$2,$E14&gt;$Z$2),MIN($E14,$AA$2)-MAX($C14,$Z$2),0)</f>
        <v/>
      </c>
      <c r="P14" s="197">
        <f>IF(AND($F14&lt;&gt;"",$F14&lt;$AA$2,$G14&gt;$Z$2),MIN($G14,$AA$2)-MAX($F14,$Z$2),0)</f>
        <v/>
      </c>
      <c r="Q14" s="197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119" t="n"/>
    </row>
    <row r="15" ht="36.75" customHeight="1" s="35">
      <c r="A15" s="216">
        <f>A14+1</f>
        <v/>
      </c>
      <c r="B15" s="32">
        <f>TEXT(A15,"aaa")</f>
        <v/>
      </c>
      <c r="C15" s="200" t="n"/>
      <c r="D15" s="215">
        <f t="array" ref="D15">_xlfn.IFS(C15&lt;0.5,"朝",AND(C15&lt;22/24),"22前",AND(C15&gt;=22/24),"22後")</f>
        <v/>
      </c>
      <c r="E15" s="146" t="n"/>
      <c r="F15" s="197" t="n"/>
      <c r="G15" s="198" t="n"/>
      <c r="H15" s="201">
        <f>G15-F15</f>
        <v/>
      </c>
      <c r="I15" s="196">
        <f>IF(AND(C15&lt;0.333,C15&lt;&gt;""),8/24-C15,(IF(E15&gt;29/24,E15-29/24,)))</f>
        <v/>
      </c>
      <c r="J15" s="196">
        <f>IF(AND(C15&lt;0.5,C15&lt;&gt;""),E15-C15-H15,)</f>
        <v/>
      </c>
      <c r="K15" s="196">
        <f>IF(AND(C15&gt;0.5,C15&lt;22/24),22/24-C15,)</f>
        <v/>
      </c>
      <c r="L15" s="197">
        <f>IF(C15&gt;E15,E15+1-C15-H15,E15-C15-H15)</f>
        <v/>
      </c>
      <c r="M15" s="202">
        <f>+IF(L15&gt;$L$7,$L$7,L15)</f>
        <v/>
      </c>
      <c r="N15" s="197">
        <f>+IF(OR(L15&lt;=$L$7,L15=" ")," ",L15-$L$7)</f>
        <v/>
      </c>
      <c r="O15" s="197">
        <f>IF(AND($C15&lt;&gt;"",$C15&lt;$AA$2,$E15&gt;$Z$2),MIN($E15,$AA$2)-MAX($C15,$Z$2),0)</f>
        <v/>
      </c>
      <c r="P15" s="197">
        <f>IF(AND($F15&lt;&gt;"",$F15&lt;$AA$2,$G15&gt;$Z$2),MIN($G15,$AA$2)-MAX($F15,$Z$2),0)</f>
        <v/>
      </c>
      <c r="Q15" s="197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119" t="n"/>
    </row>
    <row r="16" ht="36.75" customHeight="1" s="35">
      <c r="A16" s="216">
        <f>A15+1</f>
        <v/>
      </c>
      <c r="B16" s="32">
        <f>TEXT(A16,"aaa")</f>
        <v/>
      </c>
      <c r="C16" s="200" t="n"/>
      <c r="D16" s="215">
        <f t="array" ref="D16">_xlfn.IFS(C16&lt;0.5,"朝",AND(C16&lt;22/24),"22前",AND(C16&gt;=22/24),"22後")</f>
        <v/>
      </c>
      <c r="E16" s="146" t="n"/>
      <c r="F16" s="197" t="n"/>
      <c r="G16" s="198" t="n"/>
      <c r="H16" s="201">
        <f>G16-F16</f>
        <v/>
      </c>
      <c r="I16" s="196">
        <f>IF(AND(C16&lt;0.333,C16&lt;&gt;""),8/24-C16,(IF(E16&gt;29/24,E16-29/24,)))</f>
        <v/>
      </c>
      <c r="J16" s="196">
        <f>IF(AND(C16&lt;0.5,C16&lt;&gt;""),E16-C16-H16,)</f>
        <v/>
      </c>
      <c r="K16" s="196">
        <f>IF(AND(C16&gt;0.5,C16&lt;22/24),22/24-C16,)</f>
        <v/>
      </c>
      <c r="L16" s="197">
        <f>IF(C16&gt;E16,E16+1-C16-H16,E16-C16-H16)</f>
        <v/>
      </c>
      <c r="M16" s="202">
        <f>+IF(L16&gt;$L$7,$L$7,L16)</f>
        <v/>
      </c>
      <c r="N16" s="197">
        <f>+IF(OR(L16&lt;=$L$7,L16=" ")," ",L16-$L$7)</f>
        <v/>
      </c>
      <c r="O16" s="197">
        <f>IF(AND($C16&lt;&gt;"",$C16&lt;$AA$2,$E16&gt;$Z$2),MIN($E16,$AA$2)-MAX($C16,$Z$2),0)</f>
        <v/>
      </c>
      <c r="P16" s="197">
        <f>IF(AND($F16&lt;&gt;"",$F16&lt;$AA$2,$G16&gt;$Z$2),MIN($G16,$AA$2)-MAX($F16,$Z$2),0)</f>
        <v/>
      </c>
      <c r="Q16" s="197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119" t="n"/>
    </row>
    <row r="17" ht="36.75" customHeight="1" s="35">
      <c r="A17" s="216">
        <f>A16+1</f>
        <v/>
      </c>
      <c r="B17" s="32">
        <f>TEXT(A17,"aaa")</f>
        <v/>
      </c>
      <c r="C17" s="200" t="n"/>
      <c r="D17" s="215">
        <f t="array" ref="D17">_xlfn.IFS(C17&lt;0.5,"朝",AND(C17&lt;22/24),"22前",AND(C17&gt;=22/24),"22後")</f>
        <v/>
      </c>
      <c r="E17" s="146" t="n"/>
      <c r="F17" s="197" t="n"/>
      <c r="G17" s="198" t="n"/>
      <c r="H17" s="201">
        <f>G17-F17</f>
        <v/>
      </c>
      <c r="I17" s="196">
        <f>IF(AND(C17&lt;0.333,C17&lt;&gt;""),8/24-C17,(IF(E17&gt;29/24,E17-29/24,)))</f>
        <v/>
      </c>
      <c r="J17" s="196">
        <f>IF(AND(C17&lt;0.5,C17&lt;&gt;""),E17-C17-H17,)</f>
        <v/>
      </c>
      <c r="K17" s="196">
        <f>IF(AND(C17&gt;0.5,C17&lt;22/24),22/24-C17,)</f>
        <v/>
      </c>
      <c r="L17" s="197">
        <f>IF(C17&gt;E17,E17+1-C17-H17,E17-C17-H17)</f>
        <v/>
      </c>
      <c r="M17" s="202">
        <f>+IF(L17&gt;$L$7,$L$7,L17)</f>
        <v/>
      </c>
      <c r="N17" s="197">
        <f>+IF(OR(L17&lt;=$L$7,L17=" ")," ",L17-$L$7)</f>
        <v/>
      </c>
      <c r="O17" s="197">
        <f>IF(AND($C17&lt;&gt;"",$C17&lt;$AA$2,$E17&gt;$Z$2),MIN($E17,$AA$2)-MAX($C17,$Z$2),0)</f>
        <v/>
      </c>
      <c r="P17" s="197">
        <f>IF(AND($F17&lt;&gt;"",$F17&lt;$AA$2,$G17&gt;$Z$2),MIN($G17,$AA$2)-MAX($F17,$Z$2),0)</f>
        <v/>
      </c>
      <c r="Q17" s="197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119" t="n"/>
    </row>
    <row r="18" ht="36.75" customHeight="1" s="35">
      <c r="A18" s="216">
        <f>A17+1</f>
        <v/>
      </c>
      <c r="B18" s="32">
        <f>TEXT(A18,"aaa")</f>
        <v/>
      </c>
      <c r="C18" s="200" t="n">
        <v>0.8270833333333333</v>
      </c>
      <c r="D18" s="215">
        <f t="array" ref="D18">_xlfn.IFS(C18&lt;0.5,"朝",AND(C18&lt;22/24),"22前",AND(C18&gt;=22/24),"22後")</f>
        <v/>
      </c>
      <c r="E18" s="146" t="n">
        <v>1.254861111111111</v>
      </c>
      <c r="F18" s="197" t="n">
        <v>0</v>
      </c>
      <c r="G18" s="198" t="n">
        <v>0.04166666666666666</v>
      </c>
      <c r="H18" s="201">
        <f>G18-F18</f>
        <v/>
      </c>
      <c r="I18" s="196">
        <f>IF(AND(C18&lt;0.333,C18&lt;&gt;""),8/24-C18,(IF(E18&gt;29/24,E18-29/24,)))</f>
        <v/>
      </c>
      <c r="J18" s="196">
        <f>IF(AND(C18&lt;0.5,C18&lt;&gt;""),E18-C18-H18,)</f>
        <v/>
      </c>
      <c r="K18" s="196">
        <f>IF(AND(C18&gt;0.5,C18&lt;22/24),22/24-C18,)</f>
        <v/>
      </c>
      <c r="L18" s="197">
        <f>IF(C18&gt;E18,E18+1-C18-H18,E18-C18-H18)</f>
        <v/>
      </c>
      <c r="M18" s="202">
        <f>+IF(L18&gt;$L$7,$L$7,L18)</f>
        <v/>
      </c>
      <c r="N18" s="197">
        <f>+IF(OR(L18&lt;=$L$7,L18=" ")," ",L18-$L$7)</f>
        <v/>
      </c>
      <c r="O18" s="197">
        <f>IF(AND($C18&lt;&gt;"",$C18&lt;$AA$2,$E18&gt;$Z$2),MIN($E18,$AA$2)-MAX($C18,$Z$2),0)</f>
        <v/>
      </c>
      <c r="P18" s="197">
        <f>IF(AND($F18&lt;&gt;"",$F18&lt;$AA$2,$G18&gt;$Z$2),MIN($G18,$AA$2)-MAX($F18,$Z$2),0)</f>
        <v/>
      </c>
      <c r="Q18" s="197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119" t="n"/>
    </row>
    <row r="19" ht="36.75" customHeight="1" s="35">
      <c r="A19" s="216">
        <f>A18+1</f>
        <v/>
      </c>
      <c r="B19" s="32">
        <f>TEXT(A19,"aaa")</f>
        <v/>
      </c>
      <c r="C19" s="200" t="n">
        <v>0.8270833333333333</v>
      </c>
      <c r="D19" s="215">
        <f t="array" ref="D19">_xlfn.IFS(C19&lt;0.5,"朝",AND(C19&lt;22/24),"22前",AND(C19&gt;=22/24),"22後")</f>
        <v/>
      </c>
      <c r="E19" s="146" t="n">
        <v>1.213194444444444</v>
      </c>
      <c r="F19" s="197" t="n">
        <v>0</v>
      </c>
      <c r="G19" s="198" t="n">
        <v>0.04166666666666666</v>
      </c>
      <c r="H19" s="201">
        <f>G19-F19</f>
        <v/>
      </c>
      <c r="I19" s="196">
        <f>IF(AND(C19&lt;0.333,C19&lt;&gt;""),8/24-C19,(IF(E19&gt;29/24,E19-29/24,)))</f>
        <v/>
      </c>
      <c r="J19" s="196">
        <f>IF(AND(C19&lt;0.5,C19&lt;&gt;""),E19-C19-H19,)</f>
        <v/>
      </c>
      <c r="K19" s="196">
        <f>IF(AND(C19&gt;0.5,C19&lt;22/24),22/24-C19,)</f>
        <v/>
      </c>
      <c r="L19" s="197">
        <f>IF(C19&gt;E19,E19+1-C19-H19,E19-C19-H19)</f>
        <v/>
      </c>
      <c r="M19" s="202">
        <f>+IF(L19&gt;$L$7,$L$7,L19)</f>
        <v/>
      </c>
      <c r="N19" s="197">
        <f>+IF(OR(L19&lt;=$L$7,L19=" ")," ",L19-$L$7)</f>
        <v/>
      </c>
      <c r="O19" s="197">
        <f>IF(AND($C19&lt;&gt;"",$C19&lt;$AA$2,$E19&gt;$Z$2),MIN($E19,$AA$2)-MAX($C19,$Z$2),0)</f>
        <v/>
      </c>
      <c r="P19" s="197">
        <f>IF(AND($F19&lt;&gt;"",$F19&lt;$AA$2,$G19&gt;$Z$2),MIN($G19,$AA$2)-MAX($F19,$Z$2),0)</f>
        <v/>
      </c>
      <c r="Q19" s="197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119" t="n"/>
    </row>
    <row r="20" ht="36.75" customHeight="1" s="35">
      <c r="A20" s="216">
        <f>A19+1</f>
        <v/>
      </c>
      <c r="B20" s="32">
        <f>TEXT(A20,"aaa")</f>
        <v/>
      </c>
      <c r="C20" s="200" t="n">
        <v>0.8270833333333333</v>
      </c>
      <c r="D20" s="215">
        <f t="array" ref="D20">_xlfn.IFS(C20&lt;0.5,"朝",AND(C20&lt;22/24),"22前",AND(C20&gt;=22/24),"22後")</f>
        <v/>
      </c>
      <c r="E20" s="146" t="n">
        <v>1.254861111111111</v>
      </c>
      <c r="F20" s="197" t="n">
        <v>0</v>
      </c>
      <c r="G20" s="198" t="n">
        <v>0.04166666666666666</v>
      </c>
      <c r="H20" s="201">
        <f>G20-F20</f>
        <v/>
      </c>
      <c r="I20" s="196">
        <f>IF(AND(C20&lt;0.333,C20&lt;&gt;""),8/24-C20,(IF(E20&gt;29/24,E20-29/24,)))</f>
        <v/>
      </c>
      <c r="J20" s="196">
        <f>IF(AND(C20&lt;0.5,C20&lt;&gt;""),E20-C20-H20,)</f>
        <v/>
      </c>
      <c r="K20" s="196">
        <f>IF(AND(C20&gt;0.5,C20&lt;22/24),22/24-C20,)</f>
        <v/>
      </c>
      <c r="L20" s="197">
        <f>IF(C20&gt;E20,E20+1-C20-H20,E20-C20-H20)</f>
        <v/>
      </c>
      <c r="M20" s="202">
        <f>+IF(L20&gt;$L$7,$L$7,L20)</f>
        <v/>
      </c>
      <c r="N20" s="197">
        <f>+IF(OR(L20&lt;=$L$7,L20=" ")," ",L20-$L$7)</f>
        <v/>
      </c>
      <c r="O20" s="197">
        <f>IF(AND($C20&lt;&gt;"",$C20&lt;$AA$2,$E20&gt;$Z$2),MIN($E20,$AA$2)-MAX($C20,$Z$2),0)</f>
        <v/>
      </c>
      <c r="P20" s="197">
        <f>IF(AND($F20&lt;&gt;"",$F20&lt;$AA$2,$G20&gt;$Z$2),MIN($G20,$AA$2)-MAX($F20,$Z$2),0)</f>
        <v/>
      </c>
      <c r="Q20" s="197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119" t="n"/>
    </row>
    <row r="21" ht="36.75" customHeight="1" s="35">
      <c r="A21" s="216">
        <f>A20+1</f>
        <v/>
      </c>
      <c r="B21" s="32">
        <f>TEXT(A21,"aaa")</f>
        <v/>
      </c>
      <c r="C21" s="200" t="n"/>
      <c r="D21" s="215">
        <f t="array" ref="D21">_xlfn.IFS(C21&lt;0.5,"朝",AND(C21&lt;22/24),"22前",AND(C21&gt;=22/24),"22後")</f>
        <v/>
      </c>
      <c r="E21" s="146" t="n"/>
      <c r="F21" s="197" t="n"/>
      <c r="G21" s="198" t="n"/>
      <c r="H21" s="201">
        <f>G21-F21</f>
        <v/>
      </c>
      <c r="I21" s="196">
        <f>IF(AND(C21&lt;0.333,C21&lt;&gt;""),8/24-C21,(IF(E21&gt;29/24,E21-29/24,)))</f>
        <v/>
      </c>
      <c r="J21" s="196">
        <f>IF(AND(C21&lt;0.5,C21&lt;&gt;""),E21-C21-H21,)</f>
        <v/>
      </c>
      <c r="K21" s="196">
        <f>IF(AND(C21&gt;0.5,C21&lt;22/24),22/24-C21,)</f>
        <v/>
      </c>
      <c r="L21" s="197">
        <f>IF(C21&gt;E21,E21+1-C21-H21,E21-C21-H21)</f>
        <v/>
      </c>
      <c r="M21" s="202">
        <f>+IF(L21&gt;$L$7,$L$7,L21)</f>
        <v/>
      </c>
      <c r="N21" s="197">
        <f>+IF(OR(L21&lt;=$L$7,L21=" ")," ",L21-$L$7)</f>
        <v/>
      </c>
      <c r="O21" s="197">
        <f>IF(AND($C21&lt;&gt;"",$C21&lt;$AA$2,$E21&gt;$Z$2),MIN($E21,$AA$2)-MAX($C21,$Z$2),0)</f>
        <v/>
      </c>
      <c r="P21" s="197">
        <f>IF(AND($F21&lt;&gt;"",$F21&lt;$AA$2,$G21&gt;$Z$2),MIN($G21,$AA$2)-MAX($F21,$Z$2),0)</f>
        <v/>
      </c>
      <c r="Q21" s="197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119" t="n"/>
    </row>
    <row r="22" ht="36.75" customHeight="1" s="35">
      <c r="A22" s="216">
        <f>A21+1</f>
        <v/>
      </c>
      <c r="B22" s="32">
        <f>TEXT(A22,"aaa")</f>
        <v/>
      </c>
      <c r="C22" s="200" t="n"/>
      <c r="D22" s="215">
        <f t="array" ref="D22">_xlfn.IFS(C22&lt;0.5,"朝",AND(C22&lt;22/24),"22前",AND(C22&gt;=22/24),"22後")</f>
        <v/>
      </c>
      <c r="E22" s="146" t="n"/>
      <c r="F22" s="197" t="n"/>
      <c r="G22" s="198" t="n"/>
      <c r="H22" s="201">
        <f>G22-F22</f>
        <v/>
      </c>
      <c r="I22" s="196">
        <f>IF(AND(C22&lt;0.333,C22&lt;&gt;""),8/24-C22,(IF(E22&gt;29/24,E22-29/24,)))</f>
        <v/>
      </c>
      <c r="J22" s="196">
        <f>IF(AND(C22&lt;0.5,C22&lt;&gt;""),E22-C22-H22,)</f>
        <v/>
      </c>
      <c r="K22" s="196">
        <f>IF(AND(C22&gt;0.5,C22&lt;22/24),22/24-C22,)</f>
        <v/>
      </c>
      <c r="L22" s="197">
        <f>IF(C22&gt;E22,E22+1-C22-H22,E22-C22-H22)</f>
        <v/>
      </c>
      <c r="M22" s="202">
        <f>+IF(L22&gt;$L$7,$L$7,L22)</f>
        <v/>
      </c>
      <c r="N22" s="197">
        <f>+IF(OR(L22&lt;=$L$7,L22=" ")," ",L22-$L$7)</f>
        <v/>
      </c>
      <c r="O22" s="197">
        <f>IF(AND($C22&lt;&gt;"",$C22&lt;$AA$2,$E22&gt;$Z$2),MIN($E22,$AA$2)-MAX($C22,$Z$2),0)</f>
        <v/>
      </c>
      <c r="P22" s="197">
        <f>IF(AND($F22&lt;&gt;"",$F22&lt;$AA$2,$G22&gt;$Z$2),MIN($G22,$AA$2)-MAX($F22,$Z$2),0)</f>
        <v/>
      </c>
      <c r="Q22" s="197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119" t="n"/>
    </row>
    <row r="23" ht="36.75" customHeight="1" s="35">
      <c r="A23" s="216">
        <f>A22+1</f>
        <v/>
      </c>
      <c r="B23" s="32">
        <f>TEXT(A23,"aaa")</f>
        <v/>
      </c>
      <c r="C23" s="200" t="n"/>
      <c r="D23" s="215">
        <f t="array" ref="D23">_xlfn.IFS(C23&lt;0.5,"朝",AND(C23&lt;22/24),"22前",AND(C23&gt;=22/24),"22後")</f>
        <v/>
      </c>
      <c r="E23" s="146" t="n"/>
      <c r="F23" s="197" t="n"/>
      <c r="G23" s="198" t="n"/>
      <c r="H23" s="201">
        <f>G23-F23</f>
        <v/>
      </c>
      <c r="I23" s="196">
        <f>IF(AND(C23&lt;0.333,C23&lt;&gt;""),8/24-C23,(IF(E23&gt;29/24,E23-29/24,)))</f>
        <v/>
      </c>
      <c r="J23" s="196">
        <f>IF(AND(C23&lt;0.5,C23&lt;&gt;""),E23-C23-H23,)</f>
        <v/>
      </c>
      <c r="K23" s="196">
        <f>IF(AND(C23&gt;0.5,C23&lt;22/24),22/24-C23,)</f>
        <v/>
      </c>
      <c r="L23" s="197">
        <f>IF(C23&gt;E23,E23+1-C23-H23,E23-C23-H23)</f>
        <v/>
      </c>
      <c r="M23" s="202">
        <f>+IF(L23&gt;$L$7,$L$7,L23)</f>
        <v/>
      </c>
      <c r="N23" s="197">
        <f>+IF(OR(L23&lt;=$L$7,L23=" ")," ",L23-$L$7)</f>
        <v/>
      </c>
      <c r="O23" s="197">
        <f>IF(AND($C23&lt;&gt;"",$C23&lt;$AA$2,$E23&gt;$Z$2),MIN($E23,$AA$2)-MAX($C23,$Z$2),0)</f>
        <v/>
      </c>
      <c r="P23" s="197">
        <f>IF(AND($F23&lt;&gt;"",$F23&lt;$AA$2,$G23&gt;$Z$2),MIN($G23,$AA$2)-MAX($F23,$Z$2),0)</f>
        <v/>
      </c>
      <c r="Q23" s="197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119" t="n"/>
    </row>
    <row r="24" ht="36.75" customHeight="1" s="35">
      <c r="A24" s="216">
        <f>A23+1</f>
        <v/>
      </c>
      <c r="B24" s="32">
        <f>TEXT(A24,"aaa")</f>
        <v/>
      </c>
      <c r="C24" s="200" t="n"/>
      <c r="D24" s="215">
        <f t="array" ref="D24">_xlfn.IFS(C24&lt;0.5,"朝",AND(C24&lt;22/24),"22前",AND(C24&gt;=22/24),"22後")</f>
        <v/>
      </c>
      <c r="E24" s="146" t="n"/>
      <c r="F24" s="197" t="n"/>
      <c r="G24" s="198" t="n"/>
      <c r="H24" s="201">
        <f>G24-F24</f>
        <v/>
      </c>
      <c r="I24" s="196">
        <f>IF(AND(C24&lt;0.333,C24&lt;&gt;""),8/24-C24,(IF(E24&gt;29/24,E24-29/24,)))</f>
        <v/>
      </c>
      <c r="J24" s="196">
        <f>IF(AND(C24&lt;0.5,C24&lt;&gt;""),E24-C24-H24,)</f>
        <v/>
      </c>
      <c r="K24" s="196">
        <f>IF(AND(C24&gt;0.5,C24&lt;22/24),22/24-C24,)</f>
        <v/>
      </c>
      <c r="L24" s="197">
        <f>IF(C24&gt;E24,E24+1-C24-H24,E24-C24-H24)</f>
        <v/>
      </c>
      <c r="M24" s="202">
        <f>+IF(L24&gt;$L$7,$L$7,L24)</f>
        <v/>
      </c>
      <c r="N24" s="197">
        <f>+IF(OR(L24&lt;=$L$7,L24=" ")," ",L24-$L$7)</f>
        <v/>
      </c>
      <c r="O24" s="197">
        <f>IF(AND($C24&lt;&gt;"",$C24&lt;$AA$2,$E24&gt;$Z$2),MIN($E24,$AA$2)-MAX($C24,$Z$2),0)</f>
        <v/>
      </c>
      <c r="P24" s="197">
        <f>IF(AND($F24&lt;&gt;"",$F24&lt;$AA$2,$G24&gt;$Z$2),MIN($G24,$AA$2)-MAX($F24,$Z$2),0)</f>
        <v/>
      </c>
      <c r="Q24" s="197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119" t="n"/>
    </row>
    <row r="25" ht="36.75" customHeight="1" s="35">
      <c r="A25" s="216">
        <f>A24+1</f>
        <v/>
      </c>
      <c r="B25" s="32">
        <f>TEXT(A25,"aaa")</f>
        <v/>
      </c>
      <c r="C25" s="200" t="n"/>
      <c r="D25" s="215">
        <f t="array" ref="D25">_xlfn.IFS(C25&lt;0.5,"朝",AND(C25&lt;22/24),"22前",AND(C25&gt;=22/24),"22後")</f>
        <v/>
      </c>
      <c r="E25" s="146" t="n"/>
      <c r="F25" s="197" t="n"/>
      <c r="G25" s="198" t="n"/>
      <c r="H25" s="201">
        <f>G25-F25</f>
        <v/>
      </c>
      <c r="I25" s="196">
        <f>IF(AND(C25&lt;0.333,C25&lt;&gt;""),8/24-C25,(IF(E25&gt;29/24,E25-29/24,)))</f>
        <v/>
      </c>
      <c r="J25" s="196">
        <f>IF(AND(C25&lt;0.5,C25&lt;&gt;""),E25-C25-H25,)</f>
        <v/>
      </c>
      <c r="K25" s="196">
        <f>IF(AND(C25&gt;0.5,C25&lt;22/24),22/24-C25,)</f>
        <v/>
      </c>
      <c r="L25" s="197">
        <f>IF(C25&gt;E25,E25+1-C25-H25,E25-C25-H25)</f>
        <v/>
      </c>
      <c r="M25" s="202">
        <f>+IF(L25&gt;$L$7,$L$7,L25)</f>
        <v/>
      </c>
      <c r="N25" s="197">
        <f>+IF(OR(L25&lt;=$L$7,L25=" ")," ",L25-$L$7)</f>
        <v/>
      </c>
      <c r="O25" s="197">
        <f>IF(AND($C25&lt;&gt;"",$C25&lt;$AA$2,$E25&gt;$Z$2),MIN($E25,$AA$2)-MAX($C25,$Z$2),0)</f>
        <v/>
      </c>
      <c r="P25" s="197">
        <f>IF(AND($F25&lt;&gt;"",$F25&lt;$AA$2,$G25&gt;$Z$2),MIN($G25,$AA$2)-MAX($F25,$Z$2),0)</f>
        <v/>
      </c>
      <c r="Q25" s="197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119" t="n"/>
    </row>
    <row r="26" ht="36.75" customHeight="1" s="35">
      <c r="A26" s="216">
        <f>A25+1</f>
        <v/>
      </c>
      <c r="B26" s="32">
        <f>TEXT(A26,"aaa")</f>
        <v/>
      </c>
      <c r="C26" s="200" t="n"/>
      <c r="D26" s="215">
        <f t="array" ref="D26">_xlfn.IFS(C26&lt;0.5,"朝",AND(C26&lt;22/24),"22前",AND(C26&gt;=22/24),"22後")</f>
        <v/>
      </c>
      <c r="E26" s="146" t="n"/>
      <c r="F26" s="197" t="n"/>
      <c r="G26" s="198" t="n"/>
      <c r="H26" s="201">
        <f>G26-F26</f>
        <v/>
      </c>
      <c r="I26" s="196">
        <f>IF(AND(C26&lt;0.333,C26&lt;&gt;""),8/24-C26,(IF(E26&gt;29/24,E26-29/24,)))</f>
        <v/>
      </c>
      <c r="J26" s="196">
        <f>IF(AND(C26&lt;0.5,C26&lt;&gt;""),E26-C26-H26,)</f>
        <v/>
      </c>
      <c r="K26" s="196">
        <f>IF(AND(C26&gt;0.5,C26&lt;22/24),22/24-C26,)</f>
        <v/>
      </c>
      <c r="L26" s="197">
        <f>IF(C26&gt;E26,E26+1-C26-H26,E26-C26-H26)</f>
        <v/>
      </c>
      <c r="M26" s="202">
        <f>+IF(L26&gt;$L$7,$L$7,L26)</f>
        <v/>
      </c>
      <c r="N26" s="197">
        <f>+IF(OR(L26&lt;=$L$7,L26=" ")," ",L26-$L$7)</f>
        <v/>
      </c>
      <c r="O26" s="197">
        <f>IF(AND($C26&lt;&gt;"",$C26&lt;$AA$2,$E26&gt;$Z$2),MIN($E26,$AA$2)-MAX($C26,$Z$2),0)</f>
        <v/>
      </c>
      <c r="P26" s="197">
        <f>IF(AND($F26&lt;&gt;"",$F26&lt;$AA$2,$G26&gt;$Z$2),MIN($G26,$AA$2)-MAX($F26,$Z$2),0)</f>
        <v/>
      </c>
      <c r="Q26" s="197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119" t="n"/>
    </row>
    <row r="27" ht="36.75" customHeight="1" s="35">
      <c r="A27" s="216">
        <f>A26+1</f>
        <v/>
      </c>
      <c r="B27" s="32">
        <f>TEXT(A27,"aaa")</f>
        <v/>
      </c>
      <c r="C27" s="200" t="n"/>
      <c r="D27" s="215">
        <f t="array" ref="D27">_xlfn.IFS(C27&lt;0.5,"朝",AND(C27&lt;22/24),"22前",AND(C27&gt;=22/24),"22後")</f>
        <v/>
      </c>
      <c r="E27" s="146" t="n"/>
      <c r="F27" s="197" t="n"/>
      <c r="G27" s="198" t="n"/>
      <c r="H27" s="201">
        <f>G27-F27</f>
        <v/>
      </c>
      <c r="I27" s="196">
        <f>IF(AND(C27&lt;0.333,C27&lt;&gt;""),8/24-C27,(IF(E27&gt;29/24,E27-29/24,)))</f>
        <v/>
      </c>
      <c r="J27" s="196">
        <f>IF(AND(C27&lt;0.5,C27&lt;&gt;""),E27-C27-H27,)</f>
        <v/>
      </c>
      <c r="K27" s="196">
        <f>IF(AND(C27&gt;0.5,C27&lt;22/24),22/24-C27,)</f>
        <v/>
      </c>
      <c r="L27" s="197">
        <f>IF(C27&gt;E27,E27+1-C27-H27,E27-C27-H27)</f>
        <v/>
      </c>
      <c r="M27" s="202">
        <f>+IF(L27&gt;$L$7,$L$7,L27)</f>
        <v/>
      </c>
      <c r="N27" s="197">
        <f>+IF(OR(L27&lt;=$L$7,L27=" ")," ",L27-$L$7)</f>
        <v/>
      </c>
      <c r="O27" s="197">
        <f>IF(AND($C27&lt;&gt;"",$C27&lt;$AA$2,$E27&gt;$Z$2),MIN($E27,$AA$2)-MAX($C27,$Z$2),0)</f>
        <v/>
      </c>
      <c r="P27" s="197">
        <f>IF(AND($F27&lt;&gt;"",$F27&lt;$AA$2,$G27&gt;$Z$2),MIN($G27,$AA$2)-MAX($F27,$Z$2),0)</f>
        <v/>
      </c>
      <c r="Q27" s="197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119" t="n"/>
    </row>
    <row r="28" ht="36.75" customHeight="1" s="35">
      <c r="A28" s="216">
        <f>A27+1</f>
        <v/>
      </c>
      <c r="B28" s="32">
        <f>TEXT(A28,"aaa")</f>
        <v/>
      </c>
      <c r="C28" s="200" t="n"/>
      <c r="D28" s="215">
        <f t="array" ref="D28">_xlfn.IFS(C28&lt;0.5,"朝",AND(C28&lt;22/24),"22前",AND(C28&gt;=22/24),"22後")</f>
        <v/>
      </c>
      <c r="E28" s="146" t="n"/>
      <c r="F28" s="197" t="n"/>
      <c r="G28" s="198" t="n"/>
      <c r="H28" s="201">
        <f>G28-F28</f>
        <v/>
      </c>
      <c r="I28" s="196">
        <f>IF(AND(C28&lt;0.333,C28&lt;&gt;""),8/24-C28,(IF(E28&gt;29/24,E28-29/24,)))</f>
        <v/>
      </c>
      <c r="J28" s="196">
        <f>IF(AND(C28&lt;0.5,C28&lt;&gt;""),E28-C28-H28,)</f>
        <v/>
      </c>
      <c r="K28" s="196">
        <f>IF(AND(C28&gt;0.5,C28&lt;22/24),22/24-C28,)</f>
        <v/>
      </c>
      <c r="L28" s="197">
        <f>IF(C28&gt;E28,E28+1-C28-H28,E28-C28-H28)</f>
        <v/>
      </c>
      <c r="M28" s="202">
        <f>+IF(L28&gt;$L$7,$L$7,L28)</f>
        <v/>
      </c>
      <c r="N28" s="197">
        <f>+IF(OR(L28&lt;=$L$7,L28=" ")," ",L28-$L$7)</f>
        <v/>
      </c>
      <c r="O28" s="197">
        <f>IF(AND($C28&lt;&gt;"",$C28&lt;$AA$2,$E28&gt;$Z$2),MIN($E28,$AA$2)-MAX($C28,$Z$2),0)</f>
        <v/>
      </c>
      <c r="P28" s="197">
        <f>IF(AND($F28&lt;&gt;"",$F28&lt;$AA$2,$G28&gt;$Z$2),MIN($G28,$AA$2)-MAX($F28,$Z$2),0)</f>
        <v/>
      </c>
      <c r="Q28" s="197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119" t="n"/>
    </row>
    <row r="29" ht="36.75" customHeight="1" s="35">
      <c r="A29" s="216">
        <f>A28+1</f>
        <v/>
      </c>
      <c r="B29" s="32">
        <f>TEXT(A29,"aaa")</f>
        <v/>
      </c>
      <c r="C29" s="200" t="n"/>
      <c r="D29" s="215">
        <f t="array" ref="D29">_xlfn.IFS(C29&lt;0.5,"朝",AND(C29&lt;22/24),"22前",AND(C29&gt;=22/24),"22後")</f>
        <v/>
      </c>
      <c r="E29" s="146" t="n"/>
      <c r="F29" s="197" t="n"/>
      <c r="G29" s="198" t="n"/>
      <c r="H29" s="201">
        <f>G29-F29</f>
        <v/>
      </c>
      <c r="I29" s="196">
        <f>IF(AND(C29&lt;0.333,C29&lt;&gt;""),8/24-C29,(IF(E29&gt;29/24,E29-29/24,)))</f>
        <v/>
      </c>
      <c r="J29" s="196">
        <f>IF(AND(C29&lt;0.5,C29&lt;&gt;""),E29-C29-H29,)</f>
        <v/>
      </c>
      <c r="K29" s="196">
        <f>IF(AND(C29&gt;0.5,C29&lt;22/24),22/24-C29,)</f>
        <v/>
      </c>
      <c r="L29" s="197">
        <f>IF(C29&gt;E29,E29+1-C29-H29,E29-C29-H29)</f>
        <v/>
      </c>
      <c r="M29" s="202">
        <f>+IF(L29&gt;$L$7,$L$7,L29)</f>
        <v/>
      </c>
      <c r="N29" s="197">
        <f>+IF(OR(L29&lt;=$L$7,L29=" ")," ",L29-$L$7)</f>
        <v/>
      </c>
      <c r="O29" s="197">
        <f>IF(AND($C29&lt;&gt;"",$C29&lt;$AA$2,$E29&gt;$Z$2),MIN($E29,$AA$2)-MAX($C29,$Z$2),0)</f>
        <v/>
      </c>
      <c r="P29" s="197">
        <f>IF(AND($F29&lt;&gt;"",$F29&lt;$AA$2,$G29&gt;$Z$2),MIN($G29,$AA$2)-MAX($F29,$Z$2),0)</f>
        <v/>
      </c>
      <c r="Q29" s="197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119" t="n"/>
    </row>
    <row r="30" ht="36.75" customHeight="1" s="35">
      <c r="A30" s="216">
        <f>A29+1</f>
        <v/>
      </c>
      <c r="B30" s="32">
        <f>TEXT(A30,"aaa")</f>
        <v/>
      </c>
      <c r="C30" s="200" t="n"/>
      <c r="D30" s="215">
        <f t="array" ref="D30">_xlfn.IFS(C30&lt;0.5,"朝",AND(C30&lt;22/24),"22前",AND(C30&gt;=22/24),"22後")</f>
        <v/>
      </c>
      <c r="E30" s="146" t="n"/>
      <c r="F30" s="197" t="n"/>
      <c r="G30" s="198" t="n"/>
      <c r="H30" s="201">
        <f>G30-F30</f>
        <v/>
      </c>
      <c r="I30" s="196">
        <f>IF(AND(C30&lt;0.333,C30&lt;&gt;""),8/24-C30,(IF(E30&gt;29/24,E30-29/24,)))</f>
        <v/>
      </c>
      <c r="J30" s="196">
        <f>IF(AND(C30&lt;0.5,C30&lt;&gt;""),E30-C30-H30,)</f>
        <v/>
      </c>
      <c r="K30" s="196">
        <f>IF(AND(C30&gt;0.5,C30&lt;22/24),22/24-C30,)</f>
        <v/>
      </c>
      <c r="L30" s="197">
        <f>IF(C30&gt;E30,E30+1-C30-H30,E30-C30-H30)</f>
        <v/>
      </c>
      <c r="M30" s="202">
        <f>+IF(L30&gt;$L$7,$L$7,L30)</f>
        <v/>
      </c>
      <c r="N30" s="197">
        <f>+IF(OR(L30&lt;=$L$7,L30=" ")," ",L30-$L$7)</f>
        <v/>
      </c>
      <c r="O30" s="197">
        <f>IF(AND($C30&lt;&gt;"",$C30&lt;$AA$2,$E30&gt;$Z$2),MIN($E30,$AA$2)-MAX($C30,$Z$2),0)</f>
        <v/>
      </c>
      <c r="P30" s="197">
        <f>IF(AND($F30&lt;&gt;"",$F30&lt;$AA$2,$G30&gt;$Z$2),MIN($G30,$AA$2)-MAX($F30,$Z$2),0)</f>
        <v/>
      </c>
      <c r="Q30" s="197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119" t="n"/>
    </row>
    <row r="31" ht="36.75" customHeight="1" s="35">
      <c r="A31" s="216">
        <f>A30+1</f>
        <v/>
      </c>
      <c r="B31" s="32">
        <f>TEXT(A31,"aaa")</f>
        <v/>
      </c>
      <c r="C31" s="200" t="n"/>
      <c r="D31" s="215">
        <f t="array" ref="D31">_xlfn.IFS(C31&lt;0.5,"朝",AND(C31&lt;22/24),"22前",AND(C31&gt;=22/24),"22後")</f>
        <v/>
      </c>
      <c r="E31" s="146" t="n"/>
      <c r="F31" s="197" t="n"/>
      <c r="G31" s="198" t="n"/>
      <c r="H31" s="201">
        <f>G31-F31</f>
        <v/>
      </c>
      <c r="I31" s="196">
        <f>IF(AND(C31&lt;0.333,C31&lt;&gt;""),8/24-C31,(IF(E31&gt;29/24,E31-29/24,)))</f>
        <v/>
      </c>
      <c r="J31" s="196">
        <f>IF(AND(C31&lt;0.5,C31&lt;&gt;""),E31-C31-H31,)</f>
        <v/>
      </c>
      <c r="K31" s="196">
        <f>IF(AND(C31&gt;0.5,C31&lt;22/24),22/24-C31,)</f>
        <v/>
      </c>
      <c r="L31" s="197">
        <f>IF(C31&gt;E31,E31+1-C31-H31,E31-C31-H31)</f>
        <v/>
      </c>
      <c r="M31" s="202">
        <f>+IF(L31&gt;$L$7,$L$7,L31)</f>
        <v/>
      </c>
      <c r="N31" s="197">
        <f>+IF(OR(L31&lt;=$L$7,L31=" ")," ",L31-$L$7)</f>
        <v/>
      </c>
      <c r="O31" s="197">
        <f>IF(AND($C31&lt;&gt;"",$C31&lt;$AA$2,$E31&gt;$Z$2),MIN($E31,$AA$2)-MAX($C31,$Z$2),0)</f>
        <v/>
      </c>
      <c r="P31" s="197">
        <f>IF(AND($F31&lt;&gt;"",$F31&lt;$AA$2,$G31&gt;$Z$2),MIN($G31,$AA$2)-MAX($F31,$Z$2),0)</f>
        <v/>
      </c>
      <c r="Q31" s="197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119" t="n"/>
    </row>
    <row r="32" ht="36.75" customHeight="1" s="35">
      <c r="A32" s="216">
        <f>A31+1</f>
        <v/>
      </c>
      <c r="B32" s="32">
        <f>TEXT(A32,"aaa")</f>
        <v/>
      </c>
      <c r="C32" s="200" t="n"/>
      <c r="D32" s="215">
        <f t="array" ref="D32">_xlfn.IFS(C32&lt;0.5,"朝",AND(C32&lt;22/24),"22前",AND(C32&gt;=22/24),"22後")</f>
        <v/>
      </c>
      <c r="E32" s="146" t="n"/>
      <c r="F32" s="197" t="n"/>
      <c r="G32" s="198" t="n"/>
      <c r="H32" s="201">
        <f>G32-F32</f>
        <v/>
      </c>
      <c r="I32" s="196">
        <f>IF(AND(C32&lt;0.333,C32&lt;&gt;""),8/24-C32,(IF(E32&gt;29/24,E32-29/24,)))</f>
        <v/>
      </c>
      <c r="J32" s="196">
        <f>IF(AND(C32&lt;0.5,C32&lt;&gt;""),E32-C32-H32,)</f>
        <v/>
      </c>
      <c r="K32" s="196">
        <f>IF(AND(C32&gt;0.5,C32&lt;22/24),22/24-C32,)</f>
        <v/>
      </c>
      <c r="L32" s="197">
        <f>IF(C32&gt;E32,E32+1-C32-H32,E32-C32-H32)</f>
        <v/>
      </c>
      <c r="M32" s="202">
        <f>+IF(L32&gt;$L$7,$L$7,L32)</f>
        <v/>
      </c>
      <c r="N32" s="197">
        <f>+IF(OR(L32&lt;=$L$7,L32=" ")," ",L32-$L$7)</f>
        <v/>
      </c>
      <c r="O32" s="197">
        <f>IF(AND($C32&lt;&gt;"",$C32&lt;$AA$2,$E32&gt;$Z$2),MIN($E32,$AA$2)-MAX($C32,$Z$2),0)</f>
        <v/>
      </c>
      <c r="P32" s="197">
        <f>IF(AND($F32&lt;&gt;"",$F32&lt;$AA$2,$G32&gt;$Z$2),MIN($G32,$AA$2)-MAX($F32,$Z$2),0)</f>
        <v/>
      </c>
      <c r="Q32" s="197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119" t="n"/>
    </row>
    <row r="33" ht="36.75" customHeight="1" s="35">
      <c r="A33" s="216">
        <f>A32+1</f>
        <v/>
      </c>
      <c r="B33" s="32">
        <f>TEXT(A33,"aaa")</f>
        <v/>
      </c>
      <c r="C33" s="200" t="n"/>
      <c r="D33" s="215">
        <f t="array" ref="D33">_xlfn.IFS(C33&lt;0.5,"朝",AND(C33&lt;22/24),"22前",AND(C33&gt;=22/24),"22後")</f>
        <v/>
      </c>
      <c r="E33" s="146" t="n"/>
      <c r="F33" s="197" t="n"/>
      <c r="G33" s="198" t="n"/>
      <c r="H33" s="201">
        <f>G33-F33</f>
        <v/>
      </c>
      <c r="I33" s="196">
        <f>IF(AND(C33&lt;0.333,C33&lt;&gt;""),8/24-C33,(IF(E33&gt;29/24,E33-29/24,)))</f>
        <v/>
      </c>
      <c r="J33" s="196">
        <f>IF(AND(C33&lt;0.5,C33&lt;&gt;""),E33-C33-H33,)</f>
        <v/>
      </c>
      <c r="K33" s="196">
        <f>IF(AND(C33&gt;0.5,C33&lt;22/24),22/24-C33,)</f>
        <v/>
      </c>
      <c r="L33" s="197">
        <f>IF(C33&gt;E33,E33+1-C33-H33,E33-C33-H33)</f>
        <v/>
      </c>
      <c r="M33" s="202">
        <f>+IF(L33&gt;$L$7,$L$7,L33)</f>
        <v/>
      </c>
      <c r="N33" s="197">
        <f>+IF(OR(L33&lt;=$L$7,L33=" ")," ",L33-$L$7)</f>
        <v/>
      </c>
      <c r="O33" s="197">
        <f>IF(AND($C33&lt;&gt;"",$C33&lt;$AA$2,$E33&gt;$Z$2),MIN($E33,$AA$2)-MAX($C33,$Z$2),0)</f>
        <v/>
      </c>
      <c r="P33" s="197">
        <f>IF(AND($F33&lt;&gt;"",$F33&lt;$AA$2,$G33&gt;$Z$2),MIN($G33,$AA$2)-MAX($F33,$Z$2),0)</f>
        <v/>
      </c>
      <c r="Q33" s="197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119" t="n"/>
    </row>
    <row r="34" ht="36.75" customHeight="1" s="35">
      <c r="A34" s="216">
        <f>A33+1</f>
        <v/>
      </c>
      <c r="B34" s="32">
        <f>TEXT(A34,"aaa")</f>
        <v/>
      </c>
      <c r="C34" s="200" t="n"/>
      <c r="D34" s="215">
        <f t="array" ref="D34">_xlfn.IFS(C34&lt;0.5,"朝",AND(C34&lt;22/24),"22前",AND(C34&gt;=22/24),"22後")</f>
        <v/>
      </c>
      <c r="E34" s="146" t="n"/>
      <c r="F34" s="197" t="n"/>
      <c r="G34" s="198" t="n"/>
      <c r="H34" s="201">
        <f>G34-F34</f>
        <v/>
      </c>
      <c r="I34" s="196">
        <f>IF(AND(C34&lt;0.333,C34&lt;&gt;""),8/24-C34,(IF(E34&gt;29/24,E34-29/24,)))</f>
        <v/>
      </c>
      <c r="J34" s="196">
        <f>IF(AND(C34&lt;0.5,C34&lt;&gt;""),E34-C34-H34,)</f>
        <v/>
      </c>
      <c r="K34" s="196">
        <f>IF(AND(C34&gt;0.5,C34&lt;22/24),22/24-C34,)</f>
        <v/>
      </c>
      <c r="L34" s="197">
        <f>IF(C34&gt;E34,E34+1-C34-H34,E34-C34-H34)</f>
        <v/>
      </c>
      <c r="M34" s="202">
        <f>+IF(L34&gt;$L$7,$L$7,L34)</f>
        <v/>
      </c>
      <c r="N34" s="197">
        <f>+IF(OR(L34&lt;=$L$7,L34=" ")," ",L34-$L$7)</f>
        <v/>
      </c>
      <c r="O34" s="197">
        <f>IF(AND($C34&lt;&gt;"",$C34&lt;$AA$2,$E34&gt;$Z$2),MIN($E34,$AA$2)-MAX($C34,$Z$2),0)</f>
        <v/>
      </c>
      <c r="P34" s="197">
        <f>IF(AND($F34&lt;&gt;"",$F34&lt;$AA$2,$G34&gt;$Z$2),MIN($G34,$AA$2)-MAX($F34,$Z$2),0)</f>
        <v/>
      </c>
      <c r="Q34" s="197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119" t="n"/>
    </row>
    <row r="35" ht="36.75" customHeight="1" s="35">
      <c r="A35" s="216">
        <f>A34+1</f>
        <v/>
      </c>
      <c r="B35" s="32">
        <f>TEXT(A35,"aaa")</f>
        <v/>
      </c>
      <c r="C35" s="200" t="n"/>
      <c r="D35" s="215">
        <f t="array" ref="D35">_xlfn.IFS(C35&lt;0.5,"朝",AND(C35&lt;22/24),"22前",AND(C35&gt;=22/24),"22後")</f>
        <v/>
      </c>
      <c r="E35" s="146" t="n"/>
      <c r="F35" s="197" t="n"/>
      <c r="G35" s="198" t="n"/>
      <c r="H35" s="201">
        <f>G35-F35</f>
        <v/>
      </c>
      <c r="I35" s="196">
        <f>IF(AND(C35&lt;0.333,C35&lt;&gt;""),8/24-C35,(IF(E35&gt;29/24,E35-29/24,)))</f>
        <v/>
      </c>
      <c r="J35" s="196">
        <f>IF(AND(C35&lt;0.5,C35&lt;&gt;""),E35-C35-H35,)</f>
        <v/>
      </c>
      <c r="K35" s="196">
        <f>IF(AND(C35&gt;0.5,C35&lt;22/24),22/24-C35,)</f>
        <v/>
      </c>
      <c r="L35" s="197">
        <f>IF(C35&gt;E35,E35+1-C35-H35,E35-C35-H35)</f>
        <v/>
      </c>
      <c r="M35" s="202">
        <f>+IF(L35&gt;$L$7,$L$7,L35)</f>
        <v/>
      </c>
      <c r="N35" s="197">
        <f>+IF(OR(L35&lt;=$L$7,L35=" ")," ",L35-$L$7)</f>
        <v/>
      </c>
      <c r="O35" s="197">
        <f>IF(AND($C35&lt;&gt;"",$C35&lt;$AA$2,$E35&gt;$Z$2),MIN($E35,$AA$2)-MAX($C35,$Z$2),0)</f>
        <v/>
      </c>
      <c r="P35" s="197">
        <f>IF(AND($F35&lt;&gt;"",$F35&lt;$AA$2,$G35&gt;$Z$2),MIN($G35,$AA$2)-MAX($F35,$Z$2),0)</f>
        <v/>
      </c>
      <c r="Q35" s="197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119" t="n"/>
    </row>
    <row r="36" ht="36.75" customHeight="1" s="35">
      <c r="A36" s="216">
        <f>A35+1</f>
        <v/>
      </c>
      <c r="B36" s="32">
        <f>TEXT(A36,"aaa")</f>
        <v/>
      </c>
      <c r="C36" s="200" t="n"/>
      <c r="D36" s="215">
        <f t="array" ref="D36">_xlfn.IFS(C36&lt;0.5,"朝",AND(C36&lt;22/24),"22前",AND(C36&gt;=22/24),"22後")</f>
        <v/>
      </c>
      <c r="E36" s="146" t="n"/>
      <c r="F36" s="197" t="n"/>
      <c r="G36" s="198" t="n"/>
      <c r="H36" s="201">
        <f>G36-F36</f>
        <v/>
      </c>
      <c r="I36" s="196">
        <f>IF(AND(C36&lt;0.333,C36&lt;&gt;""),8/24-C36,(IF(E36&gt;29/24,E36-29/24,)))</f>
        <v/>
      </c>
      <c r="J36" s="196">
        <f>IF(AND(C36&lt;0.5,C36&lt;&gt;""),E36-C36-H36,)</f>
        <v/>
      </c>
      <c r="K36" s="196">
        <f>IF(AND(C36&gt;0.5,C36&lt;22/24),22/24-C36,)</f>
        <v/>
      </c>
      <c r="L36" s="197">
        <f>IF(C36&gt;E36,E36+1-C36-H36,E36-C36-H36)</f>
        <v/>
      </c>
      <c r="M36" s="202">
        <f>+IF(L36&gt;$L$7,$L$7,L36)</f>
        <v/>
      </c>
      <c r="N36" s="197">
        <f>+IF(OR(L36&lt;=$L$7,L36=" ")," ",L36-$L$7)</f>
        <v/>
      </c>
      <c r="O36" s="197">
        <f>IF(AND($C36&lt;&gt;"",$C36&lt;$AA$2,$E36&gt;$Z$2),MIN($E36,$AA$2)-MAX($C36,$Z$2),0)</f>
        <v/>
      </c>
      <c r="P36" s="197">
        <f>IF(AND($F36&lt;&gt;"",$F36&lt;$AA$2,$G36&gt;$Z$2),MIN($G36,$AA$2)-MAX($F36,$Z$2),0)</f>
        <v/>
      </c>
      <c r="Q36" s="197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119" t="n"/>
    </row>
    <row r="37" ht="36.75" customHeight="1" s="35">
      <c r="A37" s="216">
        <f>A36+1</f>
        <v/>
      </c>
      <c r="B37" s="32">
        <f>TEXT(A37,"aaa")</f>
        <v/>
      </c>
      <c r="C37" s="200" t="n"/>
      <c r="D37" s="215">
        <f t="array" ref="D37">_xlfn.IFS(C37&lt;0.5,"朝",AND(C37&lt;22/24),"22前",AND(C37&gt;=22/24),"22後")</f>
        <v/>
      </c>
      <c r="E37" s="146" t="n"/>
      <c r="F37" s="197" t="n"/>
      <c r="G37" s="198" t="n"/>
      <c r="H37" s="201">
        <f>G37-F37</f>
        <v/>
      </c>
      <c r="I37" s="196">
        <f>IF(AND(C37&lt;0.333,C37&lt;&gt;""),8/24-C37,(IF(E37&gt;29/24,E37-29/24,)))</f>
        <v/>
      </c>
      <c r="J37" s="196">
        <f>IF(AND(C37&lt;0.5,C37&lt;&gt;""),E37-C37-H37,)</f>
        <v/>
      </c>
      <c r="K37" s="196">
        <f>IF(AND(C37&gt;0.5,C37&lt;22/24),22/24-C37,)</f>
        <v/>
      </c>
      <c r="L37" s="197">
        <f>IF(C37&gt;E37,E37+1-C37-H37,E37-C37-H37)</f>
        <v/>
      </c>
      <c r="M37" s="202">
        <f>+IF(L37&gt;$L$7,$L$7,L37)</f>
        <v/>
      </c>
      <c r="N37" s="197">
        <f>+IF(OR(L37&lt;=$L$7,L37=" ")," ",L37-$L$7)</f>
        <v/>
      </c>
      <c r="O37" s="197">
        <f>IF(AND($C37&lt;&gt;"",$C37&lt;$AA$2,$E37&gt;$Z$2),MIN($E37,$AA$2)-MAX($C37,$Z$2),0)</f>
        <v/>
      </c>
      <c r="P37" s="197">
        <f>IF(AND($F37&lt;&gt;"",$F37&lt;$AA$2,$G37&gt;$Z$2),MIN($G37,$AA$2)-MAX($F37,$Z$2),0)</f>
        <v/>
      </c>
      <c r="Q37" s="197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119" t="n"/>
    </row>
    <row r="38" ht="36.75" customHeight="1" s="35">
      <c r="A38" s="216">
        <f>A37+1</f>
        <v/>
      </c>
      <c r="B38" s="32">
        <f>TEXT(A38,"aaa")</f>
        <v/>
      </c>
      <c r="C38" s="200" t="n"/>
      <c r="D38" s="217">
        <f t="array" ref="D38">_xlfn.IFS(C38&lt;0.5,"朝",AND(C38&lt;22/24),"22前",AND(C38&gt;=22/24),"22後")</f>
        <v/>
      </c>
      <c r="E38" s="146" t="n"/>
      <c r="F38" s="197" t="n"/>
      <c r="G38" s="198" t="n"/>
      <c r="H38" s="201">
        <f>G38-F38</f>
        <v/>
      </c>
      <c r="I38" s="196">
        <f>IF(AND(C38&lt;0.333,C38&lt;&gt;""),8/24-C38,(IF(E38&gt;29/24,E38-29/24,)))</f>
        <v/>
      </c>
      <c r="J38" s="197">
        <f>IF(AND(C38&lt;0.5,C38&lt;&gt;""),E38-C38-H38,)</f>
        <v/>
      </c>
      <c r="K38" s="197">
        <f>IF(AND(C38&gt;0.5,C38&lt;22/24),22/24-C38,)</f>
        <v/>
      </c>
      <c r="L38" s="197">
        <f>IF(C38&gt;E38,E38+1-C38-H38,E38-C38-H38)</f>
        <v/>
      </c>
      <c r="M38" s="202">
        <f>+IF(L38&gt;$L$7,$L$7,L38)</f>
        <v/>
      </c>
      <c r="N38" s="197">
        <f>+IF(OR(L38&lt;=$L$7,L38=" ")," ",L38-$L$7)</f>
        <v/>
      </c>
      <c r="O38" s="197" t="n"/>
      <c r="P38" s="197" t="n"/>
      <c r="Q38" s="197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119" t="n"/>
    </row>
    <row r="39" ht="36.75" customHeight="1" s="35" thickBot="1">
      <c r="A39" s="218">
        <f>A38+1</f>
        <v/>
      </c>
      <c r="B39" s="26">
        <f>TEXT(A39,"aaa")</f>
        <v/>
      </c>
      <c r="C39" s="219" t="n"/>
      <c r="D39" s="220">
        <f t="array" ref="D39">_xlfn.IFS(C39&lt;0.5,"朝",AND(C39&lt;22/24),"22前",AND(C39&gt;=22/24),"22後")</f>
        <v/>
      </c>
      <c r="E39" s="147" t="n"/>
      <c r="F39" s="221" t="n"/>
      <c r="G39" s="222" t="n"/>
      <c r="H39" s="207" t="n">
        <v>0</v>
      </c>
      <c r="I39" s="208">
        <f>IF(AND(C39&lt;0.333,C39&lt;&gt;""),8/24-C39,(IF(E39&gt;29/24,E39-29/24,)))</f>
        <v/>
      </c>
      <c r="J39" s="208">
        <f>IF(AND(C39&lt;0.5,C39&lt;&gt;""),E39-C39-H39,)</f>
        <v/>
      </c>
      <c r="K39" s="223">
        <f>IF(AND(C39&gt;0.5,C39&lt;22/24),22/24-C39,)</f>
        <v/>
      </c>
      <c r="L39" s="208">
        <f>IF(C39&gt;E39,E39+1-C39-H39,E39-C39-H39)</f>
        <v/>
      </c>
      <c r="M39" s="209" t="n">
        <v>0</v>
      </c>
      <c r="N39" s="208" t="n"/>
      <c r="O39" s="208" t="n"/>
      <c r="P39" s="208" t="n"/>
      <c r="Q39" s="208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121" t="n"/>
    </row>
    <row r="40" ht="36.75" customHeight="1" s="35" thickTop="1">
      <c r="A40" s="117" t="inlineStr">
        <is>
          <t>合計</t>
        </is>
      </c>
      <c r="B40" s="117" t="n"/>
      <c r="C40" s="196" t="n"/>
      <c r="D40" s="215">
        <f t="array" ref="D40">_xlfn.IFS(C40&lt;0.5,"朝",AND(C40&lt;22/24),"22前",AND(C40&gt;=22/24),"22後")</f>
        <v/>
      </c>
      <c r="E40" s="224" t="n"/>
      <c r="F40" s="225" t="n"/>
      <c r="G40" s="226" t="n"/>
      <c r="H40" s="195" t="inlineStr">
        <is>
          <t>休憩計計</t>
        </is>
      </c>
      <c r="I40" s="196" t="inlineStr">
        <is>
          <t>早朝計</t>
        </is>
      </c>
      <c r="J40" s="196" t="inlineStr">
        <is>
          <t>基本計</t>
        </is>
      </c>
      <c r="K40" s="196" t="inlineStr">
        <is>
          <t>夜時間</t>
        </is>
      </c>
      <c r="L40" s="196" t="inlineStr">
        <is>
          <t>実働時間</t>
        </is>
      </c>
      <c r="M40" s="122" t="inlineStr">
        <is>
          <t>契約時間</t>
        </is>
      </c>
      <c r="N40" s="123" t="inlineStr">
        <is>
          <t>残業時間</t>
        </is>
      </c>
      <c r="O40" s="124" t="inlineStr">
        <is>
          <t>深夜時間</t>
        </is>
      </c>
      <c r="P40" s="124" t="inlineStr">
        <is>
          <t>深夜時間</t>
        </is>
      </c>
      <c r="Q40" s="124" t="inlineStr">
        <is>
          <t>深夜時間</t>
        </is>
      </c>
      <c r="R40" s="125" t="inlineStr">
        <is>
          <t>食事合計</t>
        </is>
      </c>
    </row>
    <row r="41" ht="36.75" customHeight="1" s="35" thickBot="1">
      <c r="A41" s="119" t="n"/>
      <c r="B41" s="119" t="n"/>
      <c r="C41" s="119" t="n"/>
      <c r="D41" s="119" t="n"/>
      <c r="E41" s="140" t="n"/>
      <c r="F41" s="4" t="inlineStr">
        <is>
          <t>出勤日数</t>
        </is>
      </c>
      <c r="G41" s="144">
        <f>COUNTA(C9:C39)</f>
        <v/>
      </c>
      <c r="H41" s="227">
        <f>+SUM(H9:H39)</f>
        <v/>
      </c>
      <c r="I41" s="228">
        <f>SUM(I9:I39)</f>
        <v/>
      </c>
      <c r="J41" s="229">
        <f>SUM(J9:J39)</f>
        <v/>
      </c>
      <c r="K41" s="229">
        <f>SUM(K9:K39)</f>
        <v/>
      </c>
      <c r="L41" s="197">
        <f>+SUM(L9:L39)</f>
        <v/>
      </c>
      <c r="M41" s="197">
        <f>+SUM(M9:M39)</f>
        <v/>
      </c>
      <c r="N41" s="197">
        <f>+SUM(N9:N39)</f>
        <v/>
      </c>
      <c r="O41" s="197">
        <f>+SUM(O9:O38)</f>
        <v/>
      </c>
      <c r="P41" s="197">
        <f>+SUM(P9:P38)</f>
        <v/>
      </c>
      <c r="Q41" s="197">
        <f>+SUM(Q9:Q39)</f>
        <v/>
      </c>
      <c r="R41" s="119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48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I36" sqref="I36"/>
    </sheetView>
  </sheetViews>
  <sheetFormatPr baseColWidth="8" defaultRowHeight="13.2"/>
  <cols>
    <col width="7.21875" bestFit="1" customWidth="1" style="35" min="1" max="1"/>
    <col width="5.77734375" bestFit="1" customWidth="1" style="35" min="2" max="2"/>
    <col hidden="1" width="2.88671875" customWidth="1" style="35" min="4" max="4"/>
    <col width="10.109375" customWidth="1" style="35" min="8" max="11"/>
    <col width="10" customWidth="1" style="35" min="12" max="13"/>
    <col width="10.88671875" customWidth="1" style="35" min="14" max="14"/>
    <col hidden="1" width="9" customWidth="1" style="35" min="15" max="15"/>
    <col hidden="1" width="8.21875" customWidth="1" style="35" min="16" max="16"/>
  </cols>
  <sheetData>
    <row r="2" ht="22.5" customHeight="1" s="35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67" t="inlineStr">
        <is>
          <t>ダイエットクック</t>
        </is>
      </c>
      <c r="E2" s="166" t="n"/>
      <c r="F2" s="166" t="n"/>
      <c r="G2" s="166" t="n"/>
      <c r="L2" s="0" t="n"/>
      <c r="M2" s="0" t="n"/>
      <c r="Z2" s="22" t="n">
        <v>0.9166666666666666</v>
      </c>
      <c r="AA2" s="23" t="n">
        <v>1.208333333333333</v>
      </c>
    </row>
    <row r="3" ht="22.5" customHeight="1" s="35">
      <c r="A3" s="190">
        <f>'[1]0SHEET'!D1</f>
        <v/>
      </c>
      <c r="B3" s="2" t="inlineStr">
        <is>
          <t>月</t>
        </is>
      </c>
      <c r="L3" s="0" t="n"/>
      <c r="M3" s="0" t="n"/>
    </row>
    <row r="4" ht="22.5" customHeight="1" s="35">
      <c r="C4" s="1" t="inlineStr">
        <is>
          <t>氏名</t>
        </is>
      </c>
      <c r="D4" s="168" t="inlineStr">
        <is>
          <t>Ｒチャンデュ　プザ</t>
        </is>
      </c>
      <c r="E4" s="166" t="n"/>
      <c r="F4" s="166" t="n"/>
      <c r="G4" s="166" t="n"/>
      <c r="H4" s="0" t="inlineStr">
        <is>
          <t>NP番号：</t>
        </is>
      </c>
      <c r="I4" s="107" t="n">
        <v>6487</v>
      </c>
      <c r="J4" s="0" t="n"/>
      <c r="K4" s="0" t="n"/>
      <c r="M4" s="0" t="n"/>
    </row>
    <row r="6">
      <c r="L6" s="20" t="inlineStr">
        <is>
          <t>法定時間</t>
        </is>
      </c>
      <c r="M6" s="20" t="n"/>
    </row>
    <row r="7" ht="14.25" customHeight="1" s="35" thickBot="1">
      <c r="L7" s="21" t="n">
        <v>0.3333333333333333</v>
      </c>
      <c r="M7" s="21" t="n"/>
      <c r="O7" s="3" t="n"/>
      <c r="P7" s="3" t="n"/>
      <c r="Q7" s="3" t="n"/>
    </row>
    <row r="8" ht="22.5" customHeight="1" s="35" thickBot="1">
      <c r="A8" s="110" t="inlineStr">
        <is>
          <t>日</t>
        </is>
      </c>
      <c r="B8" s="132" t="inlineStr">
        <is>
          <t>曜日</t>
        </is>
      </c>
      <c r="C8" s="7" t="inlineStr">
        <is>
          <t>出勤</t>
        </is>
      </c>
      <c r="D8" s="8" t="n"/>
      <c r="E8" s="8" t="inlineStr">
        <is>
          <t>退勤</t>
        </is>
      </c>
      <c r="F8" s="8" t="inlineStr">
        <is>
          <t>休憩開始</t>
        </is>
      </c>
      <c r="G8" s="9" t="inlineStr">
        <is>
          <t>休憩終了</t>
        </is>
      </c>
      <c r="H8" s="134" t="inlineStr">
        <is>
          <t>休憩計</t>
        </is>
      </c>
      <c r="I8" s="110" t="inlineStr">
        <is>
          <t>早朝</t>
        </is>
      </c>
      <c r="J8" s="110" t="inlineStr">
        <is>
          <t>基本</t>
        </is>
      </c>
      <c r="K8" s="110" t="inlineStr">
        <is>
          <t>夜</t>
        </is>
      </c>
      <c r="L8" s="111" t="inlineStr">
        <is>
          <t>実働</t>
        </is>
      </c>
      <c r="M8" s="111" t="inlineStr">
        <is>
          <t>契約時間</t>
        </is>
      </c>
      <c r="N8" s="112" t="inlineStr">
        <is>
          <t>残業</t>
        </is>
      </c>
      <c r="O8" s="113" t="inlineStr">
        <is>
          <t>深夜時間</t>
        </is>
      </c>
      <c r="P8" s="113" t="inlineStr">
        <is>
          <t>深夜休憩</t>
        </is>
      </c>
      <c r="Q8" s="113" t="inlineStr">
        <is>
          <t>深夜</t>
        </is>
      </c>
      <c r="R8" s="114" t="inlineStr">
        <is>
          <t>食事</t>
        </is>
      </c>
    </row>
    <row r="9" ht="36.75" customHeight="1" s="35" thickTop="1">
      <c r="A9" s="214">
        <f>A3</f>
        <v/>
      </c>
      <c r="B9" s="133">
        <f>TEXT(A9,"aaa")</f>
        <v/>
      </c>
      <c r="C9" s="192" t="n"/>
      <c r="D9" s="215">
        <f t="array" ref="D9">_xlfn.IFS(C9&lt;0.5,"朝",AND(C9&lt;22/24),"22前",AND(C9&gt;=22/24),"22後")</f>
        <v/>
      </c>
      <c r="E9" s="145" t="n"/>
      <c r="F9" s="196" t="n"/>
      <c r="G9" s="194" t="n"/>
      <c r="H9" s="195">
        <f>G9-F9</f>
        <v/>
      </c>
      <c r="I9" s="196">
        <f>IF(AND(C9&lt;0.333,C9&lt;&gt;""),8/24-C9,(IF(E9&gt;29/24,E9-29/24,)))</f>
        <v/>
      </c>
      <c r="J9" s="196">
        <f>IF(AND(C9&lt;0.5,C9&lt;&gt;""),E9-C9-H9,)</f>
        <v/>
      </c>
      <c r="K9" s="196">
        <f>IF(AND(C9&gt;0.5,C9&lt;22/24),22/24-C9,)</f>
        <v/>
      </c>
      <c r="L9" s="197">
        <f>IF(C9&gt;E9,E9+1-C9-H9,E9-C9-H9)</f>
        <v/>
      </c>
      <c r="M9" s="196">
        <f>+IF(L9&gt;$L$7,$L$7,L9)</f>
        <v/>
      </c>
      <c r="N9" s="196">
        <f>+IF(OR(L9&lt;=$L$7,L9=" ")," ",L9-$L$7)</f>
        <v/>
      </c>
      <c r="O9" s="196">
        <f>IF(AND($C9&lt;&gt;"",$C9&lt;$AA$2,$E9&gt;$Z$2),MIN($E9,$AA$2)-MAX($C9,$Z$2),0)</f>
        <v/>
      </c>
      <c r="P9" s="196">
        <f>IF(AND($F9&lt;&gt;"",$F9&lt;$AA$2,$G9&gt;$Z$2),MIN($G9,$AA$2)-MAX($F9,$Z$2),0)</f>
        <v/>
      </c>
      <c r="Q9" s="197">
        <f t="array" ref="Q9">_xlfn.IFS(D9="朝",,AND(D9="22前",E9&gt;5/24),5/24+1-H9-22/24,AND(D9="22前",E9&lt;5/24),E9+1-H9-22/24,AND(D9="22後",E9&gt;5/24),5/24+1-H9-C9,AND(D9="22後",E9&lt;5/24),E9+1-H9-C9)</f>
        <v/>
      </c>
      <c r="R9" s="117" t="n"/>
    </row>
    <row r="10" ht="36.75" customHeight="1" s="35">
      <c r="A10" s="216">
        <f>A9+1</f>
        <v/>
      </c>
      <c r="B10" s="32">
        <f>TEXT(A10,"aaa")</f>
        <v/>
      </c>
      <c r="C10" s="200" t="n"/>
      <c r="D10" s="215">
        <f t="array" ref="D10">_xlfn.IFS(C10&lt;0.5,"朝",AND(C10&lt;22/24),"22前",AND(C10&gt;=22/24),"22後")</f>
        <v/>
      </c>
      <c r="E10" s="146" t="n"/>
      <c r="F10" s="197" t="n"/>
      <c r="G10" s="198" t="n"/>
      <c r="H10" s="201">
        <f>G10-F10</f>
        <v/>
      </c>
      <c r="I10" s="196">
        <f>IF(AND(C10&lt;0.333,C10&lt;&gt;""),8/24-C10,(IF(E10&gt;29/24,E10-29/24,)))</f>
        <v/>
      </c>
      <c r="J10" s="196">
        <f>IF(AND(C10&lt;0.5,C10&lt;&gt;""),E10-C10-H10,)</f>
        <v/>
      </c>
      <c r="K10" s="196">
        <f>IF(AND(C10&gt;0.5,C10&lt;22/24),22/24-C10,)</f>
        <v/>
      </c>
      <c r="L10" s="197">
        <f>IF(C10&gt;E10,E10+1-C10-H10,E10-C10-H10)</f>
        <v/>
      </c>
      <c r="M10" s="202">
        <f>+IF(L10&gt;$L$7,$L$7,L10)</f>
        <v/>
      </c>
      <c r="N10" s="197">
        <f>+IF(OR(L10&lt;=$L$7,L10=" ")," ",L10-$L$7)</f>
        <v/>
      </c>
      <c r="O10" s="197">
        <f>IF(AND($C10&lt;&gt;"",$C10&lt;$AA$2,$E10&gt;$Z$2),MIN($E10,$AA$2)-MAX($C10,$Z$2),0)</f>
        <v/>
      </c>
      <c r="P10" s="197">
        <f>IF(AND($F10&lt;&gt;"",$F10&lt;$AA$2,$G10&gt;$Z$2),MIN($G10,$AA$2)-MAX($F10,$Z$2),0)</f>
        <v/>
      </c>
      <c r="Q10" s="197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119" t="n"/>
    </row>
    <row r="11" ht="36.75" customHeight="1" s="35">
      <c r="A11" s="216">
        <f>A10+1</f>
        <v/>
      </c>
      <c r="B11" s="32">
        <f>TEXT(A11,"aaa")</f>
        <v/>
      </c>
      <c r="C11" s="200" t="n"/>
      <c r="D11" s="215">
        <f t="array" ref="D11">_xlfn.IFS(C11&lt;0.5,"朝",AND(C11&lt;22/24),"22前",AND(C11&gt;=22/24),"22後")</f>
        <v/>
      </c>
      <c r="E11" s="146" t="n"/>
      <c r="F11" s="197" t="n"/>
      <c r="G11" s="198" t="n"/>
      <c r="H11" s="201">
        <f>G11-F11</f>
        <v/>
      </c>
      <c r="I11" s="196">
        <f>IF(AND(C11&lt;0.333,C11&lt;&gt;""),8/24-C11,(IF(E11&gt;29/24,E11-29/24,)))</f>
        <v/>
      </c>
      <c r="J11" s="196">
        <f>IF(AND(C11&lt;0.5,C11&lt;&gt;""),E11-C11-H11,)</f>
        <v/>
      </c>
      <c r="K11" s="196">
        <f>IF(AND(C11&gt;0.5,C11&lt;22/24),22/24-C11,)</f>
        <v/>
      </c>
      <c r="L11" s="197">
        <f>IF(C11&gt;E11,E11+1-C11-H11,E11-C11-H11)</f>
        <v/>
      </c>
      <c r="M11" s="202">
        <f>+IF(L11&gt;$L$7,$L$7,L11)</f>
        <v/>
      </c>
      <c r="N11" s="197">
        <f>+IF(OR(L11&lt;=$L$7,L11=" ")," ",L11-$L$7)</f>
        <v/>
      </c>
      <c r="O11" s="197">
        <f>IF(AND($C11&lt;&gt;"",$C11&lt;$AA$2,$E11&gt;$Z$2),MIN($E11,$AA$2)-MAX($C11,$Z$2),0)</f>
        <v/>
      </c>
      <c r="P11" s="197">
        <f>IF(AND($F11&lt;&gt;"",$F11&lt;$AA$2,$G11&gt;$Z$2),MIN($G11,$AA$2)-MAX($F11,$Z$2),0)</f>
        <v/>
      </c>
      <c r="Q11" s="197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119" t="n"/>
    </row>
    <row r="12" ht="36.75" customHeight="1" s="35">
      <c r="A12" s="216">
        <f>A11+1</f>
        <v/>
      </c>
      <c r="B12" s="32">
        <f>TEXT(A12,"aaa")</f>
        <v/>
      </c>
      <c r="C12" s="200" t="n">
        <v>0.8652777777777778</v>
      </c>
      <c r="D12" s="215">
        <f t="array" ref="D12">_xlfn.IFS(C12&lt;0.5,"朝",AND(C12&lt;22/24),"22前",AND(C12&gt;=22/24),"22後")</f>
        <v/>
      </c>
      <c r="E12" s="146" t="n">
        <v>1.295833333333333</v>
      </c>
      <c r="F12" s="197" t="n">
        <v>0</v>
      </c>
      <c r="G12" s="198" t="n">
        <v>0.04166666666666666</v>
      </c>
      <c r="H12" s="201">
        <f>G12-F12</f>
        <v/>
      </c>
      <c r="I12" s="196">
        <f>IF(AND(C12&lt;0.333,C12&lt;&gt;""),8/24-C12,(IF(E12&gt;29/24,E12-29/24,)))</f>
        <v/>
      </c>
      <c r="J12" s="196">
        <f>IF(AND(C12&lt;0.5,C12&lt;&gt;""),E12-C12-H12,)</f>
        <v/>
      </c>
      <c r="K12" s="196">
        <f>IF(AND(C12&gt;0.5,C12&lt;22/24),22/24-C12,)</f>
        <v/>
      </c>
      <c r="L12" s="197">
        <f>IF(C12&gt;E12,E12+1-C12-H12,E12-C12-H12)</f>
        <v/>
      </c>
      <c r="M12" s="202">
        <f>+IF(L12&gt;$L$7,$L$7,L12)</f>
        <v/>
      </c>
      <c r="N12" s="197">
        <f>+IF(OR(L12&lt;=$L$7,L12=" ")," ",L12-$L$7)</f>
        <v/>
      </c>
      <c r="O12" s="197">
        <f>IF(AND($C12&lt;&gt;"",$C12&lt;$AA$2,$E12&gt;$Z$2),MIN($E12,$AA$2)-MAX($C12,$Z$2),0)</f>
        <v/>
      </c>
      <c r="P12" s="197">
        <f>IF(AND($F12&lt;&gt;"",$F12&lt;$AA$2,$G12&gt;$Z$2),MIN($G12,$AA$2)-MAX($F12,$Z$2),0)</f>
        <v/>
      </c>
      <c r="Q12" s="197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119" t="n"/>
    </row>
    <row r="13" ht="36.75" customHeight="1" s="35">
      <c r="A13" s="216">
        <f>A12+1</f>
        <v/>
      </c>
      <c r="B13" s="32">
        <f>TEXT(A13,"aaa")</f>
        <v/>
      </c>
      <c r="C13" s="200" t="n">
        <v>0.8645833333333334</v>
      </c>
      <c r="D13" s="215">
        <f t="array" ref="D13">_xlfn.IFS(C13&lt;0.5,"朝",AND(C13&lt;22/24),"22前",AND(C13&gt;=22/24),"22後")</f>
        <v/>
      </c>
      <c r="E13" s="146" t="n">
        <v>1.297222222222222</v>
      </c>
      <c r="F13" s="197" t="n">
        <v>0</v>
      </c>
      <c r="G13" s="198" t="n">
        <v>0.04166666666666666</v>
      </c>
      <c r="H13" s="201">
        <f>G13-F13</f>
        <v/>
      </c>
      <c r="I13" s="196">
        <f>IF(AND(C13&lt;0.333,C13&lt;&gt;""),8/24-C13,(IF(E13&gt;29/24,E13-29/24,)))</f>
        <v/>
      </c>
      <c r="J13" s="196">
        <f>IF(AND(C13&lt;0.5,C13&lt;&gt;""),E13-C13-H13,)</f>
        <v/>
      </c>
      <c r="K13" s="196">
        <f>IF(AND(C13&gt;0.5,C13&lt;22/24),22/24-C13,)</f>
        <v/>
      </c>
      <c r="L13" s="197">
        <f>IF(C13&gt;E13,E13+1-C13-H13,E13-C13-H13)</f>
        <v/>
      </c>
      <c r="M13" s="202">
        <f>+IF(L13&gt;$L$7,$L$7,L13)</f>
        <v/>
      </c>
      <c r="N13" s="197">
        <f>+IF(OR(L13&lt;=$L$7,L13=" ")," ",L13-$L$7)</f>
        <v/>
      </c>
      <c r="O13" s="197">
        <f>IF(AND($C13&lt;&gt;"",$C13&lt;$AA$2,$E13&gt;$Z$2),MIN($E13,$AA$2)-MAX($C13,$Z$2),0)</f>
        <v/>
      </c>
      <c r="P13" s="197">
        <f>IF(AND($F13&lt;&gt;"",$F13&lt;$AA$2,$G13&gt;$Z$2),MIN($G13,$AA$2)-MAX($F13,$Z$2),0)</f>
        <v/>
      </c>
      <c r="Q13" s="197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119" t="n"/>
    </row>
    <row r="14" ht="36.75" customHeight="1" s="35">
      <c r="A14" s="216">
        <f>A13+1</f>
        <v/>
      </c>
      <c r="B14" s="32">
        <f>TEXT(A14,"aaa")</f>
        <v/>
      </c>
      <c r="C14" s="200" t="n"/>
      <c r="D14" s="215">
        <f t="array" ref="D14">_xlfn.IFS(C14&lt;0.5,"朝",AND(C14&lt;22/24),"22前",AND(C14&gt;=22/24),"22後")</f>
        <v/>
      </c>
      <c r="E14" s="146" t="n"/>
      <c r="F14" s="197" t="n"/>
      <c r="G14" s="198" t="n"/>
      <c r="H14" s="201">
        <f>G14-F14</f>
        <v/>
      </c>
      <c r="I14" s="196">
        <f>IF(AND(C14&lt;0.333,C14&lt;&gt;""),8/24-C14,(IF(E14&gt;29/24,E14-29/24,)))</f>
        <v/>
      </c>
      <c r="J14" s="196">
        <f>IF(AND(C14&lt;0.5,C14&lt;&gt;""),E14-C14-H14,)</f>
        <v/>
      </c>
      <c r="K14" s="196">
        <f>IF(AND(C14&gt;0.5,C14&lt;22/24),22/24-C14,)</f>
        <v/>
      </c>
      <c r="L14" s="197">
        <f>IF(C14&gt;E14,E14+1-C14-H14,E14-C14-H14)</f>
        <v/>
      </c>
      <c r="M14" s="202">
        <f>+IF(L14&gt;$L$7,$L$7,L14)</f>
        <v/>
      </c>
      <c r="N14" s="197">
        <f>+IF(OR(L14&lt;=$L$7,L14=" ")," ",L14-$L$7)</f>
        <v/>
      </c>
      <c r="O14" s="197">
        <f>IF(AND($C14&lt;&gt;"",$C14&lt;$AA$2,$E14&gt;$Z$2),MIN($E14,$AA$2)-MAX($C14,$Z$2),0)</f>
        <v/>
      </c>
      <c r="P14" s="197">
        <f>IF(AND($F14&lt;&gt;"",$F14&lt;$AA$2,$G14&gt;$Z$2),MIN($G14,$AA$2)-MAX($F14,$Z$2),0)</f>
        <v/>
      </c>
      <c r="Q14" s="197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119" t="n"/>
    </row>
    <row r="15" ht="36.75" customHeight="1" s="35">
      <c r="A15" s="216">
        <f>A14+1</f>
        <v/>
      </c>
      <c r="B15" s="32">
        <f>TEXT(A15,"aaa")</f>
        <v/>
      </c>
      <c r="C15" s="200" t="n">
        <v>0.8652777777777778</v>
      </c>
      <c r="D15" s="215">
        <f t="array" ref="D15">_xlfn.IFS(C15&lt;0.5,"朝",AND(C15&lt;22/24),"22前",AND(C15&gt;=22/24),"22後")</f>
        <v/>
      </c>
      <c r="E15" s="146" t="n">
        <v>1.25625</v>
      </c>
      <c r="F15" s="197" t="n">
        <v>0</v>
      </c>
      <c r="G15" s="198" t="n">
        <v>0.04166666666666666</v>
      </c>
      <c r="H15" s="201">
        <f>G15-F15</f>
        <v/>
      </c>
      <c r="I15" s="196">
        <f>IF(AND(C15&lt;0.333,C15&lt;&gt;""),8/24-C15,(IF(E15&gt;29/24,E15-29/24,)))</f>
        <v/>
      </c>
      <c r="J15" s="196">
        <f>IF(AND(C15&lt;0.5,C15&lt;&gt;""),E15-C15-H15,)</f>
        <v/>
      </c>
      <c r="K15" s="196">
        <f>IF(AND(C15&gt;0.5,C15&lt;22/24),22/24-C15,)</f>
        <v/>
      </c>
      <c r="L15" s="197">
        <f>IF(C15&gt;E15,E15+1-C15-H15,E15-C15-H15)</f>
        <v/>
      </c>
      <c r="M15" s="202">
        <f>+IF(L15&gt;$L$7,$L$7,L15)</f>
        <v/>
      </c>
      <c r="N15" s="197">
        <f>+IF(OR(L15&lt;=$L$7,L15=" ")," ",L15-$L$7)</f>
        <v/>
      </c>
      <c r="O15" s="197">
        <f>IF(AND($C15&lt;&gt;"",$C15&lt;$AA$2,$E15&gt;$Z$2),MIN($E15,$AA$2)-MAX($C15,$Z$2),0)</f>
        <v/>
      </c>
      <c r="P15" s="197">
        <f>IF(AND($F15&lt;&gt;"",$F15&lt;$AA$2,$G15&gt;$Z$2),MIN($G15,$AA$2)-MAX($F15,$Z$2),0)</f>
        <v/>
      </c>
      <c r="Q15" s="197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119" t="n"/>
    </row>
    <row r="16" ht="36.75" customHeight="1" s="35">
      <c r="A16" s="216">
        <f>A15+1</f>
        <v/>
      </c>
      <c r="B16" s="32">
        <f>TEXT(A16,"aaa")</f>
        <v/>
      </c>
      <c r="C16" s="200" t="n"/>
      <c r="D16" s="215">
        <f t="array" ref="D16">_xlfn.IFS(C16&lt;0.5,"朝",AND(C16&lt;22/24),"22前",AND(C16&gt;=22/24),"22後")</f>
        <v/>
      </c>
      <c r="E16" s="146" t="n"/>
      <c r="F16" s="197" t="n"/>
      <c r="G16" s="198" t="n"/>
      <c r="H16" s="201">
        <f>G16-F16</f>
        <v/>
      </c>
      <c r="I16" s="196">
        <f>IF(AND(C16&lt;0.333,C16&lt;&gt;""),8/24-C16,(IF(E16&gt;29/24,E16-29/24,)))</f>
        <v/>
      </c>
      <c r="J16" s="196">
        <f>IF(AND(C16&lt;0.5,C16&lt;&gt;""),E16-C16-H16,)</f>
        <v/>
      </c>
      <c r="K16" s="196">
        <f>IF(AND(C16&gt;0.5,C16&lt;22/24),22/24-C16,)</f>
        <v/>
      </c>
      <c r="L16" s="197">
        <f>IF(C16&gt;E16,E16+1-C16-H16,E16-C16-H16)</f>
        <v/>
      </c>
      <c r="M16" s="202">
        <f>+IF(L16&gt;$L$7,$L$7,L16)</f>
        <v/>
      </c>
      <c r="N16" s="197">
        <f>+IF(OR(L16&lt;=$L$7,L16=" ")," ",L16-$L$7)</f>
        <v/>
      </c>
      <c r="O16" s="197">
        <f>IF(AND($C16&lt;&gt;"",$C16&lt;$AA$2,$E16&gt;$Z$2),MIN($E16,$AA$2)-MAX($C16,$Z$2),0)</f>
        <v/>
      </c>
      <c r="P16" s="197">
        <f>IF(AND($F16&lt;&gt;"",$F16&lt;$AA$2,$G16&gt;$Z$2),MIN($G16,$AA$2)-MAX($F16,$Z$2),0)</f>
        <v/>
      </c>
      <c r="Q16" s="197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119" t="n"/>
    </row>
    <row r="17" ht="36.75" customHeight="1" s="35">
      <c r="A17" s="216">
        <f>A16+1</f>
        <v/>
      </c>
      <c r="B17" s="32">
        <f>TEXT(A17,"aaa")</f>
        <v/>
      </c>
      <c r="C17" s="200" t="n"/>
      <c r="D17" s="215">
        <f t="array" ref="D17">_xlfn.IFS(C17&lt;0.5,"朝",AND(C17&lt;22/24),"22前",AND(C17&gt;=22/24),"22後")</f>
        <v/>
      </c>
      <c r="E17" s="146" t="n"/>
      <c r="F17" s="197" t="n"/>
      <c r="G17" s="198" t="n"/>
      <c r="H17" s="201">
        <f>G17-F17</f>
        <v/>
      </c>
      <c r="I17" s="196">
        <f>IF(AND(C17&lt;0.333,C17&lt;&gt;""),8/24-C17,(IF(E17&gt;29/24,E17-29/24,)))</f>
        <v/>
      </c>
      <c r="J17" s="196">
        <f>IF(AND(C17&lt;0.5,C17&lt;&gt;""),E17-C17-H17,)</f>
        <v/>
      </c>
      <c r="K17" s="196">
        <f>IF(AND(C17&gt;0.5,C17&lt;22/24),22/24-C17,)</f>
        <v/>
      </c>
      <c r="L17" s="197">
        <f>IF(C17&gt;E17,E17+1-C17-H17,E17-C17-H17)</f>
        <v/>
      </c>
      <c r="M17" s="202">
        <f>+IF(L17&gt;$L$7,$L$7,L17)</f>
        <v/>
      </c>
      <c r="N17" s="197">
        <f>+IF(OR(L17&lt;=$L$7,L17=" ")," ",L17-$L$7)</f>
        <v/>
      </c>
      <c r="O17" s="197">
        <f>IF(AND($C17&lt;&gt;"",$C17&lt;$AA$2,$E17&gt;$Z$2),MIN($E17,$AA$2)-MAX($C17,$Z$2),0)</f>
        <v/>
      </c>
      <c r="P17" s="197">
        <f>IF(AND($F17&lt;&gt;"",$F17&lt;$AA$2,$G17&gt;$Z$2),MIN($G17,$AA$2)-MAX($F17,$Z$2),0)</f>
        <v/>
      </c>
      <c r="Q17" s="197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119" t="n"/>
    </row>
    <row r="18" ht="36.75" customHeight="1" s="35">
      <c r="A18" s="216">
        <f>A17+1</f>
        <v/>
      </c>
      <c r="B18" s="32">
        <f>TEXT(A18,"aaa")</f>
        <v/>
      </c>
      <c r="C18" s="200" t="n"/>
      <c r="D18" s="215">
        <f t="array" ref="D18">_xlfn.IFS(C18&lt;0.5,"朝",AND(C18&lt;22/24),"22前",AND(C18&gt;=22/24),"22後")</f>
        <v/>
      </c>
      <c r="E18" s="146" t="n"/>
      <c r="F18" s="197" t="n"/>
      <c r="G18" s="198" t="n"/>
      <c r="H18" s="201">
        <f>G18-F18</f>
        <v/>
      </c>
      <c r="I18" s="196">
        <f>IF(AND(C18&lt;0.333,C18&lt;&gt;""),8/24-C18,(IF(E18&gt;29/24,E18-29/24,)))</f>
        <v/>
      </c>
      <c r="J18" s="196">
        <f>IF(AND(C18&lt;0.5,C18&lt;&gt;""),E18-C18-H18,)</f>
        <v/>
      </c>
      <c r="K18" s="196">
        <f>IF(AND(C18&gt;0.5,C18&lt;22/24),22/24-C18,)</f>
        <v/>
      </c>
      <c r="L18" s="197">
        <f>IF(C18&gt;E18,E18+1-C18-H18,E18-C18-H18)</f>
        <v/>
      </c>
      <c r="M18" s="202">
        <f>+IF(L18&gt;$L$7,$L$7,L18)</f>
        <v/>
      </c>
      <c r="N18" s="197">
        <f>+IF(OR(L18&lt;=$L$7,L18=" ")," ",L18-$L$7)</f>
        <v/>
      </c>
      <c r="O18" s="197">
        <f>IF(AND($C18&lt;&gt;"",$C18&lt;$AA$2,$E18&gt;$Z$2),MIN($E18,$AA$2)-MAX($C18,$Z$2),0)</f>
        <v/>
      </c>
      <c r="P18" s="197">
        <f>IF(AND($F18&lt;&gt;"",$F18&lt;$AA$2,$G18&gt;$Z$2),MIN($G18,$AA$2)-MAX($F18,$Z$2),0)</f>
        <v/>
      </c>
      <c r="Q18" s="197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119" t="n"/>
    </row>
    <row r="19" ht="36.75" customHeight="1" s="35">
      <c r="A19" s="216">
        <f>A18+1</f>
        <v/>
      </c>
      <c r="B19" s="32">
        <f>TEXT(A19,"aaa")</f>
        <v/>
      </c>
      <c r="C19" s="200" t="n">
        <v>0.8652777777777778</v>
      </c>
      <c r="D19" s="215">
        <f t="array" ref="D19">_xlfn.IFS(C19&lt;0.5,"朝",AND(C19&lt;22/24),"22前",AND(C19&gt;=22/24),"22後")</f>
        <v/>
      </c>
      <c r="E19" s="146" t="n">
        <v>1.295833333333333</v>
      </c>
      <c r="F19" s="197" t="n">
        <v>0</v>
      </c>
      <c r="G19" s="198" t="n">
        <v>0.04166666666666666</v>
      </c>
      <c r="H19" s="201">
        <f>G19-F19</f>
        <v/>
      </c>
      <c r="I19" s="196">
        <f>IF(AND(C19&lt;0.333,C19&lt;&gt;""),8/24-C19,(IF(E19&gt;29/24,E19-29/24,)))</f>
        <v/>
      </c>
      <c r="J19" s="196">
        <f>IF(AND(C19&lt;0.5,C19&lt;&gt;""),E19-C19-H19,)</f>
        <v/>
      </c>
      <c r="K19" s="196">
        <f>IF(AND(C19&gt;0.5,C19&lt;22/24),22/24-C19,)</f>
        <v/>
      </c>
      <c r="L19" s="197">
        <f>IF(C19&gt;E19,E19+1-C19-H19,E19-C19-H19)</f>
        <v/>
      </c>
      <c r="M19" s="202">
        <f>+IF(L19&gt;$L$7,$L$7,L19)</f>
        <v/>
      </c>
      <c r="N19" s="197">
        <f>+IF(OR(L19&lt;=$L$7,L19=" ")," ",L19-$L$7)</f>
        <v/>
      </c>
      <c r="O19" s="197">
        <f>IF(AND($C19&lt;&gt;"",$C19&lt;$AA$2,$E19&gt;$Z$2),MIN($E19,$AA$2)-MAX($C19,$Z$2),0)</f>
        <v/>
      </c>
      <c r="P19" s="197">
        <f>IF(AND($F19&lt;&gt;"",$F19&lt;$AA$2,$G19&gt;$Z$2),MIN($G19,$AA$2)-MAX($F19,$Z$2),0)</f>
        <v/>
      </c>
      <c r="Q19" s="197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119" t="n"/>
    </row>
    <row r="20" ht="36.75" customHeight="1" s="35">
      <c r="A20" s="216">
        <f>A19+1</f>
        <v/>
      </c>
      <c r="B20" s="32">
        <f>TEXT(A20,"aaa")</f>
        <v/>
      </c>
      <c r="C20" s="200" t="n">
        <v>0.8645833333333334</v>
      </c>
      <c r="D20" s="215">
        <f t="array" ref="D20">_xlfn.IFS(C20&lt;0.5,"朝",AND(C20&lt;22/24),"22前",AND(C20&gt;=22/24),"22後")</f>
        <v/>
      </c>
      <c r="E20" s="146" t="n">
        <v>1.297222222222222</v>
      </c>
      <c r="F20" s="197" t="n">
        <v>0</v>
      </c>
      <c r="G20" s="198" t="n">
        <v>0.04166666666666666</v>
      </c>
      <c r="H20" s="201">
        <f>G20-F20</f>
        <v/>
      </c>
      <c r="I20" s="196">
        <f>IF(AND(C20&lt;0.333,C20&lt;&gt;""),8/24-C20,(IF(E20&gt;29/24,E20-29/24,)))</f>
        <v/>
      </c>
      <c r="J20" s="196">
        <f>IF(AND(C20&lt;0.5,C20&lt;&gt;""),E20-C20-H20,)</f>
        <v/>
      </c>
      <c r="K20" s="196">
        <f>IF(AND(C20&gt;0.5,C20&lt;22/24),22/24-C20,)</f>
        <v/>
      </c>
      <c r="L20" s="197">
        <f>IF(C20&gt;E20,E20+1-C20-H20,E20-C20-H20)</f>
        <v/>
      </c>
      <c r="M20" s="202">
        <f>+IF(L20&gt;$L$7,$L$7,L20)</f>
        <v/>
      </c>
      <c r="N20" s="197">
        <f>+IF(OR(L20&lt;=$L$7,L20=" ")," ",L20-$L$7)</f>
        <v/>
      </c>
      <c r="O20" s="197">
        <f>IF(AND($C20&lt;&gt;"",$C20&lt;$AA$2,$E20&gt;$Z$2),MIN($E20,$AA$2)-MAX($C20,$Z$2),0)</f>
        <v/>
      </c>
      <c r="P20" s="197">
        <f>IF(AND($F20&lt;&gt;"",$F20&lt;$AA$2,$G20&gt;$Z$2),MIN($G20,$AA$2)-MAX($F20,$Z$2),0)</f>
        <v/>
      </c>
      <c r="Q20" s="197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119" t="n"/>
    </row>
    <row r="21" ht="36.75" customHeight="1" s="35">
      <c r="A21" s="216">
        <f>A20+1</f>
        <v/>
      </c>
      <c r="B21" s="32">
        <f>TEXT(A21,"aaa")</f>
        <v/>
      </c>
      <c r="C21" s="200" t="n">
        <v>0.8652777777777778</v>
      </c>
      <c r="D21" s="215">
        <f t="array" ref="D21">_xlfn.IFS(C21&lt;0.5,"朝",AND(C21&lt;22/24),"22前",AND(C21&gt;=22/24),"22後")</f>
        <v/>
      </c>
      <c r="E21" s="146" t="n">
        <v>1.254861111111111</v>
      </c>
      <c r="F21" s="197" t="n">
        <v>0</v>
      </c>
      <c r="G21" s="198" t="n">
        <v>0.04166666666666666</v>
      </c>
      <c r="H21" s="201">
        <f>G21-F21</f>
        <v/>
      </c>
      <c r="I21" s="196">
        <f>IF(AND(C21&lt;0.333,C21&lt;&gt;""),8/24-C21,(IF(E21&gt;29/24,E21-29/24,)))</f>
        <v/>
      </c>
      <c r="J21" s="196">
        <f>IF(AND(C21&lt;0.5,C21&lt;&gt;""),E21-C21-H21,)</f>
        <v/>
      </c>
      <c r="K21" s="196">
        <f>IF(AND(C21&gt;0.5,C21&lt;22/24),22/24-C21,)</f>
        <v/>
      </c>
      <c r="L21" s="197">
        <f>IF(C21&gt;E21,E21+1-C21-H21,E21-C21-H21)</f>
        <v/>
      </c>
      <c r="M21" s="202">
        <f>+IF(L21&gt;$L$7,$L$7,L21)</f>
        <v/>
      </c>
      <c r="N21" s="197">
        <f>+IF(OR(L21&lt;=$L$7,L21=" ")," ",L21-$L$7)</f>
        <v/>
      </c>
      <c r="O21" s="197">
        <f>IF(AND($C21&lt;&gt;"",$C21&lt;$AA$2,$E21&gt;$Z$2),MIN($E21,$AA$2)-MAX($C21,$Z$2),0)</f>
        <v/>
      </c>
      <c r="P21" s="197">
        <f>IF(AND($F21&lt;&gt;"",$F21&lt;$AA$2,$G21&gt;$Z$2),MIN($G21,$AA$2)-MAX($F21,$Z$2),0)</f>
        <v/>
      </c>
      <c r="Q21" s="197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119" t="n"/>
    </row>
    <row r="22" ht="36.75" customHeight="1" s="35">
      <c r="A22" s="216">
        <f>A21+1</f>
        <v/>
      </c>
      <c r="B22" s="32">
        <f>TEXT(A22,"aaa")</f>
        <v/>
      </c>
      <c r="C22" s="200" t="n"/>
      <c r="D22" s="215">
        <f t="array" ref="D22">_xlfn.IFS(C22&lt;0.5,"朝",AND(C22&lt;22/24),"22前",AND(C22&gt;=22/24),"22後")</f>
        <v/>
      </c>
      <c r="E22" s="146" t="n"/>
      <c r="F22" s="197" t="n"/>
      <c r="G22" s="198" t="n"/>
      <c r="H22" s="201">
        <f>G22-F22</f>
        <v/>
      </c>
      <c r="I22" s="196">
        <f>IF(AND(C22&lt;0.333,C22&lt;&gt;""),8/24-C22,(IF(E22&gt;29/24,E22-29/24,)))</f>
        <v/>
      </c>
      <c r="J22" s="196">
        <f>IF(AND(C22&lt;0.5,C22&lt;&gt;""),E22-C22-H22,)</f>
        <v/>
      </c>
      <c r="K22" s="196">
        <f>IF(AND(C22&gt;0.5,C22&lt;22/24),22/24-C22,)</f>
        <v/>
      </c>
      <c r="L22" s="197">
        <f>IF(C22&gt;E22,E22+1-C22-H22,E22-C22-H22)</f>
        <v/>
      </c>
      <c r="M22" s="202">
        <f>+IF(L22&gt;$L$7,$L$7,L22)</f>
        <v/>
      </c>
      <c r="N22" s="197">
        <f>+IF(OR(L22&lt;=$L$7,L22=" ")," ",L22-$L$7)</f>
        <v/>
      </c>
      <c r="O22" s="197">
        <f>IF(AND($C22&lt;&gt;"",$C22&lt;$AA$2,$E22&gt;$Z$2),MIN($E22,$AA$2)-MAX($C22,$Z$2),0)</f>
        <v/>
      </c>
      <c r="P22" s="197">
        <f>IF(AND($F22&lt;&gt;"",$F22&lt;$AA$2,$G22&gt;$Z$2),MIN($G22,$AA$2)-MAX($F22,$Z$2),0)</f>
        <v/>
      </c>
      <c r="Q22" s="197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119" t="n"/>
    </row>
    <row r="23" ht="36.75" customHeight="1" s="35">
      <c r="A23" s="216">
        <f>A22+1</f>
        <v/>
      </c>
      <c r="B23" s="32">
        <f>TEXT(A23,"aaa")</f>
        <v/>
      </c>
      <c r="C23" s="200" t="n"/>
      <c r="D23" s="215">
        <f t="array" ref="D23">_xlfn.IFS(C23&lt;0.5,"朝",AND(C23&lt;22/24),"22前",AND(C23&gt;=22/24),"22後")</f>
        <v/>
      </c>
      <c r="E23" s="146" t="n"/>
      <c r="F23" s="197" t="n"/>
      <c r="G23" s="198" t="n"/>
      <c r="H23" s="201">
        <f>G23-F23</f>
        <v/>
      </c>
      <c r="I23" s="196">
        <f>IF(AND(C23&lt;0.333,C23&lt;&gt;""),8/24-C23,(IF(E23&gt;29/24,E23-29/24,)))</f>
        <v/>
      </c>
      <c r="J23" s="196">
        <f>IF(AND(C23&lt;0.5,C23&lt;&gt;""),E23-C23-H23,)</f>
        <v/>
      </c>
      <c r="K23" s="196">
        <f>IF(AND(C23&gt;0.5,C23&lt;22/24),22/24-C23,)</f>
        <v/>
      </c>
      <c r="L23" s="197">
        <f>IF(C23&gt;E23,E23+1-C23-H23,E23-C23-H23)</f>
        <v/>
      </c>
      <c r="M23" s="202">
        <f>+IF(L23&gt;$L$7,$L$7,L23)</f>
        <v/>
      </c>
      <c r="N23" s="197">
        <f>+IF(OR(L23&lt;=$L$7,L23=" ")," ",L23-$L$7)</f>
        <v/>
      </c>
      <c r="O23" s="197">
        <f>IF(AND($C23&lt;&gt;"",$C23&lt;$AA$2,$E23&gt;$Z$2),MIN($E23,$AA$2)-MAX($C23,$Z$2),0)</f>
        <v/>
      </c>
      <c r="P23" s="197">
        <f>IF(AND($F23&lt;&gt;"",$F23&lt;$AA$2,$G23&gt;$Z$2),MIN($G23,$AA$2)-MAX($F23,$Z$2),0)</f>
        <v/>
      </c>
      <c r="Q23" s="197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119" t="n"/>
    </row>
    <row r="24" ht="36.75" customHeight="1" s="35">
      <c r="A24" s="216">
        <f>A23+1</f>
        <v/>
      </c>
      <c r="B24" s="32">
        <f>TEXT(A24,"aaa")</f>
        <v/>
      </c>
      <c r="C24" s="200" t="n"/>
      <c r="D24" s="215">
        <f t="array" ref="D24">_xlfn.IFS(C24&lt;0.5,"朝",AND(C24&lt;22/24),"22前",AND(C24&gt;=22/24),"22後")</f>
        <v/>
      </c>
      <c r="E24" s="146" t="n"/>
      <c r="F24" s="197" t="n"/>
      <c r="G24" s="198" t="n"/>
      <c r="H24" s="201">
        <f>G24-F24</f>
        <v/>
      </c>
      <c r="I24" s="196">
        <f>IF(AND(C24&lt;0.333,C24&lt;&gt;""),8/24-C24,(IF(E24&gt;29/24,E24-29/24,)))</f>
        <v/>
      </c>
      <c r="J24" s="196">
        <f>IF(AND(C24&lt;0.5,C24&lt;&gt;""),E24-C24-H24,)</f>
        <v/>
      </c>
      <c r="K24" s="196">
        <f>IF(AND(C24&gt;0.5,C24&lt;22/24),22/24-C24,)</f>
        <v/>
      </c>
      <c r="L24" s="197">
        <f>IF(C24&gt;E24,E24+1-C24-H24,E24-C24-H24)</f>
        <v/>
      </c>
      <c r="M24" s="202">
        <f>+IF(L24&gt;$L$7,$L$7,L24)</f>
        <v/>
      </c>
      <c r="N24" s="197">
        <f>+IF(OR(L24&lt;=$L$7,L24=" ")," ",L24-$L$7)</f>
        <v/>
      </c>
      <c r="O24" s="197">
        <f>IF(AND($C24&lt;&gt;"",$C24&lt;$AA$2,$E24&gt;$Z$2),MIN($E24,$AA$2)-MAX($C24,$Z$2),0)</f>
        <v/>
      </c>
      <c r="P24" s="197">
        <f>IF(AND($F24&lt;&gt;"",$F24&lt;$AA$2,$G24&gt;$Z$2),MIN($G24,$AA$2)-MAX($F24,$Z$2),0)</f>
        <v/>
      </c>
      <c r="Q24" s="197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119" t="n"/>
    </row>
    <row r="25" ht="36.75" customHeight="1" s="35">
      <c r="A25" s="216">
        <f>A24+1</f>
        <v/>
      </c>
      <c r="B25" s="32">
        <f>TEXT(A25,"aaa")</f>
        <v/>
      </c>
      <c r="C25" s="200" t="n"/>
      <c r="D25" s="215">
        <f t="array" ref="D25">_xlfn.IFS(C25&lt;0.5,"朝",AND(C25&lt;22/24),"22前",AND(C25&gt;=22/24),"22後")</f>
        <v/>
      </c>
      <c r="E25" s="146" t="n"/>
      <c r="F25" s="197" t="n"/>
      <c r="G25" s="198" t="n"/>
      <c r="H25" s="201">
        <f>G25-F25</f>
        <v/>
      </c>
      <c r="I25" s="196">
        <f>IF(AND(C25&lt;0.333,C25&lt;&gt;""),8/24-C25,(IF(E25&gt;29/24,E25-29/24,)))</f>
        <v/>
      </c>
      <c r="J25" s="196">
        <f>IF(AND(C25&lt;0.5,C25&lt;&gt;""),E25-C25-H25,)</f>
        <v/>
      </c>
      <c r="K25" s="196">
        <f>IF(AND(C25&gt;0.5,C25&lt;22/24),22/24-C25,)</f>
        <v/>
      </c>
      <c r="L25" s="197">
        <f>IF(C25&gt;E25,E25+1-C25-H25,E25-C25-H25)</f>
        <v/>
      </c>
      <c r="M25" s="202">
        <f>+IF(L25&gt;$L$7,$L$7,L25)</f>
        <v/>
      </c>
      <c r="N25" s="197">
        <f>+IF(OR(L25&lt;=$L$7,L25=" ")," ",L25-$L$7)</f>
        <v/>
      </c>
      <c r="O25" s="197">
        <f>IF(AND($C25&lt;&gt;"",$C25&lt;$AA$2,$E25&gt;$Z$2),MIN($E25,$AA$2)-MAX($C25,$Z$2),0)</f>
        <v/>
      </c>
      <c r="P25" s="197">
        <f>IF(AND($F25&lt;&gt;"",$F25&lt;$AA$2,$G25&gt;$Z$2),MIN($G25,$AA$2)-MAX($F25,$Z$2),0)</f>
        <v/>
      </c>
      <c r="Q25" s="197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119" t="n"/>
    </row>
    <row r="26" ht="36.75" customHeight="1" s="35">
      <c r="A26" s="216">
        <f>A25+1</f>
        <v/>
      </c>
      <c r="B26" s="32">
        <f>TEXT(A26,"aaa")</f>
        <v/>
      </c>
      <c r="C26" s="200" t="n"/>
      <c r="D26" s="215">
        <f t="array" ref="D26">_xlfn.IFS(C26&lt;0.5,"朝",AND(C26&lt;22/24),"22前",AND(C26&gt;=22/24),"22後")</f>
        <v/>
      </c>
      <c r="E26" s="146" t="n"/>
      <c r="F26" s="197" t="n"/>
      <c r="G26" s="198" t="n"/>
      <c r="H26" s="201">
        <f>G26-F26</f>
        <v/>
      </c>
      <c r="I26" s="196">
        <f>IF(AND(C26&lt;0.333,C26&lt;&gt;""),8/24-C26,(IF(E26&gt;29/24,E26-29/24,)))</f>
        <v/>
      </c>
      <c r="J26" s="196">
        <f>IF(AND(C26&lt;0.5,C26&lt;&gt;""),E26-C26-H26,)</f>
        <v/>
      </c>
      <c r="K26" s="196">
        <f>IF(AND(C26&gt;0.5,C26&lt;22/24),22/24-C26,)</f>
        <v/>
      </c>
      <c r="L26" s="197">
        <f>IF(C26&gt;E26,E26+1-C26-H26,E26-C26-H26)</f>
        <v/>
      </c>
      <c r="M26" s="202">
        <f>+IF(L26&gt;$L$7,$L$7,L26)</f>
        <v/>
      </c>
      <c r="N26" s="197">
        <f>+IF(OR(L26&lt;=$L$7,L26=" ")," ",L26-$L$7)</f>
        <v/>
      </c>
      <c r="O26" s="197">
        <f>IF(AND($C26&lt;&gt;"",$C26&lt;$AA$2,$E26&gt;$Z$2),MIN($E26,$AA$2)-MAX($C26,$Z$2),0)</f>
        <v/>
      </c>
      <c r="P26" s="197">
        <f>IF(AND($F26&lt;&gt;"",$F26&lt;$AA$2,$G26&gt;$Z$2),MIN($G26,$AA$2)-MAX($F26,$Z$2),0)</f>
        <v/>
      </c>
      <c r="Q26" s="197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119" t="n"/>
    </row>
    <row r="27" ht="36.75" customHeight="1" s="35">
      <c r="A27" s="216">
        <f>A26+1</f>
        <v/>
      </c>
      <c r="B27" s="32">
        <f>TEXT(A27,"aaa")</f>
        <v/>
      </c>
      <c r="C27" s="200" t="n"/>
      <c r="D27" s="215">
        <f t="array" ref="D27">_xlfn.IFS(C27&lt;0.5,"朝",AND(C27&lt;22/24),"22前",AND(C27&gt;=22/24),"22後")</f>
        <v/>
      </c>
      <c r="E27" s="146" t="n"/>
      <c r="F27" s="197" t="n"/>
      <c r="G27" s="198" t="n"/>
      <c r="H27" s="201">
        <f>G27-F27</f>
        <v/>
      </c>
      <c r="I27" s="196">
        <f>IF(AND(C27&lt;0.333,C27&lt;&gt;""),8/24-C27,(IF(E27&gt;29/24,E27-29/24,)))</f>
        <v/>
      </c>
      <c r="J27" s="196">
        <f>IF(AND(C27&lt;0.5,C27&lt;&gt;""),E27-C27-H27,)</f>
        <v/>
      </c>
      <c r="K27" s="196">
        <f>IF(AND(C27&gt;0.5,C27&lt;22/24),22/24-C27,)</f>
        <v/>
      </c>
      <c r="L27" s="197">
        <f>IF(C27&gt;E27,E27+1-C27-H27,E27-C27-H27)</f>
        <v/>
      </c>
      <c r="M27" s="202">
        <f>+IF(L27&gt;$L$7,$L$7,L27)</f>
        <v/>
      </c>
      <c r="N27" s="197">
        <f>+IF(OR(L27&lt;=$L$7,L27=" ")," ",L27-$L$7)</f>
        <v/>
      </c>
      <c r="O27" s="197">
        <f>IF(AND($C27&lt;&gt;"",$C27&lt;$AA$2,$E27&gt;$Z$2),MIN($E27,$AA$2)-MAX($C27,$Z$2),0)</f>
        <v/>
      </c>
      <c r="P27" s="197">
        <f>IF(AND($F27&lt;&gt;"",$F27&lt;$AA$2,$G27&gt;$Z$2),MIN($G27,$AA$2)-MAX($F27,$Z$2),0)</f>
        <v/>
      </c>
      <c r="Q27" s="197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119" t="n"/>
    </row>
    <row r="28" ht="36.75" customHeight="1" s="35">
      <c r="A28" s="216">
        <f>A27+1</f>
        <v/>
      </c>
      <c r="B28" s="32">
        <f>TEXT(A28,"aaa")</f>
        <v/>
      </c>
      <c r="C28" s="200" t="n"/>
      <c r="D28" s="215">
        <f t="array" ref="D28">_xlfn.IFS(C28&lt;0.5,"朝",AND(C28&lt;22/24),"22前",AND(C28&gt;=22/24),"22後")</f>
        <v/>
      </c>
      <c r="E28" s="146" t="n"/>
      <c r="F28" s="197" t="n"/>
      <c r="G28" s="198" t="n"/>
      <c r="H28" s="201">
        <f>G28-F28</f>
        <v/>
      </c>
      <c r="I28" s="196">
        <f>IF(AND(C28&lt;0.333,C28&lt;&gt;""),8/24-C28,(IF(E28&gt;29/24,E28-29/24,)))</f>
        <v/>
      </c>
      <c r="J28" s="196">
        <f>IF(AND(C28&lt;0.5,C28&lt;&gt;""),E28-C28-H28,)</f>
        <v/>
      </c>
      <c r="K28" s="196">
        <f>IF(AND(C28&gt;0.5,C28&lt;22/24),22/24-C28,)</f>
        <v/>
      </c>
      <c r="L28" s="197">
        <f>IF(C28&gt;E28,E28+1-C28-H28,E28-C28-H28)</f>
        <v/>
      </c>
      <c r="M28" s="202">
        <f>+IF(L28&gt;$L$7,$L$7,L28)</f>
        <v/>
      </c>
      <c r="N28" s="197">
        <f>+IF(OR(L28&lt;=$L$7,L28=" ")," ",L28-$L$7)</f>
        <v/>
      </c>
      <c r="O28" s="197">
        <f>IF(AND($C28&lt;&gt;"",$C28&lt;$AA$2,$E28&gt;$Z$2),MIN($E28,$AA$2)-MAX($C28,$Z$2),0)</f>
        <v/>
      </c>
      <c r="P28" s="197">
        <f>IF(AND($F28&lt;&gt;"",$F28&lt;$AA$2,$G28&gt;$Z$2),MIN($G28,$AA$2)-MAX($F28,$Z$2),0)</f>
        <v/>
      </c>
      <c r="Q28" s="197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119" t="n"/>
    </row>
    <row r="29" ht="36.75" customHeight="1" s="35">
      <c r="A29" s="216">
        <f>A28+1</f>
        <v/>
      </c>
      <c r="B29" s="32">
        <f>TEXT(A29,"aaa")</f>
        <v/>
      </c>
      <c r="C29" s="200" t="n"/>
      <c r="D29" s="215">
        <f t="array" ref="D29">_xlfn.IFS(C29&lt;0.5,"朝",AND(C29&lt;22/24),"22前",AND(C29&gt;=22/24),"22後")</f>
        <v/>
      </c>
      <c r="E29" s="146" t="n"/>
      <c r="F29" s="197" t="n"/>
      <c r="G29" s="198" t="n"/>
      <c r="H29" s="201">
        <f>G29-F29</f>
        <v/>
      </c>
      <c r="I29" s="196">
        <f>IF(AND(C29&lt;0.333,C29&lt;&gt;""),8/24-C29,(IF(E29&gt;29/24,E29-29/24,)))</f>
        <v/>
      </c>
      <c r="J29" s="196">
        <f>IF(AND(C29&lt;0.5,C29&lt;&gt;""),E29-C29-H29,)</f>
        <v/>
      </c>
      <c r="K29" s="196">
        <f>IF(AND(C29&gt;0.5,C29&lt;22/24),22/24-C29,)</f>
        <v/>
      </c>
      <c r="L29" s="197">
        <f>IF(C29&gt;E29,E29+1-C29-H29,E29-C29-H29)</f>
        <v/>
      </c>
      <c r="M29" s="202">
        <f>+IF(L29&gt;$L$7,$L$7,L29)</f>
        <v/>
      </c>
      <c r="N29" s="197">
        <f>+IF(OR(L29&lt;=$L$7,L29=" ")," ",L29-$L$7)</f>
        <v/>
      </c>
      <c r="O29" s="197">
        <f>IF(AND($C29&lt;&gt;"",$C29&lt;$AA$2,$E29&gt;$Z$2),MIN($E29,$AA$2)-MAX($C29,$Z$2),0)</f>
        <v/>
      </c>
      <c r="P29" s="197">
        <f>IF(AND($F29&lt;&gt;"",$F29&lt;$AA$2,$G29&gt;$Z$2),MIN($G29,$AA$2)-MAX($F29,$Z$2),0)</f>
        <v/>
      </c>
      <c r="Q29" s="197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119" t="n"/>
    </row>
    <row r="30" ht="36.75" customHeight="1" s="35">
      <c r="A30" s="216">
        <f>A29+1</f>
        <v/>
      </c>
      <c r="B30" s="32">
        <f>TEXT(A30,"aaa")</f>
        <v/>
      </c>
      <c r="C30" s="200" t="n"/>
      <c r="D30" s="215">
        <f t="array" ref="D30">_xlfn.IFS(C30&lt;0.5,"朝",AND(C30&lt;22/24),"22前",AND(C30&gt;=22/24),"22後")</f>
        <v/>
      </c>
      <c r="E30" s="146" t="n"/>
      <c r="F30" s="197" t="n"/>
      <c r="G30" s="198" t="n"/>
      <c r="H30" s="201">
        <f>G30-F30</f>
        <v/>
      </c>
      <c r="I30" s="196">
        <f>IF(AND(C30&lt;0.333,C30&lt;&gt;""),8/24-C30,(IF(E30&gt;29/24,E30-29/24,)))</f>
        <v/>
      </c>
      <c r="J30" s="196">
        <f>IF(AND(C30&lt;0.5,C30&lt;&gt;""),E30-C30-H30,)</f>
        <v/>
      </c>
      <c r="K30" s="196">
        <f>IF(AND(C30&gt;0.5,C30&lt;22/24),22/24-C30,)</f>
        <v/>
      </c>
      <c r="L30" s="197">
        <f>IF(C30&gt;E30,E30+1-C30-H30,E30-C30-H30)</f>
        <v/>
      </c>
      <c r="M30" s="202">
        <f>+IF(L30&gt;$L$7,$L$7,L30)</f>
        <v/>
      </c>
      <c r="N30" s="197">
        <f>+IF(OR(L30&lt;=$L$7,L30=" ")," ",L30-$L$7)</f>
        <v/>
      </c>
      <c r="O30" s="197">
        <f>IF(AND($C30&lt;&gt;"",$C30&lt;$AA$2,$E30&gt;$Z$2),MIN($E30,$AA$2)-MAX($C30,$Z$2),0)</f>
        <v/>
      </c>
      <c r="P30" s="197">
        <f>IF(AND($F30&lt;&gt;"",$F30&lt;$AA$2,$G30&gt;$Z$2),MIN($G30,$AA$2)-MAX($F30,$Z$2),0)</f>
        <v/>
      </c>
      <c r="Q30" s="197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119" t="n"/>
    </row>
    <row r="31" ht="36.75" customHeight="1" s="35">
      <c r="A31" s="216">
        <f>A30+1</f>
        <v/>
      </c>
      <c r="B31" s="32">
        <f>TEXT(A31,"aaa")</f>
        <v/>
      </c>
      <c r="C31" s="200" t="n"/>
      <c r="D31" s="215">
        <f t="array" ref="D31">_xlfn.IFS(C31&lt;0.5,"朝",AND(C31&lt;22/24),"22前",AND(C31&gt;=22/24),"22後")</f>
        <v/>
      </c>
      <c r="E31" s="146" t="n"/>
      <c r="F31" s="197" t="n"/>
      <c r="G31" s="198" t="n"/>
      <c r="H31" s="201">
        <f>G31-F31</f>
        <v/>
      </c>
      <c r="I31" s="196">
        <f>IF(AND(C31&lt;0.333,C31&lt;&gt;""),8/24-C31,(IF(E31&gt;29/24,E31-29/24,)))</f>
        <v/>
      </c>
      <c r="J31" s="196">
        <f>IF(AND(C31&lt;0.5,C31&lt;&gt;""),E31-C31-H31,)</f>
        <v/>
      </c>
      <c r="K31" s="196">
        <f>IF(AND(C31&gt;0.5,C31&lt;22/24),22/24-C31,)</f>
        <v/>
      </c>
      <c r="L31" s="197">
        <f>IF(C31&gt;E31,E31+1-C31-H31,E31-C31-H31)</f>
        <v/>
      </c>
      <c r="M31" s="202">
        <f>+IF(L31&gt;$L$7,$L$7,L31)</f>
        <v/>
      </c>
      <c r="N31" s="197">
        <f>+IF(OR(L31&lt;=$L$7,L31=" ")," ",L31-$L$7)</f>
        <v/>
      </c>
      <c r="O31" s="197">
        <f>IF(AND($C31&lt;&gt;"",$C31&lt;$AA$2,$E31&gt;$Z$2),MIN($E31,$AA$2)-MAX($C31,$Z$2),0)</f>
        <v/>
      </c>
      <c r="P31" s="197">
        <f>IF(AND($F31&lt;&gt;"",$F31&lt;$AA$2,$G31&gt;$Z$2),MIN($G31,$AA$2)-MAX($F31,$Z$2),0)</f>
        <v/>
      </c>
      <c r="Q31" s="197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119" t="n"/>
    </row>
    <row r="32" ht="36.75" customHeight="1" s="35">
      <c r="A32" s="216">
        <f>A31+1</f>
        <v/>
      </c>
      <c r="B32" s="32">
        <f>TEXT(A32,"aaa")</f>
        <v/>
      </c>
      <c r="C32" s="200" t="n"/>
      <c r="D32" s="215">
        <f t="array" ref="D32">_xlfn.IFS(C32&lt;0.5,"朝",AND(C32&lt;22/24),"22前",AND(C32&gt;=22/24),"22後")</f>
        <v/>
      </c>
      <c r="E32" s="146" t="n"/>
      <c r="F32" s="197" t="n"/>
      <c r="G32" s="198" t="n"/>
      <c r="H32" s="201">
        <f>G32-F32</f>
        <v/>
      </c>
      <c r="I32" s="196">
        <f>IF(AND(C32&lt;0.333,C32&lt;&gt;""),8/24-C32,(IF(E32&gt;29/24,E32-29/24,)))</f>
        <v/>
      </c>
      <c r="J32" s="196">
        <f>IF(AND(C32&lt;0.5,C32&lt;&gt;""),E32-C32-H32,)</f>
        <v/>
      </c>
      <c r="K32" s="196">
        <f>IF(AND(C32&gt;0.5,C32&lt;22/24),22/24-C32,)</f>
        <v/>
      </c>
      <c r="L32" s="197">
        <f>IF(C32&gt;E32,E32+1-C32-H32,E32-C32-H32)</f>
        <v/>
      </c>
      <c r="M32" s="202">
        <f>+IF(L32&gt;$L$7,$L$7,L32)</f>
        <v/>
      </c>
      <c r="N32" s="197">
        <f>+IF(OR(L32&lt;=$L$7,L32=" ")," ",L32-$L$7)</f>
        <v/>
      </c>
      <c r="O32" s="197">
        <f>IF(AND($C32&lt;&gt;"",$C32&lt;$AA$2,$E32&gt;$Z$2),MIN($E32,$AA$2)-MAX($C32,$Z$2),0)</f>
        <v/>
      </c>
      <c r="P32" s="197">
        <f>IF(AND($F32&lt;&gt;"",$F32&lt;$AA$2,$G32&gt;$Z$2),MIN($G32,$AA$2)-MAX($F32,$Z$2),0)</f>
        <v/>
      </c>
      <c r="Q32" s="197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119" t="n"/>
    </row>
    <row r="33" ht="36.75" customHeight="1" s="35">
      <c r="A33" s="216">
        <f>A32+1</f>
        <v/>
      </c>
      <c r="B33" s="32">
        <f>TEXT(A33,"aaa")</f>
        <v/>
      </c>
      <c r="C33" s="200" t="n"/>
      <c r="D33" s="215">
        <f t="array" ref="D33">_xlfn.IFS(C33&lt;0.5,"朝",AND(C33&lt;22/24),"22前",AND(C33&gt;=22/24),"22後")</f>
        <v/>
      </c>
      <c r="E33" s="146" t="n"/>
      <c r="F33" s="197" t="n"/>
      <c r="G33" s="198" t="n"/>
      <c r="H33" s="201">
        <f>G33-F33</f>
        <v/>
      </c>
      <c r="I33" s="196">
        <f>IF(AND(C33&lt;0.333,C33&lt;&gt;""),8/24-C33,(IF(E33&gt;29/24,E33-29/24,)))</f>
        <v/>
      </c>
      <c r="J33" s="196">
        <f>IF(AND(C33&lt;0.5,C33&lt;&gt;""),E33-C33-H33,)</f>
        <v/>
      </c>
      <c r="K33" s="196">
        <f>IF(AND(C33&gt;0.5,C33&lt;22/24),22/24-C33,)</f>
        <v/>
      </c>
      <c r="L33" s="197">
        <f>IF(C33&gt;E33,E33+1-C33-H33,E33-C33-H33)</f>
        <v/>
      </c>
      <c r="M33" s="202">
        <f>+IF(L33&gt;$L$7,$L$7,L33)</f>
        <v/>
      </c>
      <c r="N33" s="197">
        <f>+IF(OR(L33&lt;=$L$7,L33=" ")," ",L33-$L$7)</f>
        <v/>
      </c>
      <c r="O33" s="197">
        <f>IF(AND($C33&lt;&gt;"",$C33&lt;$AA$2,$E33&gt;$Z$2),MIN($E33,$AA$2)-MAX($C33,$Z$2),0)</f>
        <v/>
      </c>
      <c r="P33" s="197">
        <f>IF(AND($F33&lt;&gt;"",$F33&lt;$AA$2,$G33&gt;$Z$2),MIN($G33,$AA$2)-MAX($F33,$Z$2),0)</f>
        <v/>
      </c>
      <c r="Q33" s="197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119" t="n"/>
    </row>
    <row r="34" ht="36.75" customHeight="1" s="35">
      <c r="A34" s="216">
        <f>A33+1</f>
        <v/>
      </c>
      <c r="B34" s="32">
        <f>TEXT(A34,"aaa")</f>
        <v/>
      </c>
      <c r="C34" s="200" t="n"/>
      <c r="D34" s="215">
        <f t="array" ref="D34">_xlfn.IFS(C34&lt;0.5,"朝",AND(C34&lt;22/24),"22前",AND(C34&gt;=22/24),"22後")</f>
        <v/>
      </c>
      <c r="E34" s="146" t="n"/>
      <c r="F34" s="197" t="n"/>
      <c r="G34" s="198" t="n"/>
      <c r="H34" s="201">
        <f>G34-F34</f>
        <v/>
      </c>
      <c r="I34" s="196">
        <f>IF(AND(C34&lt;0.333,C34&lt;&gt;""),8/24-C34,(IF(E34&gt;29/24,E34-29/24,)))</f>
        <v/>
      </c>
      <c r="J34" s="196">
        <f>IF(AND(C34&lt;0.5,C34&lt;&gt;""),E34-C34-H34,)</f>
        <v/>
      </c>
      <c r="K34" s="196">
        <f>IF(AND(C34&gt;0.5,C34&lt;22/24),22/24-C34,)</f>
        <v/>
      </c>
      <c r="L34" s="197">
        <f>IF(C34&gt;E34,E34+1-C34-H34,E34-C34-H34)</f>
        <v/>
      </c>
      <c r="M34" s="202">
        <f>+IF(L34&gt;$L$7,$L$7,L34)</f>
        <v/>
      </c>
      <c r="N34" s="197">
        <f>+IF(OR(L34&lt;=$L$7,L34=" ")," ",L34-$L$7)</f>
        <v/>
      </c>
      <c r="O34" s="197">
        <f>IF(AND($C34&lt;&gt;"",$C34&lt;$AA$2,$E34&gt;$Z$2),MIN($E34,$AA$2)-MAX($C34,$Z$2),0)</f>
        <v/>
      </c>
      <c r="P34" s="197">
        <f>IF(AND($F34&lt;&gt;"",$F34&lt;$AA$2,$G34&gt;$Z$2),MIN($G34,$AA$2)-MAX($F34,$Z$2),0)</f>
        <v/>
      </c>
      <c r="Q34" s="197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119" t="n"/>
    </row>
    <row r="35" ht="36.75" customHeight="1" s="35">
      <c r="A35" s="216">
        <f>A34+1</f>
        <v/>
      </c>
      <c r="B35" s="32">
        <f>TEXT(A35,"aaa")</f>
        <v/>
      </c>
      <c r="C35" s="200" t="n"/>
      <c r="D35" s="215">
        <f t="array" ref="D35">_xlfn.IFS(C35&lt;0.5,"朝",AND(C35&lt;22/24),"22前",AND(C35&gt;=22/24),"22後")</f>
        <v/>
      </c>
      <c r="E35" s="146" t="n"/>
      <c r="F35" s="197" t="n"/>
      <c r="G35" s="198" t="n"/>
      <c r="H35" s="201">
        <f>G35-F35</f>
        <v/>
      </c>
      <c r="I35" s="196">
        <f>IF(AND(C35&lt;0.333,C35&lt;&gt;""),8/24-C35,(IF(E35&gt;29/24,E35-29/24,)))</f>
        <v/>
      </c>
      <c r="J35" s="196">
        <f>IF(AND(C35&lt;0.5,C35&lt;&gt;""),E35-C35-H35,)</f>
        <v/>
      </c>
      <c r="K35" s="196">
        <f>IF(AND(C35&gt;0.5,C35&lt;22/24),22/24-C35,)</f>
        <v/>
      </c>
      <c r="L35" s="197">
        <f>IF(C35&gt;E35,E35+1-C35-H35,E35-C35-H35)</f>
        <v/>
      </c>
      <c r="M35" s="202">
        <f>+IF(L35&gt;$L$7,$L$7,L35)</f>
        <v/>
      </c>
      <c r="N35" s="197">
        <f>+IF(OR(L35&lt;=$L$7,L35=" ")," ",L35-$L$7)</f>
        <v/>
      </c>
      <c r="O35" s="197">
        <f>IF(AND($C35&lt;&gt;"",$C35&lt;$AA$2,$E35&gt;$Z$2),MIN($E35,$AA$2)-MAX($C35,$Z$2),0)</f>
        <v/>
      </c>
      <c r="P35" s="197">
        <f>IF(AND($F35&lt;&gt;"",$F35&lt;$AA$2,$G35&gt;$Z$2),MIN($G35,$AA$2)-MAX($F35,$Z$2),0)</f>
        <v/>
      </c>
      <c r="Q35" s="197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119" t="n"/>
    </row>
    <row r="36" ht="36.75" customHeight="1" s="35">
      <c r="A36" s="216">
        <f>A35+1</f>
        <v/>
      </c>
      <c r="B36" s="32">
        <f>TEXT(A36,"aaa")</f>
        <v/>
      </c>
      <c r="C36" s="200" t="n"/>
      <c r="D36" s="215">
        <f t="array" ref="D36">_xlfn.IFS(C36&lt;0.5,"朝",AND(C36&lt;22/24),"22前",AND(C36&gt;=22/24),"22後")</f>
        <v/>
      </c>
      <c r="E36" s="146" t="n"/>
      <c r="F36" s="197" t="n"/>
      <c r="G36" s="198" t="n"/>
      <c r="H36" s="201">
        <f>G36-F36</f>
        <v/>
      </c>
      <c r="I36" s="196">
        <f>IF(AND(C36&lt;0.333,C36&lt;&gt;""),8/24-C36,(IF(E36&gt;29/24,E36-29/24,)))</f>
        <v/>
      </c>
      <c r="J36" s="196">
        <f>IF(AND(C36&lt;0.5,C36&lt;&gt;""),E36-C36-H36,)</f>
        <v/>
      </c>
      <c r="K36" s="196">
        <f>IF(AND(C36&gt;0.5,C36&lt;22/24),22/24-C36,)</f>
        <v/>
      </c>
      <c r="L36" s="197">
        <f>IF(C36&gt;E36,E36+1-C36-H36,E36-C36-H36)</f>
        <v/>
      </c>
      <c r="M36" s="202">
        <f>+IF(L36&gt;$L$7,$L$7,L36)</f>
        <v/>
      </c>
      <c r="N36" s="197">
        <f>+IF(OR(L36&lt;=$L$7,L36=" ")," ",L36-$L$7)</f>
        <v/>
      </c>
      <c r="O36" s="197">
        <f>IF(AND($C36&lt;&gt;"",$C36&lt;$AA$2,$E36&gt;$Z$2),MIN($E36,$AA$2)-MAX($C36,$Z$2),0)</f>
        <v/>
      </c>
      <c r="P36" s="197">
        <f>IF(AND($F36&lt;&gt;"",$F36&lt;$AA$2,$G36&gt;$Z$2),MIN($G36,$AA$2)-MAX($F36,$Z$2),0)</f>
        <v/>
      </c>
      <c r="Q36" s="197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119" t="n"/>
    </row>
    <row r="37" ht="36.75" customHeight="1" s="35">
      <c r="A37" s="216">
        <f>A36+1</f>
        <v/>
      </c>
      <c r="B37" s="32">
        <f>TEXT(A37,"aaa")</f>
        <v/>
      </c>
      <c r="C37" s="200" t="n"/>
      <c r="D37" s="215">
        <f t="array" ref="D37">_xlfn.IFS(C37&lt;0.5,"朝",AND(C37&lt;22/24),"22前",AND(C37&gt;=22/24),"22後")</f>
        <v/>
      </c>
      <c r="E37" s="146" t="n"/>
      <c r="F37" s="197" t="n"/>
      <c r="G37" s="198" t="n"/>
      <c r="H37" s="201">
        <f>G37-F37</f>
        <v/>
      </c>
      <c r="I37" s="196">
        <f>IF(AND(C37&lt;0.333,C37&lt;&gt;""),8/24-C37,(IF(E37&gt;29/24,E37-29/24,)))</f>
        <v/>
      </c>
      <c r="J37" s="196">
        <f>IF(AND(C37&lt;0.5,C37&lt;&gt;""),E37-C37-H37,)</f>
        <v/>
      </c>
      <c r="K37" s="196">
        <f>IF(AND(C37&gt;0.5,C37&lt;22/24),22/24-C37,)</f>
        <v/>
      </c>
      <c r="L37" s="197">
        <f>IF(C37&gt;E37,E37+1-C37-H37,E37-C37-H37)</f>
        <v/>
      </c>
      <c r="M37" s="202">
        <f>+IF(L37&gt;$L$7,$L$7,L37)</f>
        <v/>
      </c>
      <c r="N37" s="197">
        <f>+IF(OR(L37&lt;=$L$7,L37=" ")," ",L37-$L$7)</f>
        <v/>
      </c>
      <c r="O37" s="197">
        <f>IF(AND($C37&lt;&gt;"",$C37&lt;$AA$2,$E37&gt;$Z$2),MIN($E37,$AA$2)-MAX($C37,$Z$2),0)</f>
        <v/>
      </c>
      <c r="P37" s="197">
        <f>IF(AND($F37&lt;&gt;"",$F37&lt;$AA$2,$G37&gt;$Z$2),MIN($G37,$AA$2)-MAX($F37,$Z$2),0)</f>
        <v/>
      </c>
      <c r="Q37" s="197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119" t="n"/>
    </row>
    <row r="38" ht="36.75" customHeight="1" s="35">
      <c r="A38" s="216">
        <f>A37+1</f>
        <v/>
      </c>
      <c r="B38" s="32">
        <f>TEXT(A38,"aaa")</f>
        <v/>
      </c>
      <c r="C38" s="200" t="n"/>
      <c r="D38" s="217">
        <f t="array" ref="D38">_xlfn.IFS(C38&lt;0.5,"朝",AND(C38&lt;22/24),"22前",AND(C38&gt;=22/24),"22後")</f>
        <v/>
      </c>
      <c r="E38" s="146" t="n"/>
      <c r="F38" s="197" t="n"/>
      <c r="G38" s="198" t="n"/>
      <c r="H38" s="201">
        <f>G38-F38</f>
        <v/>
      </c>
      <c r="I38" s="196">
        <f>IF(AND(C38&lt;0.333,C38&lt;&gt;""),8/24-C38,(IF(E38&gt;29/24,E38-29/24,)))</f>
        <v/>
      </c>
      <c r="J38" s="197">
        <f>IF(AND(C38&lt;0.5,C38&lt;&gt;""),E38-C38-H38,)</f>
        <v/>
      </c>
      <c r="K38" s="197">
        <f>IF(AND(C38&gt;0.5,C38&lt;22/24),22/24-C38,)</f>
        <v/>
      </c>
      <c r="L38" s="197">
        <f>IF(C38&gt;E38,E38+1-C38-H38,E38-C38-H38)</f>
        <v/>
      </c>
      <c r="M38" s="202">
        <f>+IF(L38&gt;$L$7,$L$7,L38)</f>
        <v/>
      </c>
      <c r="N38" s="197">
        <f>+IF(OR(L38&lt;=$L$7,L38=" ")," ",L38-$L$7)</f>
        <v/>
      </c>
      <c r="O38" s="197" t="n"/>
      <c r="P38" s="197" t="n"/>
      <c r="Q38" s="197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119" t="n"/>
    </row>
    <row r="39" ht="36.75" customHeight="1" s="35" thickBot="1">
      <c r="A39" s="218">
        <f>A38+1</f>
        <v/>
      </c>
      <c r="B39" s="26">
        <f>TEXT(A39,"aaa")</f>
        <v/>
      </c>
      <c r="C39" s="219" t="n"/>
      <c r="D39" s="220">
        <f t="array" ref="D39">_xlfn.IFS(C39&lt;0.5,"朝",AND(C39&lt;22/24),"22前",AND(C39&gt;=22/24),"22後")</f>
        <v/>
      </c>
      <c r="E39" s="147" t="n"/>
      <c r="F39" s="221" t="n"/>
      <c r="G39" s="222" t="n"/>
      <c r="H39" s="207" t="n">
        <v>0</v>
      </c>
      <c r="I39" s="208">
        <f>IF(AND(C39&lt;0.333,C39&lt;&gt;""),8/24-C39,(IF(E39&gt;29/24,E39-29/24,)))</f>
        <v/>
      </c>
      <c r="J39" s="208">
        <f>IF(AND(C39&lt;0.5,C39&lt;&gt;""),E39-C39-H39,)</f>
        <v/>
      </c>
      <c r="K39" s="223">
        <f>IF(AND(C39&gt;0.5,C39&lt;22/24),22/24-C39,)</f>
        <v/>
      </c>
      <c r="L39" s="208">
        <f>IF(C39&gt;E39,E39+1-C39-H39,E39-C39-H39)</f>
        <v/>
      </c>
      <c r="M39" s="209" t="n">
        <v>0</v>
      </c>
      <c r="N39" s="208" t="n"/>
      <c r="O39" s="208" t="n"/>
      <c r="P39" s="208" t="n"/>
      <c r="Q39" s="208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121" t="n"/>
    </row>
    <row r="40" ht="36.75" customHeight="1" s="35" thickTop="1">
      <c r="A40" s="117" t="inlineStr">
        <is>
          <t>合計</t>
        </is>
      </c>
      <c r="B40" s="117" t="n"/>
      <c r="C40" s="196" t="n"/>
      <c r="D40" s="215">
        <f t="array" ref="D40">_xlfn.IFS(C40&lt;0.5,"朝",AND(C40&lt;22/24),"22前",AND(C40&gt;=22/24),"22後")</f>
        <v/>
      </c>
      <c r="E40" s="224" t="n"/>
      <c r="F40" s="225" t="n"/>
      <c r="G40" s="226" t="n"/>
      <c r="H40" s="195" t="inlineStr">
        <is>
          <t>休憩計計</t>
        </is>
      </c>
      <c r="I40" s="196" t="inlineStr">
        <is>
          <t>早朝計</t>
        </is>
      </c>
      <c r="J40" s="196" t="inlineStr">
        <is>
          <t>基本計</t>
        </is>
      </c>
      <c r="K40" s="196" t="inlineStr">
        <is>
          <t>夜時間</t>
        </is>
      </c>
      <c r="L40" s="196" t="inlineStr">
        <is>
          <t>実働時間</t>
        </is>
      </c>
      <c r="M40" s="122" t="inlineStr">
        <is>
          <t>契約時間</t>
        </is>
      </c>
      <c r="N40" s="123" t="inlineStr">
        <is>
          <t>残業時間</t>
        </is>
      </c>
      <c r="O40" s="124" t="inlineStr">
        <is>
          <t>深夜時間</t>
        </is>
      </c>
      <c r="P40" s="124" t="inlineStr">
        <is>
          <t>深夜時間</t>
        </is>
      </c>
      <c r="Q40" s="124" t="inlineStr">
        <is>
          <t>深夜時間</t>
        </is>
      </c>
      <c r="R40" s="125" t="inlineStr">
        <is>
          <t>食事合計</t>
        </is>
      </c>
    </row>
    <row r="41" ht="36.75" customHeight="1" s="35" thickBot="1">
      <c r="A41" s="119" t="n"/>
      <c r="B41" s="119" t="n"/>
      <c r="C41" s="119" t="n"/>
      <c r="D41" s="119" t="n"/>
      <c r="E41" s="140" t="n"/>
      <c r="F41" s="4" t="inlineStr">
        <is>
          <t>出勤日数</t>
        </is>
      </c>
      <c r="G41" s="144">
        <f>COUNTA(C9:C39)</f>
        <v/>
      </c>
      <c r="H41" s="227">
        <f>+SUM(H9:H39)</f>
        <v/>
      </c>
      <c r="I41" s="228">
        <f>SUM(I9:I39)</f>
        <v/>
      </c>
      <c r="J41" s="229">
        <f>SUM(J9:J39)</f>
        <v/>
      </c>
      <c r="K41" s="229">
        <f>SUM(K9:K39)</f>
        <v/>
      </c>
      <c r="L41" s="197">
        <f>+SUM(L9:L39)</f>
        <v/>
      </c>
      <c r="M41" s="197">
        <f>+SUM(M9:M39)</f>
        <v/>
      </c>
      <c r="N41" s="197">
        <f>+SUM(N9:N39)</f>
        <v/>
      </c>
      <c r="O41" s="197">
        <f>+SUM(O9:O38)</f>
        <v/>
      </c>
      <c r="P41" s="197">
        <f>+SUM(P9:P38)</f>
        <v/>
      </c>
      <c r="Q41" s="197">
        <f>+SUM(Q9:Q39)</f>
        <v/>
      </c>
      <c r="R41" s="119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49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I36" sqref="I36"/>
    </sheetView>
  </sheetViews>
  <sheetFormatPr baseColWidth="8" defaultRowHeight="13.2"/>
  <cols>
    <col width="7.21875" bestFit="1" customWidth="1" style="35" min="1" max="1"/>
    <col width="5.77734375" bestFit="1" customWidth="1" style="35" min="2" max="2"/>
    <col hidden="1" width="2.88671875" customWidth="1" style="35" min="4" max="4"/>
    <col width="10.109375" customWidth="1" style="35" min="8" max="11"/>
    <col width="10" customWidth="1" style="35" min="12" max="13"/>
    <col width="10.88671875" customWidth="1" style="35" min="14" max="14"/>
    <col hidden="1" width="9" customWidth="1" style="35" min="15" max="15"/>
    <col hidden="1" width="8.21875" customWidth="1" style="35" min="16" max="16"/>
  </cols>
  <sheetData>
    <row r="2" ht="22.5" customHeight="1" s="35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67" t="inlineStr">
        <is>
          <t>ダイエットクック</t>
        </is>
      </c>
      <c r="E2" s="166" t="n"/>
      <c r="F2" s="166" t="n"/>
      <c r="G2" s="166" t="n"/>
      <c r="L2" s="0" t="n"/>
      <c r="M2" s="0" t="n"/>
      <c r="Z2" s="22" t="n">
        <v>0.9166666666666666</v>
      </c>
      <c r="AA2" s="23" t="n">
        <v>1.208333333333333</v>
      </c>
    </row>
    <row r="3" ht="22.5" customHeight="1" s="35">
      <c r="A3" s="190">
        <f>'[1]0SHEET'!D1</f>
        <v/>
      </c>
      <c r="B3" s="2" t="inlineStr">
        <is>
          <t>月</t>
        </is>
      </c>
      <c r="L3" s="0" t="n"/>
      <c r="M3" s="0" t="n"/>
    </row>
    <row r="4" ht="22.5" customHeight="1" s="35">
      <c r="C4" s="1" t="inlineStr">
        <is>
          <t>氏名</t>
        </is>
      </c>
      <c r="D4" s="168" t="inlineStr">
        <is>
          <t>Ｒラマ　ミナ　クマリ</t>
        </is>
      </c>
      <c r="E4" s="166" t="n"/>
      <c r="F4" s="166" t="n"/>
      <c r="G4" s="166" t="n"/>
      <c r="H4" s="0" t="inlineStr">
        <is>
          <t>NP番号：</t>
        </is>
      </c>
      <c r="I4" s="107" t="n">
        <v>6527</v>
      </c>
      <c r="J4" s="0" t="n"/>
      <c r="K4" s="0" t="n"/>
      <c r="M4" s="0" t="n"/>
    </row>
    <row r="6">
      <c r="L6" s="20" t="inlineStr">
        <is>
          <t>法定時間</t>
        </is>
      </c>
      <c r="M6" s="20" t="n"/>
    </row>
    <row r="7" ht="14.25" customHeight="1" s="35" thickBot="1">
      <c r="L7" s="21" t="n">
        <v>0.3333333333333333</v>
      </c>
      <c r="M7" s="21" t="n"/>
      <c r="O7" s="3" t="n"/>
      <c r="P7" s="3" t="n"/>
      <c r="Q7" s="3" t="n"/>
    </row>
    <row r="8" ht="22.5" customHeight="1" s="35" thickBot="1">
      <c r="A8" s="110" t="inlineStr">
        <is>
          <t>日</t>
        </is>
      </c>
      <c r="B8" s="132" t="inlineStr">
        <is>
          <t>曜日</t>
        </is>
      </c>
      <c r="C8" s="7" t="inlineStr">
        <is>
          <t>出勤</t>
        </is>
      </c>
      <c r="D8" s="8" t="n"/>
      <c r="E8" s="8" t="inlineStr">
        <is>
          <t>退勤</t>
        </is>
      </c>
      <c r="F8" s="8" t="inlineStr">
        <is>
          <t>休憩開始</t>
        </is>
      </c>
      <c r="G8" s="9" t="inlineStr">
        <is>
          <t>休憩終了</t>
        </is>
      </c>
      <c r="H8" s="134" t="inlineStr">
        <is>
          <t>休憩計</t>
        </is>
      </c>
      <c r="I8" s="110" t="inlineStr">
        <is>
          <t>早朝</t>
        </is>
      </c>
      <c r="J8" s="110" t="inlineStr">
        <is>
          <t>基本</t>
        </is>
      </c>
      <c r="K8" s="110" t="inlineStr">
        <is>
          <t>夜</t>
        </is>
      </c>
      <c r="L8" s="111" t="inlineStr">
        <is>
          <t>実働</t>
        </is>
      </c>
      <c r="M8" s="111" t="inlineStr">
        <is>
          <t>契約時間</t>
        </is>
      </c>
      <c r="N8" s="112" t="inlineStr">
        <is>
          <t>残業</t>
        </is>
      </c>
      <c r="O8" s="113" t="inlineStr">
        <is>
          <t>深夜時間</t>
        </is>
      </c>
      <c r="P8" s="113" t="inlineStr">
        <is>
          <t>深夜休憩</t>
        </is>
      </c>
      <c r="Q8" s="113" t="inlineStr">
        <is>
          <t>深夜</t>
        </is>
      </c>
      <c r="R8" s="114" t="inlineStr">
        <is>
          <t>食事</t>
        </is>
      </c>
    </row>
    <row r="9" ht="36.75" customHeight="1" s="35" thickTop="1">
      <c r="A9" s="214">
        <f>A3</f>
        <v/>
      </c>
      <c r="B9" s="133">
        <f>TEXT(A9,"aaa")</f>
        <v/>
      </c>
      <c r="C9" s="192" t="n"/>
      <c r="D9" s="215">
        <f t="array" ref="D9">_xlfn.IFS(C9&lt;0.5,"朝",AND(C9&lt;22/24),"22前",AND(C9&gt;=22/24),"22後")</f>
        <v/>
      </c>
      <c r="E9" s="145" t="n"/>
      <c r="F9" s="196" t="n"/>
      <c r="G9" s="194" t="n"/>
      <c r="H9" s="195">
        <f>G9-F9</f>
        <v/>
      </c>
      <c r="I9" s="196">
        <f>IF(AND(C9&lt;0.333,C9&lt;&gt;""),8/24-C9,(IF(E9&gt;29/24,E9-29/24,)))</f>
        <v/>
      </c>
      <c r="J9" s="196">
        <f>IF(AND(C9&lt;0.5,C9&lt;&gt;""),E9-C9-H9,)</f>
        <v/>
      </c>
      <c r="K9" s="196">
        <f>IF(AND(C9&gt;0.5,C9&lt;22/24),22/24-C9,)</f>
        <v/>
      </c>
      <c r="L9" s="197">
        <f>IF(C9&gt;E9,E9+1-C9-H9,E9-C9-H9)</f>
        <v/>
      </c>
      <c r="M9" s="196">
        <f>+IF(L9&gt;$L$7,$L$7,L9)</f>
        <v/>
      </c>
      <c r="N9" s="196">
        <f>+IF(OR(L9&lt;=$L$7,L9=" ")," ",L9-$L$7)</f>
        <v/>
      </c>
      <c r="O9" s="196">
        <f>IF(AND($C9&lt;&gt;"",$C9&lt;$AA$2,$E9&gt;$Z$2),MIN($E9,$AA$2)-MAX($C9,$Z$2),0)</f>
        <v/>
      </c>
      <c r="P9" s="196">
        <f>IF(AND($F9&lt;&gt;"",$F9&lt;$AA$2,$G9&gt;$Z$2),MIN($G9,$AA$2)-MAX($F9,$Z$2),0)</f>
        <v/>
      </c>
      <c r="Q9" s="197">
        <f t="array" ref="Q9">_xlfn.IFS(D9="朝",,AND(D9="22前",E9&gt;5/24),5/24+1-H9-22/24,AND(D9="22前",E9&lt;5/24),E9+1-H9-22/24,AND(D9="22後",E9&gt;5/24),5/24+1-H9-C9,AND(D9="22後",E9&lt;5/24),E9+1-H9-C9)</f>
        <v/>
      </c>
      <c r="R9" s="117" t="n"/>
    </row>
    <row r="10" ht="36.75" customHeight="1" s="35">
      <c r="A10" s="216">
        <f>A9+1</f>
        <v/>
      </c>
      <c r="B10" s="32">
        <f>TEXT(A10,"aaa")</f>
        <v/>
      </c>
      <c r="C10" s="200" t="n">
        <v>0.8652777777777778</v>
      </c>
      <c r="D10" s="215">
        <f t="array" ref="D10">_xlfn.IFS(C10&lt;0.5,"朝",AND(C10&lt;22/24),"22前",AND(C10&gt;=22/24),"22後")</f>
        <v/>
      </c>
      <c r="E10" s="146" t="n">
        <v>1.254861111111111</v>
      </c>
      <c r="F10" s="197" t="n">
        <v>0</v>
      </c>
      <c r="G10" s="198" t="n">
        <v>0.04166666666666666</v>
      </c>
      <c r="H10" s="201">
        <f>G10-F10</f>
        <v/>
      </c>
      <c r="I10" s="196">
        <f>IF(AND(C10&lt;0.333,C10&lt;&gt;""),8/24-C10,(IF(E10&gt;29/24,E10-29/24,)))</f>
        <v/>
      </c>
      <c r="J10" s="196">
        <f>IF(AND(C10&lt;0.5,C10&lt;&gt;""),E10-C10-H10,)</f>
        <v/>
      </c>
      <c r="K10" s="196">
        <f>IF(AND(C10&gt;0.5,C10&lt;22/24),22/24-C10,)</f>
        <v/>
      </c>
      <c r="L10" s="197">
        <f>IF(C10&gt;E10,E10+1-C10-H10,E10-C10-H10)</f>
        <v/>
      </c>
      <c r="M10" s="202">
        <f>+IF(L10&gt;$L$7,$L$7,L10)</f>
        <v/>
      </c>
      <c r="N10" s="197">
        <f>+IF(OR(L10&lt;=$L$7,L10=" ")," ",L10-$L$7)</f>
        <v/>
      </c>
      <c r="O10" s="197">
        <f>IF(AND($C10&lt;&gt;"",$C10&lt;$AA$2,$E10&gt;$Z$2),MIN($E10,$AA$2)-MAX($C10,$Z$2),0)</f>
        <v/>
      </c>
      <c r="P10" s="197">
        <f>IF(AND($F10&lt;&gt;"",$F10&lt;$AA$2,$G10&gt;$Z$2),MIN($G10,$AA$2)-MAX($F10,$Z$2),0)</f>
        <v/>
      </c>
      <c r="Q10" s="197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119" t="n"/>
    </row>
    <row r="11" ht="36.75" customHeight="1" s="35">
      <c r="A11" s="216">
        <f>A10+1</f>
        <v/>
      </c>
      <c r="B11" s="32">
        <f>TEXT(A11,"aaa")</f>
        <v/>
      </c>
      <c r="C11" s="200" t="n">
        <v>0.8652777777777778</v>
      </c>
      <c r="D11" s="215">
        <f t="array" ref="D11">_xlfn.IFS(C11&lt;0.5,"朝",AND(C11&lt;22/24),"22前",AND(C11&gt;=22/24),"22後")</f>
        <v/>
      </c>
      <c r="E11" s="146" t="n">
        <v>1.254166666666667</v>
      </c>
      <c r="F11" s="197" t="n">
        <v>0</v>
      </c>
      <c r="G11" s="198" t="n">
        <v>0.04166666666666666</v>
      </c>
      <c r="H11" s="201">
        <f>G11-F11</f>
        <v/>
      </c>
      <c r="I11" s="196">
        <f>IF(AND(C11&lt;0.333,C11&lt;&gt;""),8/24-C11,(IF(E11&gt;29/24,E11-29/24,)))</f>
        <v/>
      </c>
      <c r="J11" s="196">
        <f>IF(AND(C11&lt;0.5,C11&lt;&gt;""),E11-C11-H11,)</f>
        <v/>
      </c>
      <c r="K11" s="196">
        <f>IF(AND(C11&gt;0.5,C11&lt;22/24),22/24-C11,)</f>
        <v/>
      </c>
      <c r="L11" s="197">
        <f>IF(C11&gt;E11,E11+1-C11-H11,E11-C11-H11)</f>
        <v/>
      </c>
      <c r="M11" s="202">
        <f>+IF(L11&gt;$L$7,$L$7,L11)</f>
        <v/>
      </c>
      <c r="N11" s="197">
        <f>+IF(OR(L11&lt;=$L$7,L11=" ")," ",L11-$L$7)</f>
        <v/>
      </c>
      <c r="O11" s="197">
        <f>IF(AND($C11&lt;&gt;"",$C11&lt;$AA$2,$E11&gt;$Z$2),MIN($E11,$AA$2)-MAX($C11,$Z$2),0)</f>
        <v/>
      </c>
      <c r="P11" s="197">
        <f>IF(AND($F11&lt;&gt;"",$F11&lt;$AA$2,$G11&gt;$Z$2),MIN($G11,$AA$2)-MAX($F11,$Z$2),0)</f>
        <v/>
      </c>
      <c r="Q11" s="197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119" t="n"/>
    </row>
    <row r="12" ht="36.75" customHeight="1" s="35">
      <c r="A12" s="216">
        <f>A11+1</f>
        <v/>
      </c>
      <c r="B12" s="32">
        <f>TEXT(A12,"aaa")</f>
        <v/>
      </c>
      <c r="C12" s="200" t="n"/>
      <c r="D12" s="215">
        <f t="array" ref="D12">_xlfn.IFS(C12&lt;0.5,"朝",AND(C12&lt;22/24),"22前",AND(C12&gt;=22/24),"22後")</f>
        <v/>
      </c>
      <c r="E12" s="146" t="n"/>
      <c r="F12" s="197" t="n"/>
      <c r="G12" s="198" t="n"/>
      <c r="H12" s="201">
        <f>G12-F12</f>
        <v/>
      </c>
      <c r="I12" s="196">
        <f>IF(AND(C12&lt;0.333,C12&lt;&gt;""),8/24-C12,(IF(E12&gt;29/24,E12-29/24,)))</f>
        <v/>
      </c>
      <c r="J12" s="196">
        <f>IF(AND(C12&lt;0.5,C12&lt;&gt;""),E12-C12-H12,)</f>
        <v/>
      </c>
      <c r="K12" s="196">
        <f>IF(AND(C12&gt;0.5,C12&lt;22/24),22/24-C12,)</f>
        <v/>
      </c>
      <c r="L12" s="197">
        <f>IF(C12&gt;E12,E12+1-C12-H12,E12-C12-H12)</f>
        <v/>
      </c>
      <c r="M12" s="202">
        <f>+IF(L12&gt;$L$7,$L$7,L12)</f>
        <v/>
      </c>
      <c r="N12" s="197">
        <f>+IF(OR(L12&lt;=$L$7,L12=" ")," ",L12-$L$7)</f>
        <v/>
      </c>
      <c r="O12" s="197">
        <f>IF(AND($C12&lt;&gt;"",$C12&lt;$AA$2,$E12&gt;$Z$2),MIN($E12,$AA$2)-MAX($C12,$Z$2),0)</f>
        <v/>
      </c>
      <c r="P12" s="197">
        <f>IF(AND($F12&lt;&gt;"",$F12&lt;$AA$2,$G12&gt;$Z$2),MIN($G12,$AA$2)-MAX($F12,$Z$2),0)</f>
        <v/>
      </c>
      <c r="Q12" s="197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119" t="n"/>
    </row>
    <row r="13" ht="36.75" customHeight="1" s="35">
      <c r="A13" s="216">
        <f>A12+1</f>
        <v/>
      </c>
      <c r="B13" s="32">
        <f>TEXT(A13,"aaa")</f>
        <v/>
      </c>
      <c r="C13" s="200" t="n"/>
      <c r="D13" s="215">
        <f t="array" ref="D13">_xlfn.IFS(C13&lt;0.5,"朝",AND(C13&lt;22/24),"22前",AND(C13&gt;=22/24),"22後")</f>
        <v/>
      </c>
      <c r="E13" s="146" t="n"/>
      <c r="F13" s="197" t="n"/>
      <c r="G13" s="198" t="n"/>
      <c r="H13" s="201">
        <f>G13-F13</f>
        <v/>
      </c>
      <c r="I13" s="196">
        <f>IF(AND(C13&lt;0.333,C13&lt;&gt;""),8/24-C13,(IF(E13&gt;29/24,E13-29/24,)))</f>
        <v/>
      </c>
      <c r="J13" s="196">
        <f>IF(AND(C13&lt;0.5,C13&lt;&gt;""),E13-C13-H13,)</f>
        <v/>
      </c>
      <c r="K13" s="196">
        <f>IF(AND(C13&gt;0.5,C13&lt;22/24),22/24-C13,)</f>
        <v/>
      </c>
      <c r="L13" s="197">
        <f>IF(C13&gt;E13,E13+1-C13-H13,E13-C13-H13)</f>
        <v/>
      </c>
      <c r="M13" s="202">
        <f>+IF(L13&gt;$L$7,$L$7,L13)</f>
        <v/>
      </c>
      <c r="N13" s="197">
        <f>+IF(OR(L13&lt;=$L$7,L13=" ")," ",L13-$L$7)</f>
        <v/>
      </c>
      <c r="O13" s="197">
        <f>IF(AND($C13&lt;&gt;"",$C13&lt;$AA$2,$E13&gt;$Z$2),MIN($E13,$AA$2)-MAX($C13,$Z$2),0)</f>
        <v/>
      </c>
      <c r="P13" s="197">
        <f>IF(AND($F13&lt;&gt;"",$F13&lt;$AA$2,$G13&gt;$Z$2),MIN($G13,$AA$2)-MAX($F13,$Z$2),0)</f>
        <v/>
      </c>
      <c r="Q13" s="197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119" t="n"/>
    </row>
    <row r="14" ht="36.75" customHeight="1" s="35">
      <c r="A14" s="216">
        <f>A13+1</f>
        <v/>
      </c>
      <c r="B14" s="32">
        <f>TEXT(A14,"aaa")</f>
        <v/>
      </c>
      <c r="C14" s="200" t="n"/>
      <c r="D14" s="215">
        <f t="array" ref="D14">_xlfn.IFS(C14&lt;0.5,"朝",AND(C14&lt;22/24),"22前",AND(C14&gt;=22/24),"22後")</f>
        <v/>
      </c>
      <c r="E14" s="146" t="n"/>
      <c r="F14" s="197" t="n"/>
      <c r="G14" s="198" t="n"/>
      <c r="H14" s="201">
        <f>G14-F14</f>
        <v/>
      </c>
      <c r="I14" s="196">
        <f>IF(AND(C14&lt;0.333,C14&lt;&gt;""),8/24-C14,(IF(E14&gt;29/24,E14-29/24,)))</f>
        <v/>
      </c>
      <c r="J14" s="196">
        <f>IF(AND(C14&lt;0.5,C14&lt;&gt;""),E14-C14-H14,)</f>
        <v/>
      </c>
      <c r="K14" s="196">
        <f>IF(AND(C14&gt;0.5,C14&lt;22/24),22/24-C14,)</f>
        <v/>
      </c>
      <c r="L14" s="197">
        <f>IF(C14&gt;E14,E14+1-C14-H14,E14-C14-H14)</f>
        <v/>
      </c>
      <c r="M14" s="202">
        <f>+IF(L14&gt;$L$7,$L$7,L14)</f>
        <v/>
      </c>
      <c r="N14" s="197">
        <f>+IF(OR(L14&lt;=$L$7,L14=" ")," ",L14-$L$7)</f>
        <v/>
      </c>
      <c r="O14" s="197">
        <f>IF(AND($C14&lt;&gt;"",$C14&lt;$AA$2,$E14&gt;$Z$2),MIN($E14,$AA$2)-MAX($C14,$Z$2),0)</f>
        <v/>
      </c>
      <c r="P14" s="197">
        <f>IF(AND($F14&lt;&gt;"",$F14&lt;$AA$2,$G14&gt;$Z$2),MIN($G14,$AA$2)-MAX($F14,$Z$2),0)</f>
        <v/>
      </c>
      <c r="Q14" s="197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119" t="n"/>
    </row>
    <row r="15" ht="36.75" customHeight="1" s="35">
      <c r="A15" s="216">
        <f>A14+1</f>
        <v/>
      </c>
      <c r="B15" s="32">
        <f>TEXT(A15,"aaa")</f>
        <v/>
      </c>
      <c r="C15" s="200" t="n">
        <v>0.8659722222222223</v>
      </c>
      <c r="D15" s="215">
        <f t="array" ref="D15">_xlfn.IFS(C15&lt;0.5,"朝",AND(C15&lt;22/24),"22前",AND(C15&gt;=22/24),"22後")</f>
        <v/>
      </c>
      <c r="E15" s="146" t="n">
        <v>1.25625</v>
      </c>
      <c r="F15" s="197" t="n">
        <v>0</v>
      </c>
      <c r="G15" s="198" t="n">
        <v>0.04166666666666666</v>
      </c>
      <c r="H15" s="201">
        <f>G15-F15</f>
        <v/>
      </c>
      <c r="I15" s="196">
        <f>IF(AND(C15&lt;0.333,C15&lt;&gt;""),8/24-C15,(IF(E15&gt;29/24,E15-29/24,)))</f>
        <v/>
      </c>
      <c r="J15" s="196">
        <f>IF(AND(C15&lt;0.5,C15&lt;&gt;""),E15-C15-H15,)</f>
        <v/>
      </c>
      <c r="K15" s="196">
        <f>IF(AND(C15&gt;0.5,C15&lt;22/24),22/24-C15,)</f>
        <v/>
      </c>
      <c r="L15" s="197">
        <f>IF(C15&gt;E15,E15+1-C15-H15,E15-C15-H15)</f>
        <v/>
      </c>
      <c r="M15" s="202">
        <f>+IF(L15&gt;$L$7,$L$7,L15)</f>
        <v/>
      </c>
      <c r="N15" s="197">
        <f>+IF(OR(L15&lt;=$L$7,L15=" ")," ",L15-$L$7)</f>
        <v/>
      </c>
      <c r="O15" s="197">
        <f>IF(AND($C15&lt;&gt;"",$C15&lt;$AA$2,$E15&gt;$Z$2),MIN($E15,$AA$2)-MAX($C15,$Z$2),0)</f>
        <v/>
      </c>
      <c r="P15" s="197">
        <f>IF(AND($F15&lt;&gt;"",$F15&lt;$AA$2,$G15&gt;$Z$2),MIN($G15,$AA$2)-MAX($F15,$Z$2),0)</f>
        <v/>
      </c>
      <c r="Q15" s="197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119" t="n"/>
    </row>
    <row r="16" ht="36.75" customHeight="1" s="35">
      <c r="A16" s="216">
        <f>A15+1</f>
        <v/>
      </c>
      <c r="B16" s="32">
        <f>TEXT(A16,"aaa")</f>
        <v/>
      </c>
      <c r="C16" s="200" t="n"/>
      <c r="D16" s="215">
        <f t="array" ref="D16">_xlfn.IFS(C16&lt;0.5,"朝",AND(C16&lt;22/24),"22前",AND(C16&gt;=22/24),"22後")</f>
        <v/>
      </c>
      <c r="E16" s="146" t="n"/>
      <c r="F16" s="197" t="n"/>
      <c r="G16" s="198" t="n"/>
      <c r="H16" s="201">
        <f>G16-F16</f>
        <v/>
      </c>
      <c r="I16" s="196">
        <f>IF(AND(C16&lt;0.333,C16&lt;&gt;""),8/24-C16,(IF(E16&gt;29/24,E16-29/24,)))</f>
        <v/>
      </c>
      <c r="J16" s="196">
        <f>IF(AND(C16&lt;0.5,C16&lt;&gt;""),E16-C16-H16,)</f>
        <v/>
      </c>
      <c r="K16" s="196">
        <f>IF(AND(C16&gt;0.5,C16&lt;22/24),22/24-C16,)</f>
        <v/>
      </c>
      <c r="L16" s="197">
        <f>IF(C16&gt;E16,E16+1-C16-H16,E16-C16-H16)</f>
        <v/>
      </c>
      <c r="M16" s="202">
        <f>+IF(L16&gt;$L$7,$L$7,L16)</f>
        <v/>
      </c>
      <c r="N16" s="197">
        <f>+IF(OR(L16&lt;=$L$7,L16=" ")," ",L16-$L$7)</f>
        <v/>
      </c>
      <c r="O16" s="197">
        <f>IF(AND($C16&lt;&gt;"",$C16&lt;$AA$2,$E16&gt;$Z$2),MIN($E16,$AA$2)-MAX($C16,$Z$2),0)</f>
        <v/>
      </c>
      <c r="P16" s="197">
        <f>IF(AND($F16&lt;&gt;"",$F16&lt;$AA$2,$G16&gt;$Z$2),MIN($G16,$AA$2)-MAX($F16,$Z$2),0)</f>
        <v/>
      </c>
      <c r="Q16" s="197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119" t="n"/>
    </row>
    <row r="17" ht="36.75" customHeight="1" s="35">
      <c r="A17" s="216">
        <f>A16+1</f>
        <v/>
      </c>
      <c r="B17" s="32">
        <f>TEXT(A17,"aaa")</f>
        <v/>
      </c>
      <c r="C17" s="200" t="n">
        <v>0.8652777777777778</v>
      </c>
      <c r="D17" s="215">
        <f t="array" ref="D17">_xlfn.IFS(C17&lt;0.5,"朝",AND(C17&lt;22/24),"22前",AND(C17&gt;=22/24),"22後")</f>
        <v/>
      </c>
      <c r="E17" s="146" t="n">
        <v>1.254861111111111</v>
      </c>
      <c r="F17" s="197" t="n">
        <v>0</v>
      </c>
      <c r="G17" s="198" t="n">
        <v>0.04166666666666666</v>
      </c>
      <c r="H17" s="201">
        <f>G17-F17</f>
        <v/>
      </c>
      <c r="I17" s="196">
        <f>IF(AND(C17&lt;0.333,C17&lt;&gt;""),8/24-C17,(IF(E17&gt;29/24,E17-29/24,)))</f>
        <v/>
      </c>
      <c r="J17" s="196">
        <f>IF(AND(C17&lt;0.5,C17&lt;&gt;""),E17-C17-H17,)</f>
        <v/>
      </c>
      <c r="K17" s="196">
        <f>IF(AND(C17&gt;0.5,C17&lt;22/24),22/24-C17,)</f>
        <v/>
      </c>
      <c r="L17" s="197">
        <f>IF(C17&gt;E17,E17+1-C17-H17,E17-C17-H17)</f>
        <v/>
      </c>
      <c r="M17" s="202">
        <f>+IF(L17&gt;$L$7,$L$7,L17)</f>
        <v/>
      </c>
      <c r="N17" s="197">
        <f>+IF(OR(L17&lt;=$L$7,L17=" ")," ",L17-$L$7)</f>
        <v/>
      </c>
      <c r="O17" s="197">
        <f>IF(AND($C17&lt;&gt;"",$C17&lt;$AA$2,$E17&gt;$Z$2),MIN($E17,$AA$2)-MAX($C17,$Z$2),0)</f>
        <v/>
      </c>
      <c r="P17" s="197">
        <f>IF(AND($F17&lt;&gt;"",$F17&lt;$AA$2,$G17&gt;$Z$2),MIN($G17,$AA$2)-MAX($F17,$Z$2),0)</f>
        <v/>
      </c>
      <c r="Q17" s="197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119" t="n"/>
    </row>
    <row r="18" ht="36.75" customHeight="1" s="35">
      <c r="A18" s="216">
        <f>A17+1</f>
        <v/>
      </c>
      <c r="B18" s="32">
        <f>TEXT(A18,"aaa")</f>
        <v/>
      </c>
      <c r="C18" s="200" t="n">
        <v>0.8652777777777778</v>
      </c>
      <c r="D18" s="215">
        <f t="array" ref="D18">_xlfn.IFS(C18&lt;0.5,"朝",AND(C18&lt;22/24),"22前",AND(C18&gt;=22/24),"22後")</f>
        <v/>
      </c>
      <c r="E18" s="146" t="n">
        <v>1.254166666666667</v>
      </c>
      <c r="F18" s="197" t="n">
        <v>0</v>
      </c>
      <c r="G18" s="198" t="n">
        <v>0.04166666666666666</v>
      </c>
      <c r="H18" s="201">
        <f>G18-F18</f>
        <v/>
      </c>
      <c r="I18" s="196">
        <f>IF(AND(C18&lt;0.333,C18&lt;&gt;""),8/24-C18,(IF(E18&gt;29/24,E18-29/24,)))</f>
        <v/>
      </c>
      <c r="J18" s="196">
        <f>IF(AND(C18&lt;0.5,C18&lt;&gt;""),E18-C18-H18,)</f>
        <v/>
      </c>
      <c r="K18" s="196">
        <f>IF(AND(C18&gt;0.5,C18&lt;22/24),22/24-C18,)</f>
        <v/>
      </c>
      <c r="L18" s="197">
        <f>IF(C18&gt;E18,E18+1-C18-H18,E18-C18-H18)</f>
        <v/>
      </c>
      <c r="M18" s="202">
        <f>+IF(L18&gt;$L$7,$L$7,L18)</f>
        <v/>
      </c>
      <c r="N18" s="197">
        <f>+IF(OR(L18&lt;=$L$7,L18=" ")," ",L18-$L$7)</f>
        <v/>
      </c>
      <c r="O18" s="197">
        <f>IF(AND($C18&lt;&gt;"",$C18&lt;$AA$2,$E18&gt;$Z$2),MIN($E18,$AA$2)-MAX($C18,$Z$2),0)</f>
        <v/>
      </c>
      <c r="P18" s="197">
        <f>IF(AND($F18&lt;&gt;"",$F18&lt;$AA$2,$G18&gt;$Z$2),MIN($G18,$AA$2)-MAX($F18,$Z$2),0)</f>
        <v/>
      </c>
      <c r="Q18" s="197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119" t="n"/>
    </row>
    <row r="19" ht="36.75" customHeight="1" s="35">
      <c r="A19" s="216">
        <f>A18+1</f>
        <v/>
      </c>
      <c r="B19" s="32">
        <f>TEXT(A19,"aaa")</f>
        <v/>
      </c>
      <c r="C19" s="200" t="n"/>
      <c r="D19" s="215">
        <f t="array" ref="D19">_xlfn.IFS(C19&lt;0.5,"朝",AND(C19&lt;22/24),"22前",AND(C19&gt;=22/24),"22後")</f>
        <v/>
      </c>
      <c r="E19" s="146" t="n"/>
      <c r="F19" s="197" t="n"/>
      <c r="G19" s="198" t="n"/>
      <c r="H19" s="201">
        <f>G19-F19</f>
        <v/>
      </c>
      <c r="I19" s="196">
        <f>IF(AND(C19&lt;0.333,C19&lt;&gt;""),8/24-C19,(IF(E19&gt;29/24,E19-29/24,)))</f>
        <v/>
      </c>
      <c r="J19" s="196">
        <f>IF(AND(C19&lt;0.5,C19&lt;&gt;""),E19-C19-H19,)</f>
        <v/>
      </c>
      <c r="K19" s="196">
        <f>IF(AND(C19&gt;0.5,C19&lt;22/24),22/24-C19,)</f>
        <v/>
      </c>
      <c r="L19" s="197">
        <f>IF(C19&gt;E19,E19+1-C19-H19,E19-C19-H19)</f>
        <v/>
      </c>
      <c r="M19" s="202">
        <f>+IF(L19&gt;$L$7,$L$7,L19)</f>
        <v/>
      </c>
      <c r="N19" s="197">
        <f>+IF(OR(L19&lt;=$L$7,L19=" ")," ",L19-$L$7)</f>
        <v/>
      </c>
      <c r="O19" s="197">
        <f>IF(AND($C19&lt;&gt;"",$C19&lt;$AA$2,$E19&gt;$Z$2),MIN($E19,$AA$2)-MAX($C19,$Z$2),0)</f>
        <v/>
      </c>
      <c r="P19" s="197">
        <f>IF(AND($F19&lt;&gt;"",$F19&lt;$AA$2,$G19&gt;$Z$2),MIN($G19,$AA$2)-MAX($F19,$Z$2),0)</f>
        <v/>
      </c>
      <c r="Q19" s="197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119" t="n"/>
    </row>
    <row r="20" ht="36.75" customHeight="1" s="35">
      <c r="A20" s="216">
        <f>A19+1</f>
        <v/>
      </c>
      <c r="B20" s="32">
        <f>TEXT(A20,"aaa")</f>
        <v/>
      </c>
      <c r="C20" s="200" t="n"/>
      <c r="D20" s="215">
        <f t="array" ref="D20">_xlfn.IFS(C20&lt;0.5,"朝",AND(C20&lt;22/24),"22前",AND(C20&gt;=22/24),"22後")</f>
        <v/>
      </c>
      <c r="E20" s="146" t="n"/>
      <c r="F20" s="197" t="n"/>
      <c r="G20" s="198" t="n"/>
      <c r="H20" s="201">
        <f>G20-F20</f>
        <v/>
      </c>
      <c r="I20" s="196">
        <f>IF(AND(C20&lt;0.333,C20&lt;&gt;""),8/24-C20,(IF(E20&gt;29/24,E20-29/24,)))</f>
        <v/>
      </c>
      <c r="J20" s="196">
        <f>IF(AND(C20&lt;0.5,C20&lt;&gt;""),E20-C20-H20,)</f>
        <v/>
      </c>
      <c r="K20" s="196">
        <f>IF(AND(C20&gt;0.5,C20&lt;22/24),22/24-C20,)</f>
        <v/>
      </c>
      <c r="L20" s="197">
        <f>IF(C20&gt;E20,E20+1-C20-H20,E20-C20-H20)</f>
        <v/>
      </c>
      <c r="M20" s="202">
        <f>+IF(L20&gt;$L$7,$L$7,L20)</f>
        <v/>
      </c>
      <c r="N20" s="197">
        <f>+IF(OR(L20&lt;=$L$7,L20=" ")," ",L20-$L$7)</f>
        <v/>
      </c>
      <c r="O20" s="197">
        <f>IF(AND($C20&lt;&gt;"",$C20&lt;$AA$2,$E20&gt;$Z$2),MIN($E20,$AA$2)-MAX($C20,$Z$2),0)</f>
        <v/>
      </c>
      <c r="P20" s="197">
        <f>IF(AND($F20&lt;&gt;"",$F20&lt;$AA$2,$G20&gt;$Z$2),MIN($G20,$AA$2)-MAX($F20,$Z$2),0)</f>
        <v/>
      </c>
      <c r="Q20" s="197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119" t="n"/>
    </row>
    <row r="21" ht="36.75" customHeight="1" s="35">
      <c r="A21" s="216">
        <f>A20+1</f>
        <v/>
      </c>
      <c r="B21" s="32">
        <f>TEXT(A21,"aaa")</f>
        <v/>
      </c>
      <c r="C21" s="200" t="n"/>
      <c r="D21" s="215">
        <f t="array" ref="D21">_xlfn.IFS(C21&lt;0.5,"朝",AND(C21&lt;22/24),"22前",AND(C21&gt;=22/24),"22後")</f>
        <v/>
      </c>
      <c r="E21" s="146" t="n"/>
      <c r="F21" s="197" t="n"/>
      <c r="G21" s="198" t="n"/>
      <c r="H21" s="201">
        <f>G21-F21</f>
        <v/>
      </c>
      <c r="I21" s="196">
        <f>IF(AND(C21&lt;0.333,C21&lt;&gt;""),8/24-C21,(IF(E21&gt;29/24,E21-29/24,)))</f>
        <v/>
      </c>
      <c r="J21" s="196">
        <f>IF(AND(C21&lt;0.5,C21&lt;&gt;""),E21-C21-H21,)</f>
        <v/>
      </c>
      <c r="K21" s="196">
        <f>IF(AND(C21&gt;0.5,C21&lt;22/24),22/24-C21,)</f>
        <v/>
      </c>
      <c r="L21" s="197">
        <f>IF(C21&gt;E21,E21+1-C21-H21,E21-C21-H21)</f>
        <v/>
      </c>
      <c r="M21" s="202">
        <f>+IF(L21&gt;$L$7,$L$7,L21)</f>
        <v/>
      </c>
      <c r="N21" s="197">
        <f>+IF(OR(L21&lt;=$L$7,L21=" ")," ",L21-$L$7)</f>
        <v/>
      </c>
      <c r="O21" s="197">
        <f>IF(AND($C21&lt;&gt;"",$C21&lt;$AA$2,$E21&gt;$Z$2),MIN($E21,$AA$2)-MAX($C21,$Z$2),0)</f>
        <v/>
      </c>
      <c r="P21" s="197">
        <f>IF(AND($F21&lt;&gt;"",$F21&lt;$AA$2,$G21&gt;$Z$2),MIN($G21,$AA$2)-MAX($F21,$Z$2),0)</f>
        <v/>
      </c>
      <c r="Q21" s="197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119" t="n"/>
    </row>
    <row r="22" ht="36.75" customHeight="1" s="35">
      <c r="A22" s="216">
        <f>A21+1</f>
        <v/>
      </c>
      <c r="B22" s="32">
        <f>TEXT(A22,"aaa")</f>
        <v/>
      </c>
      <c r="C22" s="200" t="n">
        <v>0.8659722222222223</v>
      </c>
      <c r="D22" s="215">
        <f t="array" ref="D22">_xlfn.IFS(C22&lt;0.5,"朝",AND(C22&lt;22/24),"22前",AND(C22&gt;=22/24),"22後")</f>
        <v/>
      </c>
      <c r="E22" s="146" t="n">
        <v>1.253472222222222</v>
      </c>
      <c r="F22" s="197" t="n">
        <v>0</v>
      </c>
      <c r="G22" s="198" t="n">
        <v>0.04166666666666666</v>
      </c>
      <c r="H22" s="201">
        <f>G22-F22</f>
        <v/>
      </c>
      <c r="I22" s="196">
        <f>IF(AND(C22&lt;0.333,C22&lt;&gt;""),8/24-C22,(IF(E22&gt;29/24,E22-29/24,)))</f>
        <v/>
      </c>
      <c r="J22" s="196">
        <f>IF(AND(C22&lt;0.5,C22&lt;&gt;""),E22-C22-H22,)</f>
        <v/>
      </c>
      <c r="K22" s="196">
        <f>IF(AND(C22&gt;0.5,C22&lt;22/24),22/24-C22,)</f>
        <v/>
      </c>
      <c r="L22" s="197">
        <f>IF(C22&gt;E22,E22+1-C22-H22,E22-C22-H22)</f>
        <v/>
      </c>
      <c r="M22" s="202">
        <f>+IF(L22&gt;$L$7,$L$7,L22)</f>
        <v/>
      </c>
      <c r="N22" s="197">
        <f>+IF(OR(L22&lt;=$L$7,L22=" ")," ",L22-$L$7)</f>
        <v/>
      </c>
      <c r="O22" s="197">
        <f>IF(AND($C22&lt;&gt;"",$C22&lt;$AA$2,$E22&gt;$Z$2),MIN($E22,$AA$2)-MAX($C22,$Z$2),0)</f>
        <v/>
      </c>
      <c r="P22" s="197">
        <f>IF(AND($F22&lt;&gt;"",$F22&lt;$AA$2,$G22&gt;$Z$2),MIN($G22,$AA$2)-MAX($F22,$Z$2),0)</f>
        <v/>
      </c>
      <c r="Q22" s="197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119" t="n"/>
    </row>
    <row r="23" ht="36.75" customHeight="1" s="35">
      <c r="A23" s="216">
        <f>A22+1</f>
        <v/>
      </c>
      <c r="B23" s="32">
        <f>TEXT(A23,"aaa")</f>
        <v/>
      </c>
      <c r="C23" s="200" t="n"/>
      <c r="D23" s="215">
        <f t="array" ref="D23">_xlfn.IFS(C23&lt;0.5,"朝",AND(C23&lt;22/24),"22前",AND(C23&gt;=22/24),"22後")</f>
        <v/>
      </c>
      <c r="E23" s="146" t="n"/>
      <c r="F23" s="197" t="n"/>
      <c r="G23" s="198" t="n"/>
      <c r="H23" s="201">
        <f>G23-F23</f>
        <v/>
      </c>
      <c r="I23" s="196">
        <f>IF(AND(C23&lt;0.333,C23&lt;&gt;""),8/24-C23,(IF(E23&gt;29/24,E23-29/24,)))</f>
        <v/>
      </c>
      <c r="J23" s="196">
        <f>IF(AND(C23&lt;0.5,C23&lt;&gt;""),E23-C23-H23,)</f>
        <v/>
      </c>
      <c r="K23" s="196">
        <f>IF(AND(C23&gt;0.5,C23&lt;22/24),22/24-C23,)</f>
        <v/>
      </c>
      <c r="L23" s="197">
        <f>IF(C23&gt;E23,E23+1-C23-H23,E23-C23-H23)</f>
        <v/>
      </c>
      <c r="M23" s="202">
        <f>+IF(L23&gt;$L$7,$L$7,L23)</f>
        <v/>
      </c>
      <c r="N23" s="197">
        <f>+IF(OR(L23&lt;=$L$7,L23=" ")," ",L23-$L$7)</f>
        <v/>
      </c>
      <c r="O23" s="197">
        <f>IF(AND($C23&lt;&gt;"",$C23&lt;$AA$2,$E23&gt;$Z$2),MIN($E23,$AA$2)-MAX($C23,$Z$2),0)</f>
        <v/>
      </c>
      <c r="P23" s="197">
        <f>IF(AND($F23&lt;&gt;"",$F23&lt;$AA$2,$G23&gt;$Z$2),MIN($G23,$AA$2)-MAX($F23,$Z$2),0)</f>
        <v/>
      </c>
      <c r="Q23" s="197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119" t="n"/>
    </row>
    <row r="24" ht="36.75" customHeight="1" s="35">
      <c r="A24" s="216">
        <f>A23+1</f>
        <v/>
      </c>
      <c r="B24" s="32">
        <f>TEXT(A24,"aaa")</f>
        <v/>
      </c>
      <c r="C24" s="200" t="n"/>
      <c r="D24" s="215">
        <f t="array" ref="D24">_xlfn.IFS(C24&lt;0.5,"朝",AND(C24&lt;22/24),"22前",AND(C24&gt;=22/24),"22後")</f>
        <v/>
      </c>
      <c r="E24" s="146" t="n"/>
      <c r="F24" s="197" t="n"/>
      <c r="G24" s="198" t="n"/>
      <c r="H24" s="201">
        <f>G24-F24</f>
        <v/>
      </c>
      <c r="I24" s="196">
        <f>IF(AND(C24&lt;0.333,C24&lt;&gt;""),8/24-C24,(IF(E24&gt;29/24,E24-29/24,)))</f>
        <v/>
      </c>
      <c r="J24" s="196">
        <f>IF(AND(C24&lt;0.5,C24&lt;&gt;""),E24-C24-H24,)</f>
        <v/>
      </c>
      <c r="K24" s="196">
        <f>IF(AND(C24&gt;0.5,C24&lt;22/24),22/24-C24,)</f>
        <v/>
      </c>
      <c r="L24" s="197">
        <f>IF(C24&gt;E24,E24+1-C24-H24,E24-C24-H24)</f>
        <v/>
      </c>
      <c r="M24" s="202">
        <f>+IF(L24&gt;$L$7,$L$7,L24)</f>
        <v/>
      </c>
      <c r="N24" s="197">
        <f>+IF(OR(L24&lt;=$L$7,L24=" ")," ",L24-$L$7)</f>
        <v/>
      </c>
      <c r="O24" s="197">
        <f>IF(AND($C24&lt;&gt;"",$C24&lt;$AA$2,$E24&gt;$Z$2),MIN($E24,$AA$2)-MAX($C24,$Z$2),0)</f>
        <v/>
      </c>
      <c r="P24" s="197">
        <f>IF(AND($F24&lt;&gt;"",$F24&lt;$AA$2,$G24&gt;$Z$2),MIN($G24,$AA$2)-MAX($F24,$Z$2),0)</f>
        <v/>
      </c>
      <c r="Q24" s="197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119" t="n"/>
    </row>
    <row r="25" ht="36.75" customHeight="1" s="35">
      <c r="A25" s="216">
        <f>A24+1</f>
        <v/>
      </c>
      <c r="B25" s="32">
        <f>TEXT(A25,"aaa")</f>
        <v/>
      </c>
      <c r="C25" s="200" t="n"/>
      <c r="D25" s="215">
        <f t="array" ref="D25">_xlfn.IFS(C25&lt;0.5,"朝",AND(C25&lt;22/24),"22前",AND(C25&gt;=22/24),"22後")</f>
        <v/>
      </c>
      <c r="E25" s="146" t="n"/>
      <c r="F25" s="197" t="n"/>
      <c r="G25" s="198" t="n"/>
      <c r="H25" s="201">
        <f>G25-F25</f>
        <v/>
      </c>
      <c r="I25" s="196">
        <f>IF(AND(C25&lt;0.333,C25&lt;&gt;""),8/24-C25,(IF(E25&gt;29/24,E25-29/24,)))</f>
        <v/>
      </c>
      <c r="J25" s="196">
        <f>IF(AND(C25&lt;0.5,C25&lt;&gt;""),E25-C25-H25,)</f>
        <v/>
      </c>
      <c r="K25" s="196">
        <f>IF(AND(C25&gt;0.5,C25&lt;22/24),22/24-C25,)</f>
        <v/>
      </c>
      <c r="L25" s="197">
        <f>IF(C25&gt;E25,E25+1-C25-H25,E25-C25-H25)</f>
        <v/>
      </c>
      <c r="M25" s="202">
        <f>+IF(L25&gt;$L$7,$L$7,L25)</f>
        <v/>
      </c>
      <c r="N25" s="197">
        <f>+IF(OR(L25&lt;=$L$7,L25=" ")," ",L25-$L$7)</f>
        <v/>
      </c>
      <c r="O25" s="197">
        <f>IF(AND($C25&lt;&gt;"",$C25&lt;$AA$2,$E25&gt;$Z$2),MIN($E25,$AA$2)-MAX($C25,$Z$2),0)</f>
        <v/>
      </c>
      <c r="P25" s="197">
        <f>IF(AND($F25&lt;&gt;"",$F25&lt;$AA$2,$G25&gt;$Z$2),MIN($G25,$AA$2)-MAX($F25,$Z$2),0)</f>
        <v/>
      </c>
      <c r="Q25" s="197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119" t="n"/>
    </row>
    <row r="26" ht="36.75" customHeight="1" s="35">
      <c r="A26" s="216">
        <f>A25+1</f>
        <v/>
      </c>
      <c r="B26" s="32">
        <f>TEXT(A26,"aaa")</f>
        <v/>
      </c>
      <c r="C26" s="200" t="n"/>
      <c r="D26" s="215">
        <f t="array" ref="D26">_xlfn.IFS(C26&lt;0.5,"朝",AND(C26&lt;22/24),"22前",AND(C26&gt;=22/24),"22後")</f>
        <v/>
      </c>
      <c r="E26" s="146" t="n"/>
      <c r="F26" s="197" t="n"/>
      <c r="G26" s="198" t="n"/>
      <c r="H26" s="201">
        <f>G26-F26</f>
        <v/>
      </c>
      <c r="I26" s="196">
        <f>IF(AND(C26&lt;0.333,C26&lt;&gt;""),8/24-C26,(IF(E26&gt;29/24,E26-29/24,)))</f>
        <v/>
      </c>
      <c r="J26" s="196">
        <f>IF(AND(C26&lt;0.5,C26&lt;&gt;""),E26-C26-H26,)</f>
        <v/>
      </c>
      <c r="K26" s="196">
        <f>IF(AND(C26&gt;0.5,C26&lt;22/24),22/24-C26,)</f>
        <v/>
      </c>
      <c r="L26" s="197">
        <f>IF(C26&gt;E26,E26+1-C26-H26,E26-C26-H26)</f>
        <v/>
      </c>
      <c r="M26" s="202">
        <f>+IF(L26&gt;$L$7,$L$7,L26)</f>
        <v/>
      </c>
      <c r="N26" s="197">
        <f>+IF(OR(L26&lt;=$L$7,L26=" ")," ",L26-$L$7)</f>
        <v/>
      </c>
      <c r="O26" s="197">
        <f>IF(AND($C26&lt;&gt;"",$C26&lt;$AA$2,$E26&gt;$Z$2),MIN($E26,$AA$2)-MAX($C26,$Z$2),0)</f>
        <v/>
      </c>
      <c r="P26" s="197">
        <f>IF(AND($F26&lt;&gt;"",$F26&lt;$AA$2,$G26&gt;$Z$2),MIN($G26,$AA$2)-MAX($F26,$Z$2),0)</f>
        <v/>
      </c>
      <c r="Q26" s="197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119" t="n"/>
    </row>
    <row r="27" ht="36.75" customHeight="1" s="35">
      <c r="A27" s="216">
        <f>A26+1</f>
        <v/>
      </c>
      <c r="B27" s="32">
        <f>TEXT(A27,"aaa")</f>
        <v/>
      </c>
      <c r="C27" s="200" t="n"/>
      <c r="D27" s="215">
        <f t="array" ref="D27">_xlfn.IFS(C27&lt;0.5,"朝",AND(C27&lt;22/24),"22前",AND(C27&gt;=22/24),"22後")</f>
        <v/>
      </c>
      <c r="E27" s="146" t="n"/>
      <c r="F27" s="197" t="n"/>
      <c r="G27" s="198" t="n"/>
      <c r="H27" s="201">
        <f>G27-F27</f>
        <v/>
      </c>
      <c r="I27" s="196">
        <f>IF(AND(C27&lt;0.333,C27&lt;&gt;""),8/24-C27,(IF(E27&gt;29/24,E27-29/24,)))</f>
        <v/>
      </c>
      <c r="J27" s="196">
        <f>IF(AND(C27&lt;0.5,C27&lt;&gt;""),E27-C27-H27,)</f>
        <v/>
      </c>
      <c r="K27" s="196">
        <f>IF(AND(C27&gt;0.5,C27&lt;22/24),22/24-C27,)</f>
        <v/>
      </c>
      <c r="L27" s="197">
        <f>IF(C27&gt;E27,E27+1-C27-H27,E27-C27-H27)</f>
        <v/>
      </c>
      <c r="M27" s="202">
        <f>+IF(L27&gt;$L$7,$L$7,L27)</f>
        <v/>
      </c>
      <c r="N27" s="197">
        <f>+IF(OR(L27&lt;=$L$7,L27=" ")," ",L27-$L$7)</f>
        <v/>
      </c>
      <c r="O27" s="197">
        <f>IF(AND($C27&lt;&gt;"",$C27&lt;$AA$2,$E27&gt;$Z$2),MIN($E27,$AA$2)-MAX($C27,$Z$2),0)</f>
        <v/>
      </c>
      <c r="P27" s="197">
        <f>IF(AND($F27&lt;&gt;"",$F27&lt;$AA$2,$G27&gt;$Z$2),MIN($G27,$AA$2)-MAX($F27,$Z$2),0)</f>
        <v/>
      </c>
      <c r="Q27" s="197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119" t="n"/>
    </row>
    <row r="28" ht="36.75" customHeight="1" s="35">
      <c r="A28" s="216">
        <f>A27+1</f>
        <v/>
      </c>
      <c r="B28" s="32">
        <f>TEXT(A28,"aaa")</f>
        <v/>
      </c>
      <c r="C28" s="200" t="n"/>
      <c r="D28" s="215">
        <f t="array" ref="D28">_xlfn.IFS(C28&lt;0.5,"朝",AND(C28&lt;22/24),"22前",AND(C28&gt;=22/24),"22後")</f>
        <v/>
      </c>
      <c r="E28" s="146" t="n"/>
      <c r="F28" s="197" t="n"/>
      <c r="G28" s="198" t="n"/>
      <c r="H28" s="201">
        <f>G28-F28</f>
        <v/>
      </c>
      <c r="I28" s="196">
        <f>IF(AND(C28&lt;0.333,C28&lt;&gt;""),8/24-C28,(IF(E28&gt;29/24,E28-29/24,)))</f>
        <v/>
      </c>
      <c r="J28" s="196">
        <f>IF(AND(C28&lt;0.5,C28&lt;&gt;""),E28-C28-H28,)</f>
        <v/>
      </c>
      <c r="K28" s="196">
        <f>IF(AND(C28&gt;0.5,C28&lt;22/24),22/24-C28,)</f>
        <v/>
      </c>
      <c r="L28" s="197">
        <f>IF(C28&gt;E28,E28+1-C28-H28,E28-C28-H28)</f>
        <v/>
      </c>
      <c r="M28" s="202">
        <f>+IF(L28&gt;$L$7,$L$7,L28)</f>
        <v/>
      </c>
      <c r="N28" s="197">
        <f>+IF(OR(L28&lt;=$L$7,L28=" ")," ",L28-$L$7)</f>
        <v/>
      </c>
      <c r="O28" s="197">
        <f>IF(AND($C28&lt;&gt;"",$C28&lt;$AA$2,$E28&gt;$Z$2),MIN($E28,$AA$2)-MAX($C28,$Z$2),0)</f>
        <v/>
      </c>
      <c r="P28" s="197">
        <f>IF(AND($F28&lt;&gt;"",$F28&lt;$AA$2,$G28&gt;$Z$2),MIN($G28,$AA$2)-MAX($F28,$Z$2),0)</f>
        <v/>
      </c>
      <c r="Q28" s="197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119" t="n"/>
    </row>
    <row r="29" ht="36.75" customHeight="1" s="35">
      <c r="A29" s="216">
        <f>A28+1</f>
        <v/>
      </c>
      <c r="B29" s="32">
        <f>TEXT(A29,"aaa")</f>
        <v/>
      </c>
      <c r="C29" s="200" t="n"/>
      <c r="D29" s="215">
        <f t="array" ref="D29">_xlfn.IFS(C29&lt;0.5,"朝",AND(C29&lt;22/24),"22前",AND(C29&gt;=22/24),"22後")</f>
        <v/>
      </c>
      <c r="E29" s="146" t="n"/>
      <c r="F29" s="197" t="n"/>
      <c r="G29" s="198" t="n"/>
      <c r="H29" s="201">
        <f>G29-F29</f>
        <v/>
      </c>
      <c r="I29" s="196">
        <f>IF(AND(C29&lt;0.333,C29&lt;&gt;""),8/24-C29,(IF(E29&gt;29/24,E29-29/24,)))</f>
        <v/>
      </c>
      <c r="J29" s="196">
        <f>IF(AND(C29&lt;0.5,C29&lt;&gt;""),E29-C29-H29,)</f>
        <v/>
      </c>
      <c r="K29" s="196">
        <f>IF(AND(C29&gt;0.5,C29&lt;22/24),22/24-C29,)</f>
        <v/>
      </c>
      <c r="L29" s="197">
        <f>IF(C29&gt;E29,E29+1-C29-H29,E29-C29-H29)</f>
        <v/>
      </c>
      <c r="M29" s="202">
        <f>+IF(L29&gt;$L$7,$L$7,L29)</f>
        <v/>
      </c>
      <c r="N29" s="197">
        <f>+IF(OR(L29&lt;=$L$7,L29=" ")," ",L29-$L$7)</f>
        <v/>
      </c>
      <c r="O29" s="197">
        <f>IF(AND($C29&lt;&gt;"",$C29&lt;$AA$2,$E29&gt;$Z$2),MIN($E29,$AA$2)-MAX($C29,$Z$2),0)</f>
        <v/>
      </c>
      <c r="P29" s="197">
        <f>IF(AND($F29&lt;&gt;"",$F29&lt;$AA$2,$G29&gt;$Z$2),MIN($G29,$AA$2)-MAX($F29,$Z$2),0)</f>
        <v/>
      </c>
      <c r="Q29" s="197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119" t="n"/>
    </row>
    <row r="30" ht="36.75" customHeight="1" s="35">
      <c r="A30" s="216">
        <f>A29+1</f>
        <v/>
      </c>
      <c r="B30" s="32">
        <f>TEXT(A30,"aaa")</f>
        <v/>
      </c>
      <c r="C30" s="200" t="n"/>
      <c r="D30" s="215">
        <f t="array" ref="D30">_xlfn.IFS(C30&lt;0.5,"朝",AND(C30&lt;22/24),"22前",AND(C30&gt;=22/24),"22後")</f>
        <v/>
      </c>
      <c r="E30" s="146" t="n"/>
      <c r="F30" s="197" t="n"/>
      <c r="G30" s="198" t="n"/>
      <c r="H30" s="201">
        <f>G30-F30</f>
        <v/>
      </c>
      <c r="I30" s="196">
        <f>IF(AND(C30&lt;0.333,C30&lt;&gt;""),8/24-C30,(IF(E30&gt;29/24,E30-29/24,)))</f>
        <v/>
      </c>
      <c r="J30" s="196">
        <f>IF(AND(C30&lt;0.5,C30&lt;&gt;""),E30-C30-H30,)</f>
        <v/>
      </c>
      <c r="K30" s="196">
        <f>IF(AND(C30&gt;0.5,C30&lt;22/24),22/24-C30,)</f>
        <v/>
      </c>
      <c r="L30" s="197">
        <f>IF(C30&gt;E30,E30+1-C30-H30,E30-C30-H30)</f>
        <v/>
      </c>
      <c r="M30" s="202">
        <f>+IF(L30&gt;$L$7,$L$7,L30)</f>
        <v/>
      </c>
      <c r="N30" s="197">
        <f>+IF(OR(L30&lt;=$L$7,L30=" ")," ",L30-$L$7)</f>
        <v/>
      </c>
      <c r="O30" s="197">
        <f>IF(AND($C30&lt;&gt;"",$C30&lt;$AA$2,$E30&gt;$Z$2),MIN($E30,$AA$2)-MAX($C30,$Z$2),0)</f>
        <v/>
      </c>
      <c r="P30" s="197">
        <f>IF(AND($F30&lt;&gt;"",$F30&lt;$AA$2,$G30&gt;$Z$2),MIN($G30,$AA$2)-MAX($F30,$Z$2),0)</f>
        <v/>
      </c>
      <c r="Q30" s="197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119" t="n"/>
    </row>
    <row r="31" ht="36.75" customHeight="1" s="35">
      <c r="A31" s="216">
        <f>A30+1</f>
        <v/>
      </c>
      <c r="B31" s="32">
        <f>TEXT(A31,"aaa")</f>
        <v/>
      </c>
      <c r="C31" s="200" t="n"/>
      <c r="D31" s="215">
        <f t="array" ref="D31">_xlfn.IFS(C31&lt;0.5,"朝",AND(C31&lt;22/24),"22前",AND(C31&gt;=22/24),"22後")</f>
        <v/>
      </c>
      <c r="E31" s="146" t="n"/>
      <c r="F31" s="197" t="n"/>
      <c r="G31" s="198" t="n"/>
      <c r="H31" s="201">
        <f>G31-F31</f>
        <v/>
      </c>
      <c r="I31" s="196">
        <f>IF(AND(C31&lt;0.333,C31&lt;&gt;""),8/24-C31,(IF(E31&gt;29/24,E31-29/24,)))</f>
        <v/>
      </c>
      <c r="J31" s="196">
        <f>IF(AND(C31&lt;0.5,C31&lt;&gt;""),E31-C31-H31,)</f>
        <v/>
      </c>
      <c r="K31" s="196">
        <f>IF(AND(C31&gt;0.5,C31&lt;22/24),22/24-C31,)</f>
        <v/>
      </c>
      <c r="L31" s="197">
        <f>IF(C31&gt;E31,E31+1-C31-H31,E31-C31-H31)</f>
        <v/>
      </c>
      <c r="M31" s="202">
        <f>+IF(L31&gt;$L$7,$L$7,L31)</f>
        <v/>
      </c>
      <c r="N31" s="197">
        <f>+IF(OR(L31&lt;=$L$7,L31=" ")," ",L31-$L$7)</f>
        <v/>
      </c>
      <c r="O31" s="197">
        <f>IF(AND($C31&lt;&gt;"",$C31&lt;$AA$2,$E31&gt;$Z$2),MIN($E31,$AA$2)-MAX($C31,$Z$2),0)</f>
        <v/>
      </c>
      <c r="P31" s="197">
        <f>IF(AND($F31&lt;&gt;"",$F31&lt;$AA$2,$G31&gt;$Z$2),MIN($G31,$AA$2)-MAX($F31,$Z$2),0)</f>
        <v/>
      </c>
      <c r="Q31" s="197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119" t="n"/>
    </row>
    <row r="32" ht="36.75" customHeight="1" s="35">
      <c r="A32" s="216">
        <f>A31+1</f>
        <v/>
      </c>
      <c r="B32" s="32">
        <f>TEXT(A32,"aaa")</f>
        <v/>
      </c>
      <c r="C32" s="200" t="n"/>
      <c r="D32" s="215">
        <f t="array" ref="D32">_xlfn.IFS(C32&lt;0.5,"朝",AND(C32&lt;22/24),"22前",AND(C32&gt;=22/24),"22後")</f>
        <v/>
      </c>
      <c r="E32" s="146" t="n"/>
      <c r="F32" s="197" t="n"/>
      <c r="G32" s="198" t="n"/>
      <c r="H32" s="201">
        <f>G32-F32</f>
        <v/>
      </c>
      <c r="I32" s="196">
        <f>IF(AND(C32&lt;0.333,C32&lt;&gt;""),8/24-C32,(IF(E32&gt;29/24,E32-29/24,)))</f>
        <v/>
      </c>
      <c r="J32" s="196">
        <f>IF(AND(C32&lt;0.5,C32&lt;&gt;""),E32-C32-H32,)</f>
        <v/>
      </c>
      <c r="K32" s="196">
        <f>IF(AND(C32&gt;0.5,C32&lt;22/24),22/24-C32,)</f>
        <v/>
      </c>
      <c r="L32" s="197">
        <f>IF(C32&gt;E32,E32+1-C32-H32,E32-C32-H32)</f>
        <v/>
      </c>
      <c r="M32" s="202">
        <f>+IF(L32&gt;$L$7,$L$7,L32)</f>
        <v/>
      </c>
      <c r="N32" s="197">
        <f>+IF(OR(L32&lt;=$L$7,L32=" ")," ",L32-$L$7)</f>
        <v/>
      </c>
      <c r="O32" s="197">
        <f>IF(AND($C32&lt;&gt;"",$C32&lt;$AA$2,$E32&gt;$Z$2),MIN($E32,$AA$2)-MAX($C32,$Z$2),0)</f>
        <v/>
      </c>
      <c r="P32" s="197">
        <f>IF(AND($F32&lt;&gt;"",$F32&lt;$AA$2,$G32&gt;$Z$2),MIN($G32,$AA$2)-MAX($F32,$Z$2),0)</f>
        <v/>
      </c>
      <c r="Q32" s="197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119" t="n"/>
    </row>
    <row r="33" ht="36.75" customHeight="1" s="35">
      <c r="A33" s="216">
        <f>A32+1</f>
        <v/>
      </c>
      <c r="B33" s="32">
        <f>TEXT(A33,"aaa")</f>
        <v/>
      </c>
      <c r="C33" s="200" t="n"/>
      <c r="D33" s="215">
        <f t="array" ref="D33">_xlfn.IFS(C33&lt;0.5,"朝",AND(C33&lt;22/24),"22前",AND(C33&gt;=22/24),"22後")</f>
        <v/>
      </c>
      <c r="E33" s="146" t="n"/>
      <c r="F33" s="197" t="n"/>
      <c r="G33" s="198" t="n"/>
      <c r="H33" s="201">
        <f>G33-F33</f>
        <v/>
      </c>
      <c r="I33" s="196">
        <f>IF(AND(C33&lt;0.333,C33&lt;&gt;""),8/24-C33,(IF(E33&gt;29/24,E33-29/24,)))</f>
        <v/>
      </c>
      <c r="J33" s="196">
        <f>IF(AND(C33&lt;0.5,C33&lt;&gt;""),E33-C33-H33,)</f>
        <v/>
      </c>
      <c r="K33" s="196">
        <f>IF(AND(C33&gt;0.5,C33&lt;22/24),22/24-C33,)</f>
        <v/>
      </c>
      <c r="L33" s="197">
        <f>IF(C33&gt;E33,E33+1-C33-H33,E33-C33-H33)</f>
        <v/>
      </c>
      <c r="M33" s="202">
        <f>+IF(L33&gt;$L$7,$L$7,L33)</f>
        <v/>
      </c>
      <c r="N33" s="197">
        <f>+IF(OR(L33&lt;=$L$7,L33=" ")," ",L33-$L$7)</f>
        <v/>
      </c>
      <c r="O33" s="197">
        <f>IF(AND($C33&lt;&gt;"",$C33&lt;$AA$2,$E33&gt;$Z$2),MIN($E33,$AA$2)-MAX($C33,$Z$2),0)</f>
        <v/>
      </c>
      <c r="P33" s="197">
        <f>IF(AND($F33&lt;&gt;"",$F33&lt;$AA$2,$G33&gt;$Z$2),MIN($G33,$AA$2)-MAX($F33,$Z$2),0)</f>
        <v/>
      </c>
      <c r="Q33" s="197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119" t="n"/>
    </row>
    <row r="34" ht="36.75" customHeight="1" s="35">
      <c r="A34" s="216">
        <f>A33+1</f>
        <v/>
      </c>
      <c r="B34" s="32">
        <f>TEXT(A34,"aaa")</f>
        <v/>
      </c>
      <c r="C34" s="200" t="n"/>
      <c r="D34" s="215">
        <f t="array" ref="D34">_xlfn.IFS(C34&lt;0.5,"朝",AND(C34&lt;22/24),"22前",AND(C34&gt;=22/24),"22後")</f>
        <v/>
      </c>
      <c r="E34" s="146" t="n"/>
      <c r="F34" s="197" t="n"/>
      <c r="G34" s="198" t="n"/>
      <c r="H34" s="201">
        <f>G34-F34</f>
        <v/>
      </c>
      <c r="I34" s="196">
        <f>IF(AND(C34&lt;0.333,C34&lt;&gt;""),8/24-C34,(IF(E34&gt;29/24,E34-29/24,)))</f>
        <v/>
      </c>
      <c r="J34" s="196">
        <f>IF(AND(C34&lt;0.5,C34&lt;&gt;""),E34-C34-H34,)</f>
        <v/>
      </c>
      <c r="K34" s="196">
        <f>IF(AND(C34&gt;0.5,C34&lt;22/24),22/24-C34,)</f>
        <v/>
      </c>
      <c r="L34" s="197">
        <f>IF(C34&gt;E34,E34+1-C34-H34,E34-C34-H34)</f>
        <v/>
      </c>
      <c r="M34" s="202">
        <f>+IF(L34&gt;$L$7,$L$7,L34)</f>
        <v/>
      </c>
      <c r="N34" s="197">
        <f>+IF(OR(L34&lt;=$L$7,L34=" ")," ",L34-$L$7)</f>
        <v/>
      </c>
      <c r="O34" s="197">
        <f>IF(AND($C34&lt;&gt;"",$C34&lt;$AA$2,$E34&gt;$Z$2),MIN($E34,$AA$2)-MAX($C34,$Z$2),0)</f>
        <v/>
      </c>
      <c r="P34" s="197">
        <f>IF(AND($F34&lt;&gt;"",$F34&lt;$AA$2,$G34&gt;$Z$2),MIN($G34,$AA$2)-MAX($F34,$Z$2),0)</f>
        <v/>
      </c>
      <c r="Q34" s="197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119" t="n"/>
    </row>
    <row r="35" ht="36.75" customHeight="1" s="35">
      <c r="A35" s="216">
        <f>A34+1</f>
        <v/>
      </c>
      <c r="B35" s="32">
        <f>TEXT(A35,"aaa")</f>
        <v/>
      </c>
      <c r="C35" s="200" t="n"/>
      <c r="D35" s="215">
        <f t="array" ref="D35">_xlfn.IFS(C35&lt;0.5,"朝",AND(C35&lt;22/24),"22前",AND(C35&gt;=22/24),"22後")</f>
        <v/>
      </c>
      <c r="E35" s="146" t="n"/>
      <c r="F35" s="197" t="n"/>
      <c r="G35" s="198" t="n"/>
      <c r="H35" s="201">
        <f>G35-F35</f>
        <v/>
      </c>
      <c r="I35" s="196">
        <f>IF(AND(C35&lt;0.333,C35&lt;&gt;""),8/24-C35,(IF(E35&gt;29/24,E35-29/24,)))</f>
        <v/>
      </c>
      <c r="J35" s="196">
        <f>IF(AND(C35&lt;0.5,C35&lt;&gt;""),E35-C35-H35,)</f>
        <v/>
      </c>
      <c r="K35" s="196">
        <f>IF(AND(C35&gt;0.5,C35&lt;22/24),22/24-C35,)</f>
        <v/>
      </c>
      <c r="L35" s="197">
        <f>IF(C35&gt;E35,E35+1-C35-H35,E35-C35-H35)</f>
        <v/>
      </c>
      <c r="M35" s="202">
        <f>+IF(L35&gt;$L$7,$L$7,L35)</f>
        <v/>
      </c>
      <c r="N35" s="197">
        <f>+IF(OR(L35&lt;=$L$7,L35=" ")," ",L35-$L$7)</f>
        <v/>
      </c>
      <c r="O35" s="197">
        <f>IF(AND($C35&lt;&gt;"",$C35&lt;$AA$2,$E35&gt;$Z$2),MIN($E35,$AA$2)-MAX($C35,$Z$2),0)</f>
        <v/>
      </c>
      <c r="P35" s="197">
        <f>IF(AND($F35&lt;&gt;"",$F35&lt;$AA$2,$G35&gt;$Z$2),MIN($G35,$AA$2)-MAX($F35,$Z$2),0)</f>
        <v/>
      </c>
      <c r="Q35" s="197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119" t="n"/>
    </row>
    <row r="36" ht="36.75" customHeight="1" s="35">
      <c r="A36" s="216">
        <f>A35+1</f>
        <v/>
      </c>
      <c r="B36" s="32">
        <f>TEXT(A36,"aaa")</f>
        <v/>
      </c>
      <c r="C36" s="200" t="n"/>
      <c r="D36" s="215">
        <f t="array" ref="D36">_xlfn.IFS(C36&lt;0.5,"朝",AND(C36&lt;22/24),"22前",AND(C36&gt;=22/24),"22後")</f>
        <v/>
      </c>
      <c r="E36" s="146" t="n"/>
      <c r="F36" s="197" t="n"/>
      <c r="G36" s="198" t="n"/>
      <c r="H36" s="201">
        <f>G36-F36</f>
        <v/>
      </c>
      <c r="I36" s="196">
        <f>IF(AND(C36&lt;0.333,C36&lt;&gt;""),8/24-C36,(IF(E36&gt;29/24,E36-29/24,)))</f>
        <v/>
      </c>
      <c r="J36" s="196">
        <f>IF(AND(C36&lt;0.5,C36&lt;&gt;""),E36-C36-H36,)</f>
        <v/>
      </c>
      <c r="K36" s="196">
        <f>IF(AND(C36&gt;0.5,C36&lt;22/24),22/24-C36,)</f>
        <v/>
      </c>
      <c r="L36" s="197">
        <f>IF(C36&gt;E36,E36+1-C36-H36,E36-C36-H36)</f>
        <v/>
      </c>
      <c r="M36" s="202">
        <f>+IF(L36&gt;$L$7,$L$7,L36)</f>
        <v/>
      </c>
      <c r="N36" s="197">
        <f>+IF(OR(L36&lt;=$L$7,L36=" ")," ",L36-$L$7)</f>
        <v/>
      </c>
      <c r="O36" s="197">
        <f>IF(AND($C36&lt;&gt;"",$C36&lt;$AA$2,$E36&gt;$Z$2),MIN($E36,$AA$2)-MAX($C36,$Z$2),0)</f>
        <v/>
      </c>
      <c r="P36" s="197">
        <f>IF(AND($F36&lt;&gt;"",$F36&lt;$AA$2,$G36&gt;$Z$2),MIN($G36,$AA$2)-MAX($F36,$Z$2),0)</f>
        <v/>
      </c>
      <c r="Q36" s="197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119" t="n"/>
    </row>
    <row r="37" ht="36.75" customHeight="1" s="35">
      <c r="A37" s="216">
        <f>A36+1</f>
        <v/>
      </c>
      <c r="B37" s="32">
        <f>TEXT(A37,"aaa")</f>
        <v/>
      </c>
      <c r="C37" s="200" t="n"/>
      <c r="D37" s="215">
        <f t="array" ref="D37">_xlfn.IFS(C37&lt;0.5,"朝",AND(C37&lt;22/24),"22前",AND(C37&gt;=22/24),"22後")</f>
        <v/>
      </c>
      <c r="E37" s="146" t="n"/>
      <c r="F37" s="197" t="n"/>
      <c r="G37" s="198" t="n"/>
      <c r="H37" s="201">
        <f>G37-F37</f>
        <v/>
      </c>
      <c r="I37" s="196">
        <f>IF(AND(C37&lt;0.333,C37&lt;&gt;""),8/24-C37,(IF(E37&gt;29/24,E37-29/24,)))</f>
        <v/>
      </c>
      <c r="J37" s="196">
        <f>IF(AND(C37&lt;0.5,C37&lt;&gt;""),E37-C37-H37,)</f>
        <v/>
      </c>
      <c r="K37" s="196">
        <f>IF(AND(C37&gt;0.5,C37&lt;22/24),22/24-C37,)</f>
        <v/>
      </c>
      <c r="L37" s="197">
        <f>IF(C37&gt;E37,E37+1-C37-H37,E37-C37-H37)</f>
        <v/>
      </c>
      <c r="M37" s="202">
        <f>+IF(L37&gt;$L$7,$L$7,L37)</f>
        <v/>
      </c>
      <c r="N37" s="197">
        <f>+IF(OR(L37&lt;=$L$7,L37=" ")," ",L37-$L$7)</f>
        <v/>
      </c>
      <c r="O37" s="197">
        <f>IF(AND($C37&lt;&gt;"",$C37&lt;$AA$2,$E37&gt;$Z$2),MIN($E37,$AA$2)-MAX($C37,$Z$2),0)</f>
        <v/>
      </c>
      <c r="P37" s="197">
        <f>IF(AND($F37&lt;&gt;"",$F37&lt;$AA$2,$G37&gt;$Z$2),MIN($G37,$AA$2)-MAX($F37,$Z$2),0)</f>
        <v/>
      </c>
      <c r="Q37" s="197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119" t="n"/>
    </row>
    <row r="38" ht="36.75" customHeight="1" s="35">
      <c r="A38" s="216">
        <f>A37+1</f>
        <v/>
      </c>
      <c r="B38" s="32">
        <f>TEXT(A38,"aaa")</f>
        <v/>
      </c>
      <c r="C38" s="200" t="n"/>
      <c r="D38" s="217">
        <f t="array" ref="D38">_xlfn.IFS(C38&lt;0.5,"朝",AND(C38&lt;22/24),"22前",AND(C38&gt;=22/24),"22後")</f>
        <v/>
      </c>
      <c r="E38" s="146" t="n"/>
      <c r="F38" s="197" t="n"/>
      <c r="G38" s="198" t="n"/>
      <c r="H38" s="201">
        <f>G38-F38</f>
        <v/>
      </c>
      <c r="I38" s="196">
        <f>IF(AND(C38&lt;0.333,C38&lt;&gt;""),8/24-C38,(IF(E38&gt;29/24,E38-29/24,)))</f>
        <v/>
      </c>
      <c r="J38" s="197">
        <f>IF(AND(C38&lt;0.5,C38&lt;&gt;""),E38-C38-H38,)</f>
        <v/>
      </c>
      <c r="K38" s="197">
        <f>IF(AND(C38&gt;0.5,C38&lt;22/24),22/24-C38,)</f>
        <v/>
      </c>
      <c r="L38" s="197">
        <f>IF(C38&gt;E38,E38+1-C38-H38,E38-C38-H38)</f>
        <v/>
      </c>
      <c r="M38" s="202">
        <f>+IF(L38&gt;$L$7,$L$7,L38)</f>
        <v/>
      </c>
      <c r="N38" s="197">
        <f>+IF(OR(L38&lt;=$L$7,L38=" ")," ",L38-$L$7)</f>
        <v/>
      </c>
      <c r="O38" s="197" t="n"/>
      <c r="P38" s="197" t="n"/>
      <c r="Q38" s="197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119" t="n"/>
    </row>
    <row r="39" ht="36.75" customHeight="1" s="35" thickBot="1">
      <c r="A39" s="218">
        <f>A38+1</f>
        <v/>
      </c>
      <c r="B39" s="26">
        <f>TEXT(A39,"aaa")</f>
        <v/>
      </c>
      <c r="C39" s="219" t="n"/>
      <c r="D39" s="220">
        <f t="array" ref="D39">_xlfn.IFS(C39&lt;0.5,"朝",AND(C39&lt;22/24),"22前",AND(C39&gt;=22/24),"22後")</f>
        <v/>
      </c>
      <c r="E39" s="147" t="n"/>
      <c r="F39" s="221" t="n"/>
      <c r="G39" s="222" t="n"/>
      <c r="H39" s="207" t="n">
        <v>0</v>
      </c>
      <c r="I39" s="208">
        <f>IF(AND(C39&lt;0.333,C39&lt;&gt;""),8/24-C39,(IF(E39&gt;29/24,E39-29/24,)))</f>
        <v/>
      </c>
      <c r="J39" s="208">
        <f>IF(AND(C39&lt;0.5,C39&lt;&gt;""),E39-C39-H39,)</f>
        <v/>
      </c>
      <c r="K39" s="223">
        <f>IF(AND(C39&gt;0.5,C39&lt;22/24),22/24-C39,)</f>
        <v/>
      </c>
      <c r="L39" s="208">
        <f>IF(C39&gt;E39,E39+1-C39-H39,E39-C39-H39)</f>
        <v/>
      </c>
      <c r="M39" s="209" t="n">
        <v>0</v>
      </c>
      <c r="N39" s="208" t="n"/>
      <c r="O39" s="208" t="n"/>
      <c r="P39" s="208" t="n"/>
      <c r="Q39" s="208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121" t="n"/>
    </row>
    <row r="40" ht="36.75" customHeight="1" s="35" thickTop="1">
      <c r="A40" s="117" t="inlineStr">
        <is>
          <t>合計</t>
        </is>
      </c>
      <c r="B40" s="117" t="n"/>
      <c r="C40" s="196" t="n"/>
      <c r="D40" s="215">
        <f t="array" ref="D40">_xlfn.IFS(C40&lt;0.5,"朝",AND(C40&lt;22/24),"22前",AND(C40&gt;=22/24),"22後")</f>
        <v/>
      </c>
      <c r="E40" s="224" t="n"/>
      <c r="F40" s="225" t="n"/>
      <c r="G40" s="226" t="n"/>
      <c r="H40" s="195" t="inlineStr">
        <is>
          <t>休憩計計</t>
        </is>
      </c>
      <c r="I40" s="196" t="inlineStr">
        <is>
          <t>早朝計</t>
        </is>
      </c>
      <c r="J40" s="196" t="inlineStr">
        <is>
          <t>基本計</t>
        </is>
      </c>
      <c r="K40" s="196" t="inlineStr">
        <is>
          <t>夜時間</t>
        </is>
      </c>
      <c r="L40" s="196" t="inlineStr">
        <is>
          <t>実働時間</t>
        </is>
      </c>
      <c r="M40" s="122" t="inlineStr">
        <is>
          <t>契約時間</t>
        </is>
      </c>
      <c r="N40" s="123" t="inlineStr">
        <is>
          <t>残業時間</t>
        </is>
      </c>
      <c r="O40" s="124" t="inlineStr">
        <is>
          <t>深夜時間</t>
        </is>
      </c>
      <c r="P40" s="124" t="inlineStr">
        <is>
          <t>深夜時間</t>
        </is>
      </c>
      <c r="Q40" s="124" t="inlineStr">
        <is>
          <t>深夜時間</t>
        </is>
      </c>
      <c r="R40" s="125" t="inlineStr">
        <is>
          <t>食事合計</t>
        </is>
      </c>
    </row>
    <row r="41" ht="36.75" customHeight="1" s="35" thickBot="1">
      <c r="A41" s="119" t="n"/>
      <c r="B41" s="119" t="n"/>
      <c r="C41" s="119" t="n"/>
      <c r="D41" s="119" t="n"/>
      <c r="E41" s="140" t="n"/>
      <c r="F41" s="4" t="inlineStr">
        <is>
          <t>出勤日数</t>
        </is>
      </c>
      <c r="G41" s="144">
        <f>COUNTA(C9:C39)</f>
        <v/>
      </c>
      <c r="H41" s="227">
        <f>+SUM(H9:H39)</f>
        <v/>
      </c>
      <c r="I41" s="228">
        <f>SUM(I9:I39)</f>
        <v/>
      </c>
      <c r="J41" s="229">
        <f>SUM(J9:J39)</f>
        <v/>
      </c>
      <c r="K41" s="229">
        <f>SUM(K9:K39)</f>
        <v/>
      </c>
      <c r="L41" s="197">
        <f>+SUM(L9:L39)</f>
        <v/>
      </c>
      <c r="M41" s="197">
        <f>+SUM(M9:M39)</f>
        <v/>
      </c>
      <c r="N41" s="197">
        <f>+SUM(N9:N39)</f>
        <v/>
      </c>
      <c r="O41" s="197">
        <f>+SUM(O9:O38)</f>
        <v/>
      </c>
      <c r="P41" s="197">
        <f>+SUM(P9:P38)</f>
        <v/>
      </c>
      <c r="Q41" s="197">
        <f>+SUM(Q9:Q39)</f>
        <v/>
      </c>
      <c r="R41" s="119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50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I36" sqref="I36"/>
    </sheetView>
  </sheetViews>
  <sheetFormatPr baseColWidth="8" defaultRowHeight="13.2"/>
  <cols>
    <col width="7.21875" bestFit="1" customWidth="1" style="35" min="1" max="1"/>
    <col width="5.77734375" bestFit="1" customWidth="1" style="35" min="2" max="2"/>
    <col hidden="1" width="2.88671875" customWidth="1" style="35" min="4" max="4"/>
    <col width="10.109375" customWidth="1" style="35" min="8" max="11"/>
    <col width="10" customWidth="1" style="35" min="12" max="13"/>
    <col width="10.88671875" customWidth="1" style="35" min="14" max="14"/>
    <col hidden="1" width="9" customWidth="1" style="35" min="15" max="15"/>
    <col hidden="1" width="8.21875" customWidth="1" style="35" min="16" max="16"/>
  </cols>
  <sheetData>
    <row r="2" ht="22.5" customHeight="1" s="35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67" t="inlineStr">
        <is>
          <t>ダイエットクック</t>
        </is>
      </c>
      <c r="E2" s="166" t="n"/>
      <c r="F2" s="166" t="n"/>
      <c r="G2" s="166" t="n"/>
      <c r="L2" s="0" t="n"/>
      <c r="M2" s="0" t="n"/>
      <c r="Z2" s="22" t="n">
        <v>0.9166666666666666</v>
      </c>
      <c r="AA2" s="23" t="n">
        <v>1.208333333333333</v>
      </c>
    </row>
    <row r="3" ht="22.5" customHeight="1" s="35">
      <c r="A3" s="190">
        <f>'[1]0SHEET'!D1</f>
        <v/>
      </c>
      <c r="B3" s="2" t="inlineStr">
        <is>
          <t>月</t>
        </is>
      </c>
      <c r="L3" s="0" t="n"/>
      <c r="M3" s="0" t="n"/>
    </row>
    <row r="4" ht="22.5" customHeight="1" s="35">
      <c r="C4" s="1" t="inlineStr">
        <is>
          <t>氏名</t>
        </is>
      </c>
      <c r="D4" s="168" t="inlineStr">
        <is>
          <t>Ｒギシン　サンザナ</t>
        </is>
      </c>
      <c r="E4" s="166" t="n"/>
      <c r="F4" s="166" t="n"/>
      <c r="G4" s="166" t="n"/>
      <c r="H4" s="0" t="inlineStr">
        <is>
          <t>NP番号：</t>
        </is>
      </c>
      <c r="I4" s="107" t="n">
        <v>6528</v>
      </c>
      <c r="J4" s="0" t="n"/>
      <c r="K4" s="0" t="n"/>
      <c r="M4" s="0" t="n"/>
    </row>
    <row r="6">
      <c r="L6" s="20" t="inlineStr">
        <is>
          <t>法定時間</t>
        </is>
      </c>
      <c r="M6" s="20" t="n"/>
    </row>
    <row r="7" ht="14.25" customHeight="1" s="35" thickBot="1">
      <c r="L7" s="21" t="n">
        <v>0.3333333333333333</v>
      </c>
      <c r="M7" s="21" t="n"/>
      <c r="O7" s="3" t="n"/>
      <c r="P7" s="3" t="n"/>
      <c r="Q7" s="3" t="n"/>
    </row>
    <row r="8" ht="22.5" customHeight="1" s="35" thickBot="1">
      <c r="A8" s="110" t="inlineStr">
        <is>
          <t>日</t>
        </is>
      </c>
      <c r="B8" s="132" t="inlineStr">
        <is>
          <t>曜日</t>
        </is>
      </c>
      <c r="C8" s="7" t="inlineStr">
        <is>
          <t>出勤</t>
        </is>
      </c>
      <c r="D8" s="8" t="n"/>
      <c r="E8" s="8" t="inlineStr">
        <is>
          <t>退勤</t>
        </is>
      </c>
      <c r="F8" s="8" t="inlineStr">
        <is>
          <t>休憩開始</t>
        </is>
      </c>
      <c r="G8" s="9" t="inlineStr">
        <is>
          <t>休憩終了</t>
        </is>
      </c>
      <c r="H8" s="134" t="inlineStr">
        <is>
          <t>休憩計</t>
        </is>
      </c>
      <c r="I8" s="110" t="inlineStr">
        <is>
          <t>早朝</t>
        </is>
      </c>
      <c r="J8" s="110" t="inlineStr">
        <is>
          <t>基本</t>
        </is>
      </c>
      <c r="K8" s="110" t="inlineStr">
        <is>
          <t>夜</t>
        </is>
      </c>
      <c r="L8" s="111" t="inlineStr">
        <is>
          <t>実働</t>
        </is>
      </c>
      <c r="M8" s="111" t="inlineStr">
        <is>
          <t>契約時間</t>
        </is>
      </c>
      <c r="N8" s="112" t="inlineStr">
        <is>
          <t>残業</t>
        </is>
      </c>
      <c r="O8" s="113" t="inlineStr">
        <is>
          <t>深夜時間</t>
        </is>
      </c>
      <c r="P8" s="113" t="inlineStr">
        <is>
          <t>深夜休憩</t>
        </is>
      </c>
      <c r="Q8" s="113" t="inlineStr">
        <is>
          <t>深夜</t>
        </is>
      </c>
      <c r="R8" s="114" t="inlineStr">
        <is>
          <t>食事</t>
        </is>
      </c>
    </row>
    <row r="9" ht="36.75" customHeight="1" s="35" thickTop="1">
      <c r="A9" s="214">
        <f>A3</f>
        <v/>
      </c>
      <c r="B9" s="133">
        <f>TEXT(A9,"aaa")</f>
        <v/>
      </c>
      <c r="C9" s="192" t="n"/>
      <c r="D9" s="215">
        <f t="array" ref="D9">_xlfn.IFS(C9&lt;0.5,"朝",AND(C9&lt;22/24),"22前",AND(C9&gt;=22/24),"22後")</f>
        <v/>
      </c>
      <c r="E9" s="145" t="n"/>
      <c r="F9" s="196" t="n"/>
      <c r="G9" s="194" t="n"/>
      <c r="H9" s="195">
        <f>G9-F9</f>
        <v/>
      </c>
      <c r="I9" s="196">
        <f>IF(AND(C9&lt;0.333,C9&lt;&gt;""),8/24-C9,(IF(E9&gt;29/24,E9-29/24,)))</f>
        <v/>
      </c>
      <c r="J9" s="196">
        <f>IF(AND(C9&lt;0.5,C9&lt;&gt;""),E9-C9-H9,)</f>
        <v/>
      </c>
      <c r="K9" s="196">
        <f>IF(AND(C9&gt;0.5,C9&lt;22/24),22/24-C9,)</f>
        <v/>
      </c>
      <c r="L9" s="197">
        <f>IF(C9&gt;E9,E9+1-C9-H9,E9-C9-H9)</f>
        <v/>
      </c>
      <c r="M9" s="196">
        <f>+IF(L9&gt;$L$7,$L$7,L9)</f>
        <v/>
      </c>
      <c r="N9" s="196">
        <f>+IF(OR(L9&lt;=$L$7,L9=" ")," ",L9-$L$7)</f>
        <v/>
      </c>
      <c r="O9" s="196">
        <f>IF(AND($C9&lt;&gt;"",$C9&lt;$AA$2,$E9&gt;$Z$2),MIN($E9,$AA$2)-MAX($C9,$Z$2),0)</f>
        <v/>
      </c>
      <c r="P9" s="196">
        <f>IF(AND($F9&lt;&gt;"",$F9&lt;$AA$2,$G9&gt;$Z$2),MIN($G9,$AA$2)-MAX($F9,$Z$2),0)</f>
        <v/>
      </c>
      <c r="Q9" s="197">
        <f t="array" ref="Q9">_xlfn.IFS(D9="朝",,AND(D9="22前",E9&gt;5/24),5/24+1-H9-22/24,AND(D9="22前",E9&lt;5/24),E9+1-H9-22/24,AND(D9="22後",E9&gt;5/24),5/24+1-H9-C9,AND(D9="22後",E9&lt;5/24),E9+1-H9-C9)</f>
        <v/>
      </c>
      <c r="R9" s="117" t="n"/>
    </row>
    <row r="10" ht="36.75" customHeight="1" s="35">
      <c r="A10" s="216">
        <f>A9+1</f>
        <v/>
      </c>
      <c r="B10" s="32">
        <f>TEXT(A10,"aaa")</f>
        <v/>
      </c>
      <c r="C10" s="200" t="n"/>
      <c r="D10" s="215">
        <f t="array" ref="D10">_xlfn.IFS(C10&lt;0.5,"朝",AND(C10&lt;22/24),"22前",AND(C10&gt;=22/24),"22後")</f>
        <v/>
      </c>
      <c r="E10" s="146" t="n"/>
      <c r="F10" s="197" t="n"/>
      <c r="G10" s="198" t="n"/>
      <c r="H10" s="201">
        <f>G10-F10</f>
        <v/>
      </c>
      <c r="I10" s="196">
        <f>IF(AND(C10&lt;0.333,C10&lt;&gt;""),8/24-C10,(IF(E10&gt;29/24,E10-29/24,)))</f>
        <v/>
      </c>
      <c r="J10" s="196">
        <f>IF(AND(C10&lt;0.5,C10&lt;&gt;""),E10-C10-H10,)</f>
        <v/>
      </c>
      <c r="K10" s="196">
        <f>IF(AND(C10&gt;0.5,C10&lt;22/24),22/24-C10,)</f>
        <v/>
      </c>
      <c r="L10" s="197">
        <f>IF(C10&gt;E10,E10+1-C10-H10,E10-C10-H10)</f>
        <v/>
      </c>
      <c r="M10" s="202">
        <f>+IF(L10&gt;$L$7,$L$7,L10)</f>
        <v/>
      </c>
      <c r="N10" s="197">
        <f>+IF(OR(L10&lt;=$L$7,L10=" ")," ",L10-$L$7)</f>
        <v/>
      </c>
      <c r="O10" s="197">
        <f>IF(AND($C10&lt;&gt;"",$C10&lt;$AA$2,$E10&gt;$Z$2),MIN($E10,$AA$2)-MAX($C10,$Z$2),0)</f>
        <v/>
      </c>
      <c r="P10" s="197">
        <f>IF(AND($F10&lt;&gt;"",$F10&lt;$AA$2,$G10&gt;$Z$2),MIN($G10,$AA$2)-MAX($F10,$Z$2),0)</f>
        <v/>
      </c>
      <c r="Q10" s="197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119" t="n"/>
    </row>
    <row r="11" ht="36.75" customHeight="1" s="35">
      <c r="A11" s="216">
        <f>A10+1</f>
        <v/>
      </c>
      <c r="B11" s="32">
        <f>TEXT(A11,"aaa")</f>
        <v/>
      </c>
      <c r="C11" s="200" t="n"/>
      <c r="D11" s="215">
        <f t="array" ref="D11">_xlfn.IFS(C11&lt;0.5,"朝",AND(C11&lt;22/24),"22前",AND(C11&gt;=22/24),"22後")</f>
        <v/>
      </c>
      <c r="E11" s="146" t="n"/>
      <c r="F11" s="197" t="n"/>
      <c r="G11" s="198" t="n"/>
      <c r="H11" s="201">
        <f>G11-F11</f>
        <v/>
      </c>
      <c r="I11" s="196">
        <f>IF(AND(C11&lt;0.333,C11&lt;&gt;""),8/24-C11,(IF(E11&gt;29/24,E11-29/24,)))</f>
        <v/>
      </c>
      <c r="J11" s="196">
        <f>IF(AND(C11&lt;0.5,C11&lt;&gt;""),E11-C11-H11,)</f>
        <v/>
      </c>
      <c r="K11" s="196">
        <f>IF(AND(C11&gt;0.5,C11&lt;22/24),22/24-C11,)</f>
        <v/>
      </c>
      <c r="L11" s="197">
        <f>IF(C11&gt;E11,E11+1-C11-H11,E11-C11-H11)</f>
        <v/>
      </c>
      <c r="M11" s="202">
        <f>+IF(L11&gt;$L$7,$L$7,L11)</f>
        <v/>
      </c>
      <c r="N11" s="197">
        <f>+IF(OR(L11&lt;=$L$7,L11=" ")," ",L11-$L$7)</f>
        <v/>
      </c>
      <c r="O11" s="197">
        <f>IF(AND($C11&lt;&gt;"",$C11&lt;$AA$2,$E11&gt;$Z$2),MIN($E11,$AA$2)-MAX($C11,$Z$2),0)</f>
        <v/>
      </c>
      <c r="P11" s="197">
        <f>IF(AND($F11&lt;&gt;"",$F11&lt;$AA$2,$G11&gt;$Z$2),MIN($G11,$AA$2)-MAX($F11,$Z$2),0)</f>
        <v/>
      </c>
      <c r="Q11" s="197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119" t="n"/>
    </row>
    <row r="12" ht="36.75" customHeight="1" s="35">
      <c r="A12" s="216">
        <f>A11+1</f>
        <v/>
      </c>
      <c r="B12" s="32">
        <f>TEXT(A12,"aaa")</f>
        <v/>
      </c>
      <c r="C12" s="200" t="n"/>
      <c r="D12" s="215">
        <f t="array" ref="D12">_xlfn.IFS(C12&lt;0.5,"朝",AND(C12&lt;22/24),"22前",AND(C12&gt;=22/24),"22後")</f>
        <v/>
      </c>
      <c r="E12" s="146" t="n"/>
      <c r="F12" s="197" t="n"/>
      <c r="G12" s="198" t="n"/>
      <c r="H12" s="201">
        <f>G12-F12</f>
        <v/>
      </c>
      <c r="I12" s="196">
        <f>IF(AND(C12&lt;0.333,C12&lt;&gt;""),8/24-C12,(IF(E12&gt;29/24,E12-29/24,)))</f>
        <v/>
      </c>
      <c r="J12" s="196">
        <f>IF(AND(C12&lt;0.5,C12&lt;&gt;""),E12-C12-H12,)</f>
        <v/>
      </c>
      <c r="K12" s="196">
        <f>IF(AND(C12&gt;0.5,C12&lt;22/24),22/24-C12,)</f>
        <v/>
      </c>
      <c r="L12" s="197">
        <f>IF(C12&gt;E12,E12+1-C12-H12,E12-C12-H12)</f>
        <v/>
      </c>
      <c r="M12" s="202">
        <f>+IF(L12&gt;$L$7,$L$7,L12)</f>
        <v/>
      </c>
      <c r="N12" s="197">
        <f>+IF(OR(L12&lt;=$L$7,L12=" ")," ",L12-$L$7)</f>
        <v/>
      </c>
      <c r="O12" s="197">
        <f>IF(AND($C12&lt;&gt;"",$C12&lt;$AA$2,$E12&gt;$Z$2),MIN($E12,$AA$2)-MAX($C12,$Z$2),0)</f>
        <v/>
      </c>
      <c r="P12" s="197">
        <f>IF(AND($F12&lt;&gt;"",$F12&lt;$AA$2,$G12&gt;$Z$2),MIN($G12,$AA$2)-MAX($F12,$Z$2),0)</f>
        <v/>
      </c>
      <c r="Q12" s="197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119" t="n"/>
    </row>
    <row r="13" ht="36.75" customHeight="1" s="35">
      <c r="A13" s="216">
        <f>A12+1</f>
        <v/>
      </c>
      <c r="B13" s="32">
        <f>TEXT(A13,"aaa")</f>
        <v/>
      </c>
      <c r="C13" s="200" t="n">
        <v>0.8645833333333334</v>
      </c>
      <c r="D13" s="215">
        <f t="array" ref="D13">_xlfn.IFS(C13&lt;0.5,"朝",AND(C13&lt;22/24),"22前",AND(C13&gt;=22/24),"22後")</f>
        <v/>
      </c>
      <c r="E13" s="146" t="n">
        <v>1.25625</v>
      </c>
      <c r="F13" s="197" t="n">
        <v>0</v>
      </c>
      <c r="G13" s="198" t="n">
        <v>0.04166666666666666</v>
      </c>
      <c r="H13" s="201">
        <f>G13-F13</f>
        <v/>
      </c>
      <c r="I13" s="196">
        <f>IF(AND(C13&lt;0.333,C13&lt;&gt;""),8/24-C13,(IF(E13&gt;29/24,E13-29/24,)))</f>
        <v/>
      </c>
      <c r="J13" s="196">
        <f>IF(AND(C13&lt;0.5,C13&lt;&gt;""),E13-C13-H13,)</f>
        <v/>
      </c>
      <c r="K13" s="196">
        <f>IF(AND(C13&gt;0.5,C13&lt;22/24),22/24-C13,)</f>
        <v/>
      </c>
      <c r="L13" s="197">
        <f>IF(C13&gt;E13,E13+1-C13-H13,E13-C13-H13)</f>
        <v/>
      </c>
      <c r="M13" s="202">
        <f>+IF(L13&gt;$L$7,$L$7,L13)</f>
        <v/>
      </c>
      <c r="N13" s="197">
        <f>+IF(OR(L13&lt;=$L$7,L13=" ")," ",L13-$L$7)</f>
        <v/>
      </c>
      <c r="O13" s="197">
        <f>IF(AND($C13&lt;&gt;"",$C13&lt;$AA$2,$E13&gt;$Z$2),MIN($E13,$AA$2)-MAX($C13,$Z$2),0)</f>
        <v/>
      </c>
      <c r="P13" s="197">
        <f>IF(AND($F13&lt;&gt;"",$F13&lt;$AA$2,$G13&gt;$Z$2),MIN($G13,$AA$2)-MAX($F13,$Z$2),0)</f>
        <v/>
      </c>
      <c r="Q13" s="197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119" t="n"/>
    </row>
    <row r="14" ht="36.75" customHeight="1" s="35">
      <c r="A14" s="216">
        <f>A13+1</f>
        <v/>
      </c>
      <c r="B14" s="32">
        <f>TEXT(A14,"aaa")</f>
        <v/>
      </c>
      <c r="C14" s="200" t="n">
        <v>0.8645833333333334</v>
      </c>
      <c r="D14" s="215">
        <f t="array" ref="D14">_xlfn.IFS(C14&lt;0.5,"朝",AND(C14&lt;22/24),"22前",AND(C14&gt;=22/24),"22後")</f>
        <v/>
      </c>
      <c r="E14" s="146" t="n">
        <v>1.239583333333333</v>
      </c>
      <c r="F14" s="197" t="n">
        <v>0</v>
      </c>
      <c r="G14" s="198" t="n">
        <v>0.04166666666666666</v>
      </c>
      <c r="H14" s="201">
        <f>G14-F14</f>
        <v/>
      </c>
      <c r="I14" s="196">
        <f>IF(AND(C14&lt;0.333,C14&lt;&gt;""),8/24-C14,(IF(E14&gt;29/24,E14-29/24,)))</f>
        <v/>
      </c>
      <c r="J14" s="196">
        <f>IF(AND(C14&lt;0.5,C14&lt;&gt;""),E14-C14-H14,)</f>
        <v/>
      </c>
      <c r="K14" s="196">
        <f>IF(AND(C14&gt;0.5,C14&lt;22/24),22/24-C14,)</f>
        <v/>
      </c>
      <c r="L14" s="197">
        <f>IF(C14&gt;E14,E14+1-C14-H14,E14-C14-H14)</f>
        <v/>
      </c>
      <c r="M14" s="202">
        <f>+IF(L14&gt;$L$7,$L$7,L14)</f>
        <v/>
      </c>
      <c r="N14" s="197">
        <f>+IF(OR(L14&lt;=$L$7,L14=" ")," ",L14-$L$7)</f>
        <v/>
      </c>
      <c r="O14" s="197">
        <f>IF(AND($C14&lt;&gt;"",$C14&lt;$AA$2,$E14&gt;$Z$2),MIN($E14,$AA$2)-MAX($C14,$Z$2),0)</f>
        <v/>
      </c>
      <c r="P14" s="197">
        <f>IF(AND($F14&lt;&gt;"",$F14&lt;$AA$2,$G14&gt;$Z$2),MIN($G14,$AA$2)-MAX($F14,$Z$2),0)</f>
        <v/>
      </c>
      <c r="Q14" s="197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119" t="n"/>
    </row>
    <row r="15" ht="36.75" customHeight="1" s="35">
      <c r="A15" s="216">
        <f>A14+1</f>
        <v/>
      </c>
      <c r="B15" s="32">
        <f>TEXT(A15,"aaa")</f>
        <v/>
      </c>
      <c r="C15" s="200" t="n"/>
      <c r="D15" s="215">
        <f t="array" ref="D15">_xlfn.IFS(C15&lt;0.5,"朝",AND(C15&lt;22/24),"22前",AND(C15&gt;=22/24),"22後")</f>
        <v/>
      </c>
      <c r="E15" s="146" t="n"/>
      <c r="F15" s="197" t="n"/>
      <c r="G15" s="198" t="n"/>
      <c r="H15" s="201">
        <f>G15-F15</f>
        <v/>
      </c>
      <c r="I15" s="196">
        <f>IF(AND(C15&lt;0.333,C15&lt;&gt;""),8/24-C15,(IF(E15&gt;29/24,E15-29/24,)))</f>
        <v/>
      </c>
      <c r="J15" s="196">
        <f>IF(AND(C15&lt;0.5,C15&lt;&gt;""),E15-C15-H15,)</f>
        <v/>
      </c>
      <c r="K15" s="196">
        <f>IF(AND(C15&gt;0.5,C15&lt;22/24),22/24-C15,)</f>
        <v/>
      </c>
      <c r="L15" s="197">
        <f>IF(C15&gt;E15,E15+1-C15-H15,E15-C15-H15)</f>
        <v/>
      </c>
      <c r="M15" s="202">
        <f>+IF(L15&gt;$L$7,$L$7,L15)</f>
        <v/>
      </c>
      <c r="N15" s="197">
        <f>+IF(OR(L15&lt;=$L$7,L15=" ")," ",L15-$L$7)</f>
        <v/>
      </c>
      <c r="O15" s="197">
        <f>IF(AND($C15&lt;&gt;"",$C15&lt;$AA$2,$E15&gt;$Z$2),MIN($E15,$AA$2)-MAX($C15,$Z$2),0)</f>
        <v/>
      </c>
      <c r="P15" s="197">
        <f>IF(AND($F15&lt;&gt;"",$F15&lt;$AA$2,$G15&gt;$Z$2),MIN($G15,$AA$2)-MAX($F15,$Z$2),0)</f>
        <v/>
      </c>
      <c r="Q15" s="197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119" t="n"/>
    </row>
    <row r="16" ht="36.75" customHeight="1" s="35">
      <c r="A16" s="216">
        <f>A15+1</f>
        <v/>
      </c>
      <c r="B16" s="32">
        <f>TEXT(A16,"aaa")</f>
        <v/>
      </c>
      <c r="C16" s="200" t="n"/>
      <c r="D16" s="215">
        <f t="array" ref="D16">_xlfn.IFS(C16&lt;0.5,"朝",AND(C16&lt;22/24),"22前",AND(C16&gt;=22/24),"22後")</f>
        <v/>
      </c>
      <c r="E16" s="146" t="n"/>
      <c r="F16" s="197" t="n"/>
      <c r="G16" s="198" t="n"/>
      <c r="H16" s="201">
        <f>G16-F16</f>
        <v/>
      </c>
      <c r="I16" s="196">
        <f>IF(AND(C16&lt;0.333,C16&lt;&gt;""),8/24-C16,(IF(E16&gt;29/24,E16-29/24,)))</f>
        <v/>
      </c>
      <c r="J16" s="196">
        <f>IF(AND(C16&lt;0.5,C16&lt;&gt;""),E16-C16-H16,)</f>
        <v/>
      </c>
      <c r="K16" s="196">
        <f>IF(AND(C16&gt;0.5,C16&lt;22/24),22/24-C16,)</f>
        <v/>
      </c>
      <c r="L16" s="197">
        <f>IF(C16&gt;E16,E16+1-C16-H16,E16-C16-H16)</f>
        <v/>
      </c>
      <c r="M16" s="202">
        <f>+IF(L16&gt;$L$7,$L$7,L16)</f>
        <v/>
      </c>
      <c r="N16" s="197">
        <f>+IF(OR(L16&lt;=$L$7,L16=" ")," ",L16-$L$7)</f>
        <v/>
      </c>
      <c r="O16" s="197">
        <f>IF(AND($C16&lt;&gt;"",$C16&lt;$AA$2,$E16&gt;$Z$2),MIN($E16,$AA$2)-MAX($C16,$Z$2),0)</f>
        <v/>
      </c>
      <c r="P16" s="197">
        <f>IF(AND($F16&lt;&gt;"",$F16&lt;$AA$2,$G16&gt;$Z$2),MIN($G16,$AA$2)-MAX($F16,$Z$2),0)</f>
        <v/>
      </c>
      <c r="Q16" s="197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119" t="n"/>
    </row>
    <row r="17" ht="36.75" customHeight="1" s="35">
      <c r="A17" s="216">
        <f>A16+1</f>
        <v/>
      </c>
      <c r="B17" s="32">
        <f>TEXT(A17,"aaa")</f>
        <v/>
      </c>
      <c r="C17" s="200" t="n"/>
      <c r="D17" s="215">
        <f t="array" ref="D17">_xlfn.IFS(C17&lt;0.5,"朝",AND(C17&lt;22/24),"22前",AND(C17&gt;=22/24),"22後")</f>
        <v/>
      </c>
      <c r="E17" s="146" t="n"/>
      <c r="F17" s="197" t="n"/>
      <c r="G17" s="198" t="n"/>
      <c r="H17" s="201">
        <f>G17-F17</f>
        <v/>
      </c>
      <c r="I17" s="196">
        <f>IF(AND(C17&lt;0.333,C17&lt;&gt;""),8/24-C17,(IF(E17&gt;29/24,E17-29/24,)))</f>
        <v/>
      </c>
      <c r="J17" s="196">
        <f>IF(AND(C17&lt;0.5,C17&lt;&gt;""),E17-C17-H17,)</f>
        <v/>
      </c>
      <c r="K17" s="196">
        <f>IF(AND(C17&gt;0.5,C17&lt;22/24),22/24-C17,)</f>
        <v/>
      </c>
      <c r="L17" s="197">
        <f>IF(C17&gt;E17,E17+1-C17-H17,E17-C17-H17)</f>
        <v/>
      </c>
      <c r="M17" s="202">
        <f>+IF(L17&gt;$L$7,$L$7,L17)</f>
        <v/>
      </c>
      <c r="N17" s="197">
        <f>+IF(OR(L17&lt;=$L$7,L17=" ")," ",L17-$L$7)</f>
        <v/>
      </c>
      <c r="O17" s="197">
        <f>IF(AND($C17&lt;&gt;"",$C17&lt;$AA$2,$E17&gt;$Z$2),MIN($E17,$AA$2)-MAX($C17,$Z$2),0)</f>
        <v/>
      </c>
      <c r="P17" s="197">
        <f>IF(AND($F17&lt;&gt;"",$F17&lt;$AA$2,$G17&gt;$Z$2),MIN($G17,$AA$2)-MAX($F17,$Z$2),0)</f>
        <v/>
      </c>
      <c r="Q17" s="197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119" t="n"/>
    </row>
    <row r="18" ht="36.75" customHeight="1" s="35">
      <c r="A18" s="216">
        <f>A17+1</f>
        <v/>
      </c>
      <c r="B18" s="32">
        <f>TEXT(A18,"aaa")</f>
        <v/>
      </c>
      <c r="C18" s="200" t="n"/>
      <c r="D18" s="215">
        <f t="array" ref="D18">_xlfn.IFS(C18&lt;0.5,"朝",AND(C18&lt;22/24),"22前",AND(C18&gt;=22/24),"22後")</f>
        <v/>
      </c>
      <c r="E18" s="146" t="n"/>
      <c r="F18" s="197" t="n"/>
      <c r="G18" s="198" t="n"/>
      <c r="H18" s="201">
        <f>G18-F18</f>
        <v/>
      </c>
      <c r="I18" s="196">
        <f>IF(AND(C18&lt;0.333,C18&lt;&gt;""),8/24-C18,(IF(E18&gt;29/24,E18-29/24,)))</f>
        <v/>
      </c>
      <c r="J18" s="196">
        <f>IF(AND(C18&lt;0.5,C18&lt;&gt;""),E18-C18-H18,)</f>
        <v/>
      </c>
      <c r="K18" s="196">
        <f>IF(AND(C18&gt;0.5,C18&lt;22/24),22/24-C18,)</f>
        <v/>
      </c>
      <c r="L18" s="197">
        <f>IF(C18&gt;E18,E18+1-C18-H18,E18-C18-H18)</f>
        <v/>
      </c>
      <c r="M18" s="202">
        <f>+IF(L18&gt;$L$7,$L$7,L18)</f>
        <v/>
      </c>
      <c r="N18" s="197">
        <f>+IF(OR(L18&lt;=$L$7,L18=" ")," ",L18-$L$7)</f>
        <v/>
      </c>
      <c r="O18" s="197">
        <f>IF(AND($C18&lt;&gt;"",$C18&lt;$AA$2,$E18&gt;$Z$2),MIN($E18,$AA$2)-MAX($C18,$Z$2),0)</f>
        <v/>
      </c>
      <c r="P18" s="197">
        <f>IF(AND($F18&lt;&gt;"",$F18&lt;$AA$2,$G18&gt;$Z$2),MIN($G18,$AA$2)-MAX($F18,$Z$2),0)</f>
        <v/>
      </c>
      <c r="Q18" s="197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119" t="n"/>
    </row>
    <row r="19" ht="36.75" customHeight="1" s="35">
      <c r="A19" s="216">
        <f>A18+1</f>
        <v/>
      </c>
      <c r="B19" s="32">
        <f>TEXT(A19,"aaa")</f>
        <v/>
      </c>
      <c r="C19" s="200" t="n"/>
      <c r="D19" s="215">
        <f t="array" ref="D19">_xlfn.IFS(C19&lt;0.5,"朝",AND(C19&lt;22/24),"22前",AND(C19&gt;=22/24),"22後")</f>
        <v/>
      </c>
      <c r="E19" s="146" t="n"/>
      <c r="F19" s="197" t="n"/>
      <c r="G19" s="198" t="n"/>
      <c r="H19" s="201">
        <f>G19-F19</f>
        <v/>
      </c>
      <c r="I19" s="196">
        <f>IF(AND(C19&lt;0.333,C19&lt;&gt;""),8/24-C19,(IF(E19&gt;29/24,E19-29/24,)))</f>
        <v/>
      </c>
      <c r="J19" s="196">
        <f>IF(AND(C19&lt;0.5,C19&lt;&gt;""),E19-C19-H19,)</f>
        <v/>
      </c>
      <c r="K19" s="196">
        <f>IF(AND(C19&gt;0.5,C19&lt;22/24),22/24-C19,)</f>
        <v/>
      </c>
      <c r="L19" s="197">
        <f>IF(C19&gt;E19,E19+1-C19-H19,E19-C19-H19)</f>
        <v/>
      </c>
      <c r="M19" s="202">
        <f>+IF(L19&gt;$L$7,$L$7,L19)</f>
        <v/>
      </c>
      <c r="N19" s="197">
        <f>+IF(OR(L19&lt;=$L$7,L19=" ")," ",L19-$L$7)</f>
        <v/>
      </c>
      <c r="O19" s="197">
        <f>IF(AND($C19&lt;&gt;"",$C19&lt;$AA$2,$E19&gt;$Z$2),MIN($E19,$AA$2)-MAX($C19,$Z$2),0)</f>
        <v/>
      </c>
      <c r="P19" s="197">
        <f>IF(AND($F19&lt;&gt;"",$F19&lt;$AA$2,$G19&gt;$Z$2),MIN($G19,$AA$2)-MAX($F19,$Z$2),0)</f>
        <v/>
      </c>
      <c r="Q19" s="197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119" t="n"/>
    </row>
    <row r="20" ht="36.75" customHeight="1" s="35">
      <c r="A20" s="216">
        <f>A19+1</f>
        <v/>
      </c>
      <c r="B20" s="32">
        <f>TEXT(A20,"aaa")</f>
        <v/>
      </c>
      <c r="C20" s="200" t="n">
        <v>0.8645833333333334</v>
      </c>
      <c r="D20" s="215">
        <f t="array" ref="D20">_xlfn.IFS(C20&lt;0.5,"朝",AND(C20&lt;22/24),"22前",AND(C20&gt;=22/24),"22後")</f>
        <v/>
      </c>
      <c r="E20" s="146" t="n">
        <v>1.25625</v>
      </c>
      <c r="F20" s="197" t="n">
        <v>0</v>
      </c>
      <c r="G20" s="198" t="n">
        <v>0.04166666666666666</v>
      </c>
      <c r="H20" s="201">
        <f>G20-F20</f>
        <v/>
      </c>
      <c r="I20" s="196">
        <f>IF(AND(C20&lt;0.333,C20&lt;&gt;""),8/24-C20,(IF(E20&gt;29/24,E20-29/24,)))</f>
        <v/>
      </c>
      <c r="J20" s="196">
        <f>IF(AND(C20&lt;0.5,C20&lt;&gt;""),E20-C20-H20,)</f>
        <v/>
      </c>
      <c r="K20" s="196">
        <f>IF(AND(C20&gt;0.5,C20&lt;22/24),22/24-C20,)</f>
        <v/>
      </c>
      <c r="L20" s="197">
        <f>IF(C20&gt;E20,E20+1-C20-H20,E20-C20-H20)</f>
        <v/>
      </c>
      <c r="M20" s="202">
        <f>+IF(L20&gt;$L$7,$L$7,L20)</f>
        <v/>
      </c>
      <c r="N20" s="197">
        <f>+IF(OR(L20&lt;=$L$7,L20=" ")," ",L20-$L$7)</f>
        <v/>
      </c>
      <c r="O20" s="197">
        <f>IF(AND($C20&lt;&gt;"",$C20&lt;$AA$2,$E20&gt;$Z$2),MIN($E20,$AA$2)-MAX($C20,$Z$2),0)</f>
        <v/>
      </c>
      <c r="P20" s="197">
        <f>IF(AND($F20&lt;&gt;"",$F20&lt;$AA$2,$G20&gt;$Z$2),MIN($G20,$AA$2)-MAX($F20,$Z$2),0)</f>
        <v/>
      </c>
      <c r="Q20" s="197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119" t="n"/>
    </row>
    <row r="21" ht="36.75" customHeight="1" s="35">
      <c r="A21" s="216">
        <f>A20+1</f>
        <v/>
      </c>
      <c r="B21" s="32">
        <f>TEXT(A21,"aaa")</f>
        <v/>
      </c>
      <c r="C21" s="200" t="n">
        <v>0.8645833333333334</v>
      </c>
      <c r="D21" s="215">
        <f t="array" ref="D21">_xlfn.IFS(C21&lt;0.5,"朝",AND(C21&lt;22/24),"22前",AND(C21&gt;=22/24),"22後")</f>
        <v/>
      </c>
      <c r="E21" s="146" t="n">
        <v>1.24375</v>
      </c>
      <c r="F21" s="197" t="n">
        <v>0</v>
      </c>
      <c r="G21" s="198" t="n">
        <v>0.04166666666666666</v>
      </c>
      <c r="H21" s="201">
        <f>G21-F21</f>
        <v/>
      </c>
      <c r="I21" s="196">
        <f>IF(AND(C21&lt;0.333,C21&lt;&gt;""),8/24-C21,(IF(E21&gt;29/24,E21-29/24,)))</f>
        <v/>
      </c>
      <c r="J21" s="196">
        <f>IF(AND(C21&lt;0.5,C21&lt;&gt;""),E21-C21-H21,)</f>
        <v/>
      </c>
      <c r="K21" s="196">
        <f>IF(AND(C21&gt;0.5,C21&lt;22/24),22/24-C21,)</f>
        <v/>
      </c>
      <c r="L21" s="197">
        <f>IF(C21&gt;E21,E21+1-C21-H21,E21-C21-H21)</f>
        <v/>
      </c>
      <c r="M21" s="202">
        <f>+IF(L21&gt;$L$7,$L$7,L21)</f>
        <v/>
      </c>
      <c r="N21" s="197">
        <f>+IF(OR(L21&lt;=$L$7,L21=" ")," ",L21-$L$7)</f>
        <v/>
      </c>
      <c r="O21" s="197">
        <f>IF(AND($C21&lt;&gt;"",$C21&lt;$AA$2,$E21&gt;$Z$2),MIN($E21,$AA$2)-MAX($C21,$Z$2),0)</f>
        <v/>
      </c>
      <c r="P21" s="197">
        <f>IF(AND($F21&lt;&gt;"",$F21&lt;$AA$2,$G21&gt;$Z$2),MIN($G21,$AA$2)-MAX($F21,$Z$2),0)</f>
        <v/>
      </c>
      <c r="Q21" s="197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119" t="n"/>
    </row>
    <row r="22" ht="36.75" customHeight="1" s="35">
      <c r="A22" s="216">
        <f>A21+1</f>
        <v/>
      </c>
      <c r="B22" s="32">
        <f>TEXT(A22,"aaa")</f>
        <v/>
      </c>
      <c r="C22" s="200" t="n">
        <v>0.8645833333333334</v>
      </c>
      <c r="D22" s="215">
        <f t="array" ref="D22">_xlfn.IFS(C22&lt;0.5,"朝",AND(C22&lt;22/24),"22前",AND(C22&gt;=22/24),"22後")</f>
        <v/>
      </c>
      <c r="E22" s="146" t="n">
        <v>1.24375</v>
      </c>
      <c r="F22" s="197" t="n">
        <v>0</v>
      </c>
      <c r="G22" s="198" t="n">
        <v>0.04166666666666666</v>
      </c>
      <c r="H22" s="201">
        <f>G22-F22</f>
        <v/>
      </c>
      <c r="I22" s="196">
        <f>IF(AND(C22&lt;0.333,C22&lt;&gt;""),8/24-C22,(IF(E22&gt;29/24,E22-29/24,)))</f>
        <v/>
      </c>
      <c r="J22" s="196">
        <f>IF(AND(C22&lt;0.5,C22&lt;&gt;""),E22-C22-H22,)</f>
        <v/>
      </c>
      <c r="K22" s="196">
        <f>IF(AND(C22&gt;0.5,C22&lt;22/24),22/24-C22,)</f>
        <v/>
      </c>
      <c r="L22" s="197">
        <f>IF(C22&gt;E22,E22+1-C22-H22,E22-C22-H22)</f>
        <v/>
      </c>
      <c r="M22" s="202">
        <f>+IF(L22&gt;$L$7,$L$7,L22)</f>
        <v/>
      </c>
      <c r="N22" s="197">
        <f>+IF(OR(L22&lt;=$L$7,L22=" ")," ",L22-$L$7)</f>
        <v/>
      </c>
      <c r="O22" s="197">
        <f>IF(AND($C22&lt;&gt;"",$C22&lt;$AA$2,$E22&gt;$Z$2),MIN($E22,$AA$2)-MAX($C22,$Z$2),0)</f>
        <v/>
      </c>
      <c r="P22" s="197">
        <f>IF(AND($F22&lt;&gt;"",$F22&lt;$AA$2,$G22&gt;$Z$2),MIN($G22,$AA$2)-MAX($F22,$Z$2),0)</f>
        <v/>
      </c>
      <c r="Q22" s="197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119" t="n"/>
    </row>
    <row r="23" ht="36.75" customHeight="1" s="35">
      <c r="A23" s="216">
        <f>A22+1</f>
        <v/>
      </c>
      <c r="B23" s="32">
        <f>TEXT(A23,"aaa")</f>
        <v/>
      </c>
      <c r="C23" s="200" t="n"/>
      <c r="D23" s="215">
        <f t="array" ref="D23">_xlfn.IFS(C23&lt;0.5,"朝",AND(C23&lt;22/24),"22前",AND(C23&gt;=22/24),"22後")</f>
        <v/>
      </c>
      <c r="E23" s="146" t="n"/>
      <c r="F23" s="197" t="n"/>
      <c r="G23" s="198" t="n"/>
      <c r="H23" s="201">
        <f>G23-F23</f>
        <v/>
      </c>
      <c r="I23" s="196">
        <f>IF(AND(C23&lt;0.333,C23&lt;&gt;""),8/24-C23,(IF(E23&gt;29/24,E23-29/24,)))</f>
        <v/>
      </c>
      <c r="J23" s="196">
        <f>IF(AND(C23&lt;0.5,C23&lt;&gt;""),E23-C23-H23,)</f>
        <v/>
      </c>
      <c r="K23" s="196">
        <f>IF(AND(C23&gt;0.5,C23&lt;22/24),22/24-C23,)</f>
        <v/>
      </c>
      <c r="L23" s="197">
        <f>IF(C23&gt;E23,E23+1-C23-H23,E23-C23-H23)</f>
        <v/>
      </c>
      <c r="M23" s="202">
        <f>+IF(L23&gt;$L$7,$L$7,L23)</f>
        <v/>
      </c>
      <c r="N23" s="197">
        <f>+IF(OR(L23&lt;=$L$7,L23=" ")," ",L23-$L$7)</f>
        <v/>
      </c>
      <c r="O23" s="197">
        <f>IF(AND($C23&lt;&gt;"",$C23&lt;$AA$2,$E23&gt;$Z$2),MIN($E23,$AA$2)-MAX($C23,$Z$2),0)</f>
        <v/>
      </c>
      <c r="P23" s="197">
        <f>IF(AND($F23&lt;&gt;"",$F23&lt;$AA$2,$G23&gt;$Z$2),MIN($G23,$AA$2)-MAX($F23,$Z$2),0)</f>
        <v/>
      </c>
      <c r="Q23" s="197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119" t="n"/>
    </row>
    <row r="24" ht="36.75" customHeight="1" s="35">
      <c r="A24" s="216">
        <f>A23+1</f>
        <v/>
      </c>
      <c r="B24" s="32">
        <f>TEXT(A24,"aaa")</f>
        <v/>
      </c>
      <c r="C24" s="200" t="n"/>
      <c r="D24" s="215">
        <f t="array" ref="D24">_xlfn.IFS(C24&lt;0.5,"朝",AND(C24&lt;22/24),"22前",AND(C24&gt;=22/24),"22後")</f>
        <v/>
      </c>
      <c r="E24" s="146" t="n"/>
      <c r="F24" s="197" t="n"/>
      <c r="G24" s="198" t="n"/>
      <c r="H24" s="201">
        <f>G24-F24</f>
        <v/>
      </c>
      <c r="I24" s="196">
        <f>IF(AND(C24&lt;0.333,C24&lt;&gt;""),8/24-C24,(IF(E24&gt;29/24,E24-29/24,)))</f>
        <v/>
      </c>
      <c r="J24" s="196">
        <f>IF(AND(C24&lt;0.5,C24&lt;&gt;""),E24-C24-H24,)</f>
        <v/>
      </c>
      <c r="K24" s="196">
        <f>IF(AND(C24&gt;0.5,C24&lt;22/24),22/24-C24,)</f>
        <v/>
      </c>
      <c r="L24" s="197">
        <f>IF(C24&gt;E24,E24+1-C24-H24,E24-C24-H24)</f>
        <v/>
      </c>
      <c r="M24" s="202">
        <f>+IF(L24&gt;$L$7,$L$7,L24)</f>
        <v/>
      </c>
      <c r="N24" s="197">
        <f>+IF(OR(L24&lt;=$L$7,L24=" ")," ",L24-$L$7)</f>
        <v/>
      </c>
      <c r="O24" s="197">
        <f>IF(AND($C24&lt;&gt;"",$C24&lt;$AA$2,$E24&gt;$Z$2),MIN($E24,$AA$2)-MAX($C24,$Z$2),0)</f>
        <v/>
      </c>
      <c r="P24" s="197">
        <f>IF(AND($F24&lt;&gt;"",$F24&lt;$AA$2,$G24&gt;$Z$2),MIN($G24,$AA$2)-MAX($F24,$Z$2),0)</f>
        <v/>
      </c>
      <c r="Q24" s="197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119" t="n"/>
    </row>
    <row r="25" ht="36.75" customHeight="1" s="35">
      <c r="A25" s="216">
        <f>A24+1</f>
        <v/>
      </c>
      <c r="B25" s="32">
        <f>TEXT(A25,"aaa")</f>
        <v/>
      </c>
      <c r="C25" s="200" t="n"/>
      <c r="D25" s="215">
        <f t="array" ref="D25">_xlfn.IFS(C25&lt;0.5,"朝",AND(C25&lt;22/24),"22前",AND(C25&gt;=22/24),"22後")</f>
        <v/>
      </c>
      <c r="E25" s="146" t="n"/>
      <c r="F25" s="197" t="n"/>
      <c r="G25" s="198" t="n"/>
      <c r="H25" s="201">
        <f>G25-F25</f>
        <v/>
      </c>
      <c r="I25" s="196">
        <f>IF(AND(C25&lt;0.333,C25&lt;&gt;""),8/24-C25,(IF(E25&gt;29/24,E25-29/24,)))</f>
        <v/>
      </c>
      <c r="J25" s="196">
        <f>IF(AND(C25&lt;0.5,C25&lt;&gt;""),E25-C25-H25,)</f>
        <v/>
      </c>
      <c r="K25" s="196">
        <f>IF(AND(C25&gt;0.5,C25&lt;22/24),22/24-C25,)</f>
        <v/>
      </c>
      <c r="L25" s="197">
        <f>IF(C25&gt;E25,E25+1-C25-H25,E25-C25-H25)</f>
        <v/>
      </c>
      <c r="M25" s="202">
        <f>+IF(L25&gt;$L$7,$L$7,L25)</f>
        <v/>
      </c>
      <c r="N25" s="197">
        <f>+IF(OR(L25&lt;=$L$7,L25=" ")," ",L25-$L$7)</f>
        <v/>
      </c>
      <c r="O25" s="197">
        <f>IF(AND($C25&lt;&gt;"",$C25&lt;$AA$2,$E25&gt;$Z$2),MIN($E25,$AA$2)-MAX($C25,$Z$2),0)</f>
        <v/>
      </c>
      <c r="P25" s="197">
        <f>IF(AND($F25&lt;&gt;"",$F25&lt;$AA$2,$G25&gt;$Z$2),MIN($G25,$AA$2)-MAX($F25,$Z$2),0)</f>
        <v/>
      </c>
      <c r="Q25" s="197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119" t="n"/>
    </row>
    <row r="26" ht="36.75" customHeight="1" s="35">
      <c r="A26" s="216">
        <f>A25+1</f>
        <v/>
      </c>
      <c r="B26" s="32">
        <f>TEXT(A26,"aaa")</f>
        <v/>
      </c>
      <c r="C26" s="200" t="n"/>
      <c r="D26" s="215">
        <f t="array" ref="D26">_xlfn.IFS(C26&lt;0.5,"朝",AND(C26&lt;22/24),"22前",AND(C26&gt;=22/24),"22後")</f>
        <v/>
      </c>
      <c r="E26" s="146" t="n"/>
      <c r="F26" s="197" t="n"/>
      <c r="G26" s="198" t="n"/>
      <c r="H26" s="201">
        <f>G26-F26</f>
        <v/>
      </c>
      <c r="I26" s="196">
        <f>IF(AND(C26&lt;0.333,C26&lt;&gt;""),8/24-C26,(IF(E26&gt;29/24,E26-29/24,)))</f>
        <v/>
      </c>
      <c r="J26" s="196">
        <f>IF(AND(C26&lt;0.5,C26&lt;&gt;""),E26-C26-H26,)</f>
        <v/>
      </c>
      <c r="K26" s="196">
        <f>IF(AND(C26&gt;0.5,C26&lt;22/24),22/24-C26,)</f>
        <v/>
      </c>
      <c r="L26" s="197">
        <f>IF(C26&gt;E26,E26+1-C26-H26,E26-C26-H26)</f>
        <v/>
      </c>
      <c r="M26" s="202">
        <f>+IF(L26&gt;$L$7,$L$7,L26)</f>
        <v/>
      </c>
      <c r="N26" s="197">
        <f>+IF(OR(L26&lt;=$L$7,L26=" ")," ",L26-$L$7)</f>
        <v/>
      </c>
      <c r="O26" s="197">
        <f>IF(AND($C26&lt;&gt;"",$C26&lt;$AA$2,$E26&gt;$Z$2),MIN($E26,$AA$2)-MAX($C26,$Z$2),0)</f>
        <v/>
      </c>
      <c r="P26" s="197">
        <f>IF(AND($F26&lt;&gt;"",$F26&lt;$AA$2,$G26&gt;$Z$2),MIN($G26,$AA$2)-MAX($F26,$Z$2),0)</f>
        <v/>
      </c>
      <c r="Q26" s="197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119" t="n"/>
    </row>
    <row r="27" ht="36.75" customHeight="1" s="35">
      <c r="A27" s="216">
        <f>A26+1</f>
        <v/>
      </c>
      <c r="B27" s="32">
        <f>TEXT(A27,"aaa")</f>
        <v/>
      </c>
      <c r="C27" s="200" t="n"/>
      <c r="D27" s="215">
        <f t="array" ref="D27">_xlfn.IFS(C27&lt;0.5,"朝",AND(C27&lt;22/24),"22前",AND(C27&gt;=22/24),"22後")</f>
        <v/>
      </c>
      <c r="E27" s="146" t="n"/>
      <c r="F27" s="197" t="n"/>
      <c r="G27" s="198" t="n"/>
      <c r="H27" s="201">
        <f>G27-F27</f>
        <v/>
      </c>
      <c r="I27" s="196">
        <f>IF(AND(C27&lt;0.333,C27&lt;&gt;""),8/24-C27,(IF(E27&gt;29/24,E27-29/24,)))</f>
        <v/>
      </c>
      <c r="J27" s="196">
        <f>IF(AND(C27&lt;0.5,C27&lt;&gt;""),E27-C27-H27,)</f>
        <v/>
      </c>
      <c r="K27" s="196">
        <f>IF(AND(C27&gt;0.5,C27&lt;22/24),22/24-C27,)</f>
        <v/>
      </c>
      <c r="L27" s="197">
        <f>IF(C27&gt;E27,E27+1-C27-H27,E27-C27-H27)</f>
        <v/>
      </c>
      <c r="M27" s="202">
        <f>+IF(L27&gt;$L$7,$L$7,L27)</f>
        <v/>
      </c>
      <c r="N27" s="197">
        <f>+IF(OR(L27&lt;=$L$7,L27=" ")," ",L27-$L$7)</f>
        <v/>
      </c>
      <c r="O27" s="197">
        <f>IF(AND($C27&lt;&gt;"",$C27&lt;$AA$2,$E27&gt;$Z$2),MIN($E27,$AA$2)-MAX($C27,$Z$2),0)</f>
        <v/>
      </c>
      <c r="P27" s="197">
        <f>IF(AND($F27&lt;&gt;"",$F27&lt;$AA$2,$G27&gt;$Z$2),MIN($G27,$AA$2)-MAX($F27,$Z$2),0)</f>
        <v/>
      </c>
      <c r="Q27" s="197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119" t="n"/>
    </row>
    <row r="28" ht="36.75" customHeight="1" s="35">
      <c r="A28" s="216">
        <f>A27+1</f>
        <v/>
      </c>
      <c r="B28" s="32">
        <f>TEXT(A28,"aaa")</f>
        <v/>
      </c>
      <c r="C28" s="200" t="n"/>
      <c r="D28" s="215">
        <f t="array" ref="D28">_xlfn.IFS(C28&lt;0.5,"朝",AND(C28&lt;22/24),"22前",AND(C28&gt;=22/24),"22後")</f>
        <v/>
      </c>
      <c r="E28" s="146" t="n"/>
      <c r="F28" s="197" t="n"/>
      <c r="G28" s="198" t="n"/>
      <c r="H28" s="201">
        <f>G28-F28</f>
        <v/>
      </c>
      <c r="I28" s="196">
        <f>IF(AND(C28&lt;0.333,C28&lt;&gt;""),8/24-C28,(IF(E28&gt;29/24,E28-29/24,)))</f>
        <v/>
      </c>
      <c r="J28" s="196">
        <f>IF(AND(C28&lt;0.5,C28&lt;&gt;""),E28-C28-H28,)</f>
        <v/>
      </c>
      <c r="K28" s="196">
        <f>IF(AND(C28&gt;0.5,C28&lt;22/24),22/24-C28,)</f>
        <v/>
      </c>
      <c r="L28" s="197">
        <f>IF(C28&gt;E28,E28+1-C28-H28,E28-C28-H28)</f>
        <v/>
      </c>
      <c r="M28" s="202">
        <f>+IF(L28&gt;$L$7,$L$7,L28)</f>
        <v/>
      </c>
      <c r="N28" s="197">
        <f>+IF(OR(L28&lt;=$L$7,L28=" ")," ",L28-$L$7)</f>
        <v/>
      </c>
      <c r="O28" s="197">
        <f>IF(AND($C28&lt;&gt;"",$C28&lt;$AA$2,$E28&gt;$Z$2),MIN($E28,$AA$2)-MAX($C28,$Z$2),0)</f>
        <v/>
      </c>
      <c r="P28" s="197">
        <f>IF(AND($F28&lt;&gt;"",$F28&lt;$AA$2,$G28&gt;$Z$2),MIN($G28,$AA$2)-MAX($F28,$Z$2),0)</f>
        <v/>
      </c>
      <c r="Q28" s="197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119" t="n"/>
    </row>
    <row r="29" ht="36.75" customHeight="1" s="35">
      <c r="A29" s="216">
        <f>A28+1</f>
        <v/>
      </c>
      <c r="B29" s="32">
        <f>TEXT(A29,"aaa")</f>
        <v/>
      </c>
      <c r="C29" s="200" t="n"/>
      <c r="D29" s="215">
        <f t="array" ref="D29">_xlfn.IFS(C29&lt;0.5,"朝",AND(C29&lt;22/24),"22前",AND(C29&gt;=22/24),"22後")</f>
        <v/>
      </c>
      <c r="E29" s="146" t="n"/>
      <c r="F29" s="197" t="n"/>
      <c r="G29" s="198" t="n"/>
      <c r="H29" s="201">
        <f>G29-F29</f>
        <v/>
      </c>
      <c r="I29" s="196">
        <f>IF(AND(C29&lt;0.333,C29&lt;&gt;""),8/24-C29,(IF(E29&gt;29/24,E29-29/24,)))</f>
        <v/>
      </c>
      <c r="J29" s="196">
        <f>IF(AND(C29&lt;0.5,C29&lt;&gt;""),E29-C29-H29,)</f>
        <v/>
      </c>
      <c r="K29" s="196">
        <f>IF(AND(C29&gt;0.5,C29&lt;22/24),22/24-C29,)</f>
        <v/>
      </c>
      <c r="L29" s="197">
        <f>IF(C29&gt;E29,E29+1-C29-H29,E29-C29-H29)</f>
        <v/>
      </c>
      <c r="M29" s="202">
        <f>+IF(L29&gt;$L$7,$L$7,L29)</f>
        <v/>
      </c>
      <c r="N29" s="197">
        <f>+IF(OR(L29&lt;=$L$7,L29=" ")," ",L29-$L$7)</f>
        <v/>
      </c>
      <c r="O29" s="197">
        <f>IF(AND($C29&lt;&gt;"",$C29&lt;$AA$2,$E29&gt;$Z$2),MIN($E29,$AA$2)-MAX($C29,$Z$2),0)</f>
        <v/>
      </c>
      <c r="P29" s="197">
        <f>IF(AND($F29&lt;&gt;"",$F29&lt;$AA$2,$G29&gt;$Z$2),MIN($G29,$AA$2)-MAX($F29,$Z$2),0)</f>
        <v/>
      </c>
      <c r="Q29" s="197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119" t="n"/>
    </row>
    <row r="30" ht="36.75" customHeight="1" s="35">
      <c r="A30" s="216">
        <f>A29+1</f>
        <v/>
      </c>
      <c r="B30" s="32">
        <f>TEXT(A30,"aaa")</f>
        <v/>
      </c>
      <c r="C30" s="200" t="n"/>
      <c r="D30" s="215">
        <f t="array" ref="D30">_xlfn.IFS(C30&lt;0.5,"朝",AND(C30&lt;22/24),"22前",AND(C30&gt;=22/24),"22後")</f>
        <v/>
      </c>
      <c r="E30" s="146" t="n"/>
      <c r="F30" s="197" t="n"/>
      <c r="G30" s="198" t="n"/>
      <c r="H30" s="201">
        <f>G30-F30</f>
        <v/>
      </c>
      <c r="I30" s="196">
        <f>IF(AND(C30&lt;0.333,C30&lt;&gt;""),8/24-C30,(IF(E30&gt;29/24,E30-29/24,)))</f>
        <v/>
      </c>
      <c r="J30" s="196">
        <f>IF(AND(C30&lt;0.5,C30&lt;&gt;""),E30-C30-H30,)</f>
        <v/>
      </c>
      <c r="K30" s="196">
        <f>IF(AND(C30&gt;0.5,C30&lt;22/24),22/24-C30,)</f>
        <v/>
      </c>
      <c r="L30" s="197">
        <f>IF(C30&gt;E30,E30+1-C30-H30,E30-C30-H30)</f>
        <v/>
      </c>
      <c r="M30" s="202">
        <f>+IF(L30&gt;$L$7,$L$7,L30)</f>
        <v/>
      </c>
      <c r="N30" s="197">
        <f>+IF(OR(L30&lt;=$L$7,L30=" ")," ",L30-$L$7)</f>
        <v/>
      </c>
      <c r="O30" s="197">
        <f>IF(AND($C30&lt;&gt;"",$C30&lt;$AA$2,$E30&gt;$Z$2),MIN($E30,$AA$2)-MAX($C30,$Z$2),0)</f>
        <v/>
      </c>
      <c r="P30" s="197">
        <f>IF(AND($F30&lt;&gt;"",$F30&lt;$AA$2,$G30&gt;$Z$2),MIN($G30,$AA$2)-MAX($F30,$Z$2),0)</f>
        <v/>
      </c>
      <c r="Q30" s="197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119" t="n"/>
    </row>
    <row r="31" ht="36.75" customHeight="1" s="35">
      <c r="A31" s="216">
        <f>A30+1</f>
        <v/>
      </c>
      <c r="B31" s="32">
        <f>TEXT(A31,"aaa")</f>
        <v/>
      </c>
      <c r="C31" s="200" t="n"/>
      <c r="D31" s="215">
        <f t="array" ref="D31">_xlfn.IFS(C31&lt;0.5,"朝",AND(C31&lt;22/24),"22前",AND(C31&gt;=22/24),"22後")</f>
        <v/>
      </c>
      <c r="E31" s="146" t="n"/>
      <c r="F31" s="197" t="n"/>
      <c r="G31" s="198" t="n"/>
      <c r="H31" s="201">
        <f>G31-F31</f>
        <v/>
      </c>
      <c r="I31" s="196">
        <f>IF(AND(C31&lt;0.333,C31&lt;&gt;""),8/24-C31,(IF(E31&gt;29/24,E31-29/24,)))</f>
        <v/>
      </c>
      <c r="J31" s="196">
        <f>IF(AND(C31&lt;0.5,C31&lt;&gt;""),E31-C31-H31,)</f>
        <v/>
      </c>
      <c r="K31" s="196">
        <f>IF(AND(C31&gt;0.5,C31&lt;22/24),22/24-C31,)</f>
        <v/>
      </c>
      <c r="L31" s="197">
        <f>IF(C31&gt;E31,E31+1-C31-H31,E31-C31-H31)</f>
        <v/>
      </c>
      <c r="M31" s="202">
        <f>+IF(L31&gt;$L$7,$L$7,L31)</f>
        <v/>
      </c>
      <c r="N31" s="197">
        <f>+IF(OR(L31&lt;=$L$7,L31=" ")," ",L31-$L$7)</f>
        <v/>
      </c>
      <c r="O31" s="197">
        <f>IF(AND($C31&lt;&gt;"",$C31&lt;$AA$2,$E31&gt;$Z$2),MIN($E31,$AA$2)-MAX($C31,$Z$2),0)</f>
        <v/>
      </c>
      <c r="P31" s="197">
        <f>IF(AND($F31&lt;&gt;"",$F31&lt;$AA$2,$G31&gt;$Z$2),MIN($G31,$AA$2)-MAX($F31,$Z$2),0)</f>
        <v/>
      </c>
      <c r="Q31" s="197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119" t="n"/>
    </row>
    <row r="32" ht="36.75" customHeight="1" s="35">
      <c r="A32" s="216">
        <f>A31+1</f>
        <v/>
      </c>
      <c r="B32" s="32">
        <f>TEXT(A32,"aaa")</f>
        <v/>
      </c>
      <c r="C32" s="200" t="n"/>
      <c r="D32" s="215">
        <f t="array" ref="D32">_xlfn.IFS(C32&lt;0.5,"朝",AND(C32&lt;22/24),"22前",AND(C32&gt;=22/24),"22後")</f>
        <v/>
      </c>
      <c r="E32" s="146" t="n"/>
      <c r="F32" s="197" t="n"/>
      <c r="G32" s="198" t="n"/>
      <c r="H32" s="201">
        <f>G32-F32</f>
        <v/>
      </c>
      <c r="I32" s="196">
        <f>IF(AND(C32&lt;0.333,C32&lt;&gt;""),8/24-C32,(IF(E32&gt;29/24,E32-29/24,)))</f>
        <v/>
      </c>
      <c r="J32" s="196">
        <f>IF(AND(C32&lt;0.5,C32&lt;&gt;""),E32-C32-H32,)</f>
        <v/>
      </c>
      <c r="K32" s="196">
        <f>IF(AND(C32&gt;0.5,C32&lt;22/24),22/24-C32,)</f>
        <v/>
      </c>
      <c r="L32" s="197">
        <f>IF(C32&gt;E32,E32+1-C32-H32,E32-C32-H32)</f>
        <v/>
      </c>
      <c r="M32" s="202">
        <f>+IF(L32&gt;$L$7,$L$7,L32)</f>
        <v/>
      </c>
      <c r="N32" s="197">
        <f>+IF(OR(L32&lt;=$L$7,L32=" ")," ",L32-$L$7)</f>
        <v/>
      </c>
      <c r="O32" s="197">
        <f>IF(AND($C32&lt;&gt;"",$C32&lt;$AA$2,$E32&gt;$Z$2),MIN($E32,$AA$2)-MAX($C32,$Z$2),0)</f>
        <v/>
      </c>
      <c r="P32" s="197">
        <f>IF(AND($F32&lt;&gt;"",$F32&lt;$AA$2,$G32&gt;$Z$2),MIN($G32,$AA$2)-MAX($F32,$Z$2),0)</f>
        <v/>
      </c>
      <c r="Q32" s="197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119" t="n"/>
    </row>
    <row r="33" ht="36.75" customHeight="1" s="35">
      <c r="A33" s="216">
        <f>A32+1</f>
        <v/>
      </c>
      <c r="B33" s="32">
        <f>TEXT(A33,"aaa")</f>
        <v/>
      </c>
      <c r="C33" s="200" t="n"/>
      <c r="D33" s="215">
        <f t="array" ref="D33">_xlfn.IFS(C33&lt;0.5,"朝",AND(C33&lt;22/24),"22前",AND(C33&gt;=22/24),"22後")</f>
        <v/>
      </c>
      <c r="E33" s="146" t="n"/>
      <c r="F33" s="197" t="n"/>
      <c r="G33" s="198" t="n"/>
      <c r="H33" s="201">
        <f>G33-F33</f>
        <v/>
      </c>
      <c r="I33" s="196">
        <f>IF(AND(C33&lt;0.333,C33&lt;&gt;""),8/24-C33,(IF(E33&gt;29/24,E33-29/24,)))</f>
        <v/>
      </c>
      <c r="J33" s="196">
        <f>IF(AND(C33&lt;0.5,C33&lt;&gt;""),E33-C33-H33,)</f>
        <v/>
      </c>
      <c r="K33" s="196">
        <f>IF(AND(C33&gt;0.5,C33&lt;22/24),22/24-C33,)</f>
        <v/>
      </c>
      <c r="L33" s="197">
        <f>IF(C33&gt;E33,E33+1-C33-H33,E33-C33-H33)</f>
        <v/>
      </c>
      <c r="M33" s="202">
        <f>+IF(L33&gt;$L$7,$L$7,L33)</f>
        <v/>
      </c>
      <c r="N33" s="197">
        <f>+IF(OR(L33&lt;=$L$7,L33=" ")," ",L33-$L$7)</f>
        <v/>
      </c>
      <c r="O33" s="197">
        <f>IF(AND($C33&lt;&gt;"",$C33&lt;$AA$2,$E33&gt;$Z$2),MIN($E33,$AA$2)-MAX($C33,$Z$2),0)</f>
        <v/>
      </c>
      <c r="P33" s="197">
        <f>IF(AND($F33&lt;&gt;"",$F33&lt;$AA$2,$G33&gt;$Z$2),MIN($G33,$AA$2)-MAX($F33,$Z$2),0)</f>
        <v/>
      </c>
      <c r="Q33" s="197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119" t="n"/>
    </row>
    <row r="34" ht="36.75" customHeight="1" s="35">
      <c r="A34" s="216">
        <f>A33+1</f>
        <v/>
      </c>
      <c r="B34" s="32">
        <f>TEXT(A34,"aaa")</f>
        <v/>
      </c>
      <c r="C34" s="200" t="n"/>
      <c r="D34" s="215">
        <f t="array" ref="D34">_xlfn.IFS(C34&lt;0.5,"朝",AND(C34&lt;22/24),"22前",AND(C34&gt;=22/24),"22後")</f>
        <v/>
      </c>
      <c r="E34" s="146" t="n"/>
      <c r="F34" s="197" t="n"/>
      <c r="G34" s="198" t="n"/>
      <c r="H34" s="201">
        <f>G34-F34</f>
        <v/>
      </c>
      <c r="I34" s="196">
        <f>IF(AND(C34&lt;0.333,C34&lt;&gt;""),8/24-C34,(IF(E34&gt;29/24,E34-29/24,)))</f>
        <v/>
      </c>
      <c r="J34" s="196">
        <f>IF(AND(C34&lt;0.5,C34&lt;&gt;""),E34-C34-H34,)</f>
        <v/>
      </c>
      <c r="K34" s="196">
        <f>IF(AND(C34&gt;0.5,C34&lt;22/24),22/24-C34,)</f>
        <v/>
      </c>
      <c r="L34" s="197">
        <f>IF(C34&gt;E34,E34+1-C34-H34,E34-C34-H34)</f>
        <v/>
      </c>
      <c r="M34" s="202">
        <f>+IF(L34&gt;$L$7,$L$7,L34)</f>
        <v/>
      </c>
      <c r="N34" s="197">
        <f>+IF(OR(L34&lt;=$L$7,L34=" ")," ",L34-$L$7)</f>
        <v/>
      </c>
      <c r="O34" s="197">
        <f>IF(AND($C34&lt;&gt;"",$C34&lt;$AA$2,$E34&gt;$Z$2),MIN($E34,$AA$2)-MAX($C34,$Z$2),0)</f>
        <v/>
      </c>
      <c r="P34" s="197">
        <f>IF(AND($F34&lt;&gt;"",$F34&lt;$AA$2,$G34&gt;$Z$2),MIN($G34,$AA$2)-MAX($F34,$Z$2),0)</f>
        <v/>
      </c>
      <c r="Q34" s="197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119" t="n"/>
    </row>
    <row r="35" ht="36.75" customHeight="1" s="35">
      <c r="A35" s="216">
        <f>A34+1</f>
        <v/>
      </c>
      <c r="B35" s="32">
        <f>TEXT(A35,"aaa")</f>
        <v/>
      </c>
      <c r="C35" s="200" t="n"/>
      <c r="D35" s="215">
        <f t="array" ref="D35">_xlfn.IFS(C35&lt;0.5,"朝",AND(C35&lt;22/24),"22前",AND(C35&gt;=22/24),"22後")</f>
        <v/>
      </c>
      <c r="E35" s="146" t="n"/>
      <c r="F35" s="197" t="n"/>
      <c r="G35" s="198" t="n"/>
      <c r="H35" s="201">
        <f>G35-F35</f>
        <v/>
      </c>
      <c r="I35" s="196">
        <f>IF(AND(C35&lt;0.333,C35&lt;&gt;""),8/24-C35,(IF(E35&gt;29/24,E35-29/24,)))</f>
        <v/>
      </c>
      <c r="J35" s="196">
        <f>IF(AND(C35&lt;0.5,C35&lt;&gt;""),E35-C35-H35,)</f>
        <v/>
      </c>
      <c r="K35" s="196">
        <f>IF(AND(C35&gt;0.5,C35&lt;22/24),22/24-C35,)</f>
        <v/>
      </c>
      <c r="L35" s="197">
        <f>IF(C35&gt;E35,E35+1-C35-H35,E35-C35-H35)</f>
        <v/>
      </c>
      <c r="M35" s="202">
        <f>+IF(L35&gt;$L$7,$L$7,L35)</f>
        <v/>
      </c>
      <c r="N35" s="197">
        <f>+IF(OR(L35&lt;=$L$7,L35=" ")," ",L35-$L$7)</f>
        <v/>
      </c>
      <c r="O35" s="197">
        <f>IF(AND($C35&lt;&gt;"",$C35&lt;$AA$2,$E35&gt;$Z$2),MIN($E35,$AA$2)-MAX($C35,$Z$2),0)</f>
        <v/>
      </c>
      <c r="P35" s="197">
        <f>IF(AND($F35&lt;&gt;"",$F35&lt;$AA$2,$G35&gt;$Z$2),MIN($G35,$AA$2)-MAX($F35,$Z$2),0)</f>
        <v/>
      </c>
      <c r="Q35" s="197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119" t="n"/>
    </row>
    <row r="36" ht="36.75" customHeight="1" s="35">
      <c r="A36" s="216">
        <f>A35+1</f>
        <v/>
      </c>
      <c r="B36" s="32">
        <f>TEXT(A36,"aaa")</f>
        <v/>
      </c>
      <c r="C36" s="200" t="n"/>
      <c r="D36" s="215">
        <f t="array" ref="D36">_xlfn.IFS(C36&lt;0.5,"朝",AND(C36&lt;22/24),"22前",AND(C36&gt;=22/24),"22後")</f>
        <v/>
      </c>
      <c r="E36" s="146" t="n"/>
      <c r="F36" s="197" t="n"/>
      <c r="G36" s="198" t="n"/>
      <c r="H36" s="201">
        <f>G36-F36</f>
        <v/>
      </c>
      <c r="I36" s="196">
        <f>IF(AND(C36&lt;0.333,C36&lt;&gt;""),8/24-C36,(IF(E36&gt;29/24,E36-29/24,)))</f>
        <v/>
      </c>
      <c r="J36" s="196">
        <f>IF(AND(C36&lt;0.5,C36&lt;&gt;""),E36-C36-H36,)</f>
        <v/>
      </c>
      <c r="K36" s="196">
        <f>IF(AND(C36&gt;0.5,C36&lt;22/24),22/24-C36,)</f>
        <v/>
      </c>
      <c r="L36" s="197">
        <f>IF(C36&gt;E36,E36+1-C36-H36,E36-C36-H36)</f>
        <v/>
      </c>
      <c r="M36" s="202">
        <f>+IF(L36&gt;$L$7,$L$7,L36)</f>
        <v/>
      </c>
      <c r="N36" s="197">
        <f>+IF(OR(L36&lt;=$L$7,L36=" ")," ",L36-$L$7)</f>
        <v/>
      </c>
      <c r="O36" s="197">
        <f>IF(AND($C36&lt;&gt;"",$C36&lt;$AA$2,$E36&gt;$Z$2),MIN($E36,$AA$2)-MAX($C36,$Z$2),0)</f>
        <v/>
      </c>
      <c r="P36" s="197">
        <f>IF(AND($F36&lt;&gt;"",$F36&lt;$AA$2,$G36&gt;$Z$2),MIN($G36,$AA$2)-MAX($F36,$Z$2),0)</f>
        <v/>
      </c>
      <c r="Q36" s="197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119" t="n"/>
    </row>
    <row r="37" ht="36.75" customHeight="1" s="35">
      <c r="A37" s="216">
        <f>A36+1</f>
        <v/>
      </c>
      <c r="B37" s="32">
        <f>TEXT(A37,"aaa")</f>
        <v/>
      </c>
      <c r="C37" s="200" t="n"/>
      <c r="D37" s="215">
        <f t="array" ref="D37">_xlfn.IFS(C37&lt;0.5,"朝",AND(C37&lt;22/24),"22前",AND(C37&gt;=22/24),"22後")</f>
        <v/>
      </c>
      <c r="E37" s="146" t="n"/>
      <c r="F37" s="197" t="n"/>
      <c r="G37" s="198" t="n"/>
      <c r="H37" s="201">
        <f>G37-F37</f>
        <v/>
      </c>
      <c r="I37" s="196">
        <f>IF(AND(C37&lt;0.333,C37&lt;&gt;""),8/24-C37,(IF(E37&gt;29/24,E37-29/24,)))</f>
        <v/>
      </c>
      <c r="J37" s="196">
        <f>IF(AND(C37&lt;0.5,C37&lt;&gt;""),E37-C37-H37,)</f>
        <v/>
      </c>
      <c r="K37" s="196">
        <f>IF(AND(C37&gt;0.5,C37&lt;22/24),22/24-C37,)</f>
        <v/>
      </c>
      <c r="L37" s="197">
        <f>IF(C37&gt;E37,E37+1-C37-H37,E37-C37-H37)</f>
        <v/>
      </c>
      <c r="M37" s="202">
        <f>+IF(L37&gt;$L$7,$L$7,L37)</f>
        <v/>
      </c>
      <c r="N37" s="197">
        <f>+IF(OR(L37&lt;=$L$7,L37=" ")," ",L37-$L$7)</f>
        <v/>
      </c>
      <c r="O37" s="197">
        <f>IF(AND($C37&lt;&gt;"",$C37&lt;$AA$2,$E37&gt;$Z$2),MIN($E37,$AA$2)-MAX($C37,$Z$2),0)</f>
        <v/>
      </c>
      <c r="P37" s="197">
        <f>IF(AND($F37&lt;&gt;"",$F37&lt;$AA$2,$G37&gt;$Z$2),MIN($G37,$AA$2)-MAX($F37,$Z$2),0)</f>
        <v/>
      </c>
      <c r="Q37" s="197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119" t="n"/>
    </row>
    <row r="38" ht="36.75" customHeight="1" s="35">
      <c r="A38" s="216">
        <f>A37+1</f>
        <v/>
      </c>
      <c r="B38" s="32">
        <f>TEXT(A38,"aaa")</f>
        <v/>
      </c>
      <c r="C38" s="200" t="n"/>
      <c r="D38" s="217">
        <f t="array" ref="D38">_xlfn.IFS(C38&lt;0.5,"朝",AND(C38&lt;22/24),"22前",AND(C38&gt;=22/24),"22後")</f>
        <v/>
      </c>
      <c r="E38" s="146" t="n"/>
      <c r="F38" s="197" t="n"/>
      <c r="G38" s="198" t="n"/>
      <c r="H38" s="201">
        <f>G38-F38</f>
        <v/>
      </c>
      <c r="I38" s="196">
        <f>IF(AND(C38&lt;0.333,C38&lt;&gt;""),8/24-C38,(IF(E38&gt;29/24,E38-29/24,)))</f>
        <v/>
      </c>
      <c r="J38" s="197">
        <f>IF(AND(C38&lt;0.5,C38&lt;&gt;""),E38-C38-H38,)</f>
        <v/>
      </c>
      <c r="K38" s="197">
        <f>IF(AND(C38&gt;0.5,C38&lt;22/24),22/24-C38,)</f>
        <v/>
      </c>
      <c r="L38" s="197">
        <f>IF(C38&gt;E38,E38+1-C38-H38,E38-C38-H38)</f>
        <v/>
      </c>
      <c r="M38" s="202">
        <f>+IF(L38&gt;$L$7,$L$7,L38)</f>
        <v/>
      </c>
      <c r="N38" s="197">
        <f>+IF(OR(L38&lt;=$L$7,L38=" ")," ",L38-$L$7)</f>
        <v/>
      </c>
      <c r="O38" s="197" t="n"/>
      <c r="P38" s="197" t="n"/>
      <c r="Q38" s="197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119" t="n"/>
    </row>
    <row r="39" ht="36.75" customHeight="1" s="35" thickBot="1">
      <c r="A39" s="218">
        <f>A38+1</f>
        <v/>
      </c>
      <c r="B39" s="26">
        <f>TEXT(A39,"aaa")</f>
        <v/>
      </c>
      <c r="C39" s="219" t="n"/>
      <c r="D39" s="220">
        <f t="array" ref="D39">_xlfn.IFS(C39&lt;0.5,"朝",AND(C39&lt;22/24),"22前",AND(C39&gt;=22/24),"22後")</f>
        <v/>
      </c>
      <c r="E39" s="147" t="n"/>
      <c r="F39" s="221" t="n"/>
      <c r="G39" s="222" t="n"/>
      <c r="H39" s="207" t="n">
        <v>0</v>
      </c>
      <c r="I39" s="208">
        <f>IF(AND(C39&lt;0.333,C39&lt;&gt;""),8/24-C39,(IF(E39&gt;29/24,E39-29/24,)))</f>
        <v/>
      </c>
      <c r="J39" s="208">
        <f>IF(AND(C39&lt;0.5,C39&lt;&gt;""),E39-C39-H39,)</f>
        <v/>
      </c>
      <c r="K39" s="223">
        <f>IF(AND(C39&gt;0.5,C39&lt;22/24),22/24-C39,)</f>
        <v/>
      </c>
      <c r="L39" s="208">
        <f>IF(C39&gt;E39,E39+1-C39-H39,E39-C39-H39)</f>
        <v/>
      </c>
      <c r="M39" s="209" t="n">
        <v>0</v>
      </c>
      <c r="N39" s="208" t="n"/>
      <c r="O39" s="208" t="n"/>
      <c r="P39" s="208" t="n"/>
      <c r="Q39" s="208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121" t="n"/>
    </row>
    <row r="40" ht="36.75" customHeight="1" s="35" thickTop="1">
      <c r="A40" s="117" t="inlineStr">
        <is>
          <t>合計</t>
        </is>
      </c>
      <c r="B40" s="117" t="n"/>
      <c r="C40" s="196" t="n"/>
      <c r="D40" s="215">
        <f t="array" ref="D40">_xlfn.IFS(C40&lt;0.5,"朝",AND(C40&lt;22/24),"22前",AND(C40&gt;=22/24),"22後")</f>
        <v/>
      </c>
      <c r="E40" s="224" t="n"/>
      <c r="F40" s="225" t="n"/>
      <c r="G40" s="226" t="n"/>
      <c r="H40" s="195" t="inlineStr">
        <is>
          <t>休憩計計</t>
        </is>
      </c>
      <c r="I40" s="196" t="inlineStr">
        <is>
          <t>早朝計</t>
        </is>
      </c>
      <c r="J40" s="196" t="inlineStr">
        <is>
          <t>基本計</t>
        </is>
      </c>
      <c r="K40" s="196" t="inlineStr">
        <is>
          <t>夜時間</t>
        </is>
      </c>
      <c r="L40" s="196" t="inlineStr">
        <is>
          <t>実働時間</t>
        </is>
      </c>
      <c r="M40" s="122" t="inlineStr">
        <is>
          <t>契約時間</t>
        </is>
      </c>
      <c r="N40" s="123" t="inlineStr">
        <is>
          <t>残業時間</t>
        </is>
      </c>
      <c r="O40" s="124" t="inlineStr">
        <is>
          <t>深夜時間</t>
        </is>
      </c>
      <c r="P40" s="124" t="inlineStr">
        <is>
          <t>深夜時間</t>
        </is>
      </c>
      <c r="Q40" s="124" t="inlineStr">
        <is>
          <t>深夜時間</t>
        </is>
      </c>
      <c r="R40" s="125" t="inlineStr">
        <is>
          <t>食事合計</t>
        </is>
      </c>
    </row>
    <row r="41" ht="36.75" customHeight="1" s="35" thickBot="1">
      <c r="A41" s="119" t="n"/>
      <c r="B41" s="119" t="n"/>
      <c r="C41" s="119" t="n"/>
      <c r="D41" s="119" t="n"/>
      <c r="E41" s="140" t="n"/>
      <c r="F41" s="4" t="inlineStr">
        <is>
          <t>出勤日数</t>
        </is>
      </c>
      <c r="G41" s="144">
        <f>COUNTA(C9:C39)</f>
        <v/>
      </c>
      <c r="H41" s="227">
        <f>+SUM(H9:H39)</f>
        <v/>
      </c>
      <c r="I41" s="228">
        <f>SUM(I9:I39)</f>
        <v/>
      </c>
      <c r="J41" s="229">
        <f>SUM(J9:J39)</f>
        <v/>
      </c>
      <c r="K41" s="229">
        <f>SUM(K9:K39)</f>
        <v/>
      </c>
      <c r="L41" s="197">
        <f>+SUM(L9:L39)</f>
        <v/>
      </c>
      <c r="M41" s="197">
        <f>+SUM(M9:M39)</f>
        <v/>
      </c>
      <c r="N41" s="197">
        <f>+SUM(N9:N39)</f>
        <v/>
      </c>
      <c r="O41" s="197">
        <f>+SUM(O9:O38)</f>
        <v/>
      </c>
      <c r="P41" s="197">
        <f>+SUM(P9:P38)</f>
        <v/>
      </c>
      <c r="Q41" s="197">
        <f>+SUM(Q9:Q39)</f>
        <v/>
      </c>
      <c r="R41" s="119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51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I36" sqref="I36"/>
    </sheetView>
  </sheetViews>
  <sheetFormatPr baseColWidth="8" defaultRowHeight="13.2"/>
  <cols>
    <col width="7.21875" bestFit="1" customWidth="1" style="35" min="1" max="1"/>
    <col width="5.77734375" bestFit="1" customWidth="1" style="35" min="2" max="2"/>
    <col hidden="1" width="2.88671875" customWidth="1" style="35" min="4" max="4"/>
    <col width="10.109375" customWidth="1" style="35" min="8" max="11"/>
    <col width="10" customWidth="1" style="35" min="12" max="13"/>
    <col width="10.88671875" customWidth="1" style="35" min="14" max="14"/>
    <col hidden="1" width="9" customWidth="1" style="35" min="15" max="15"/>
    <col hidden="1" width="8.21875" customWidth="1" style="35" min="16" max="16"/>
  </cols>
  <sheetData>
    <row r="2" ht="22.5" customHeight="1" s="35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67" t="inlineStr">
        <is>
          <t>ダイエットクック</t>
        </is>
      </c>
      <c r="E2" s="166" t="n"/>
      <c r="F2" s="166" t="n"/>
      <c r="G2" s="166" t="n"/>
      <c r="L2" s="0" t="n"/>
      <c r="M2" s="0" t="n"/>
      <c r="Z2" s="22" t="n">
        <v>0.9166666666666666</v>
      </c>
      <c r="AA2" s="23" t="n">
        <v>1.208333333333333</v>
      </c>
    </row>
    <row r="3" ht="22.5" customHeight="1" s="35">
      <c r="A3" s="190">
        <f>'[1]0SHEET'!D1</f>
        <v/>
      </c>
      <c r="B3" s="2" t="inlineStr">
        <is>
          <t>月</t>
        </is>
      </c>
      <c r="L3" s="0" t="n"/>
      <c r="M3" s="0" t="n"/>
    </row>
    <row r="4" ht="22.5" customHeight="1" s="35">
      <c r="C4" s="1" t="inlineStr">
        <is>
          <t>氏名</t>
        </is>
      </c>
      <c r="D4" s="168" t="inlineStr">
        <is>
          <t>Ｒラミシャン　グルン　レリナ</t>
        </is>
      </c>
      <c r="E4" s="166" t="n"/>
      <c r="F4" s="166" t="n"/>
      <c r="G4" s="166" t="n"/>
      <c r="H4" s="0" t="inlineStr">
        <is>
          <t>NP番号：</t>
        </is>
      </c>
      <c r="I4" s="107" t="n">
        <v>6529</v>
      </c>
      <c r="J4" s="0" t="n"/>
      <c r="K4" s="0" t="n"/>
      <c r="M4" s="0" t="n"/>
    </row>
    <row r="6">
      <c r="L6" s="20" t="inlineStr">
        <is>
          <t>法定時間</t>
        </is>
      </c>
      <c r="M6" s="20" t="n"/>
    </row>
    <row r="7" ht="14.25" customHeight="1" s="35" thickBot="1">
      <c r="L7" s="21" t="n">
        <v>0.3333333333333333</v>
      </c>
      <c r="M7" s="21" t="n"/>
      <c r="O7" s="3" t="n"/>
      <c r="P7" s="3" t="n"/>
      <c r="Q7" s="3" t="n"/>
    </row>
    <row r="8" ht="22.5" customHeight="1" s="35" thickBot="1">
      <c r="A8" s="110" t="inlineStr">
        <is>
          <t>日</t>
        </is>
      </c>
      <c r="B8" s="132" t="inlineStr">
        <is>
          <t>曜日</t>
        </is>
      </c>
      <c r="C8" s="7" t="inlineStr">
        <is>
          <t>出勤</t>
        </is>
      </c>
      <c r="D8" s="8" t="n"/>
      <c r="E8" s="8" t="inlineStr">
        <is>
          <t>退勤</t>
        </is>
      </c>
      <c r="F8" s="8" t="inlineStr">
        <is>
          <t>休憩開始</t>
        </is>
      </c>
      <c r="G8" s="9" t="inlineStr">
        <is>
          <t>休憩終了</t>
        </is>
      </c>
      <c r="H8" s="134" t="inlineStr">
        <is>
          <t>休憩計</t>
        </is>
      </c>
      <c r="I8" s="110" t="inlineStr">
        <is>
          <t>早朝</t>
        </is>
      </c>
      <c r="J8" s="110" t="inlineStr">
        <is>
          <t>基本</t>
        </is>
      </c>
      <c r="K8" s="110" t="inlineStr">
        <is>
          <t>夜</t>
        </is>
      </c>
      <c r="L8" s="111" t="inlineStr">
        <is>
          <t>実働</t>
        </is>
      </c>
      <c r="M8" s="111" t="inlineStr">
        <is>
          <t>契約時間</t>
        </is>
      </c>
      <c r="N8" s="112" t="inlineStr">
        <is>
          <t>残業</t>
        </is>
      </c>
      <c r="O8" s="113" t="inlineStr">
        <is>
          <t>深夜時間</t>
        </is>
      </c>
      <c r="P8" s="113" t="inlineStr">
        <is>
          <t>深夜休憩</t>
        </is>
      </c>
      <c r="Q8" s="113" t="inlineStr">
        <is>
          <t>深夜</t>
        </is>
      </c>
      <c r="R8" s="114" t="inlineStr">
        <is>
          <t>食事</t>
        </is>
      </c>
    </row>
    <row r="9" ht="36.75" customHeight="1" s="35" thickTop="1">
      <c r="A9" s="214">
        <f>A3</f>
        <v/>
      </c>
      <c r="B9" s="133">
        <f>TEXT(A9,"aaa")</f>
        <v/>
      </c>
      <c r="C9" s="192" t="n">
        <v>0.8652777777777778</v>
      </c>
      <c r="D9" s="215">
        <f t="array" ref="D9">_xlfn.IFS(C9&lt;0.5,"朝",AND(C9&lt;22/24),"22前",AND(C9&gt;=22/24),"22後")</f>
        <v/>
      </c>
      <c r="E9" s="145" t="n">
        <v>0.9659722222222222</v>
      </c>
      <c r="F9" s="196" t="n"/>
      <c r="G9" s="194" t="n"/>
      <c r="H9" s="195">
        <f>G9-F9</f>
        <v/>
      </c>
      <c r="I9" s="196">
        <f>IF(AND(C9&lt;0.333,C9&lt;&gt;""),8/24-C9,(IF(E9&gt;29/24,E9-29/24,)))</f>
        <v/>
      </c>
      <c r="J9" s="196">
        <f>IF(AND(C9&lt;0.5,C9&lt;&gt;""),E9-C9-H9,)</f>
        <v/>
      </c>
      <c r="K9" s="196">
        <f>IF(AND(C9&gt;0.5,C9&lt;22/24),22/24-C9,)</f>
        <v/>
      </c>
      <c r="L9" s="197">
        <f>IF(C9&gt;E9,E9+1-C9-H9,E9-C9-H9)</f>
        <v/>
      </c>
      <c r="M9" s="196">
        <f>+IF(L9&gt;$L$7,$L$7,L9)</f>
        <v/>
      </c>
      <c r="N9" s="196">
        <f>+IF(OR(L9&lt;=$L$7,L9=" ")," ",L9-$L$7)</f>
        <v/>
      </c>
      <c r="O9" s="196">
        <f>IF(AND($C9&lt;&gt;"",$C9&lt;$AA$2,$E9&gt;$Z$2),MIN($E9,$AA$2)-MAX($C9,$Z$2),0)</f>
        <v/>
      </c>
      <c r="P9" s="196">
        <f>IF(AND($F9&lt;&gt;"",$F9&lt;$AA$2,$G9&gt;$Z$2),MIN($G9,$AA$2)-MAX($F9,$Z$2),0)</f>
        <v/>
      </c>
      <c r="Q9" s="197">
        <f t="array" ref="Q9">_xlfn.IFS(D9="朝",,AND(D9="22前",E9&gt;5/24),5/24+1-H9-22/24,AND(D9="22前",E9&lt;5/24),E9+1-H9-22/24,AND(D9="22後",E9&gt;5/24),5/24+1-H9-C9,AND(D9="22後",E9&lt;5/24),E9+1-H9-C9)</f>
        <v/>
      </c>
      <c r="R9" s="117" t="n"/>
    </row>
    <row r="10" ht="36.75" customHeight="1" s="35">
      <c r="A10" s="216">
        <f>A9+1</f>
        <v/>
      </c>
      <c r="B10" s="32">
        <f>TEXT(A10,"aaa")</f>
        <v/>
      </c>
      <c r="C10" s="200" t="n"/>
      <c r="D10" s="215">
        <f t="array" ref="D10">_xlfn.IFS(C10&lt;0.5,"朝",AND(C10&lt;22/24),"22前",AND(C10&gt;=22/24),"22後")</f>
        <v/>
      </c>
      <c r="E10" s="146" t="n"/>
      <c r="F10" s="197" t="n"/>
      <c r="G10" s="198" t="n"/>
      <c r="H10" s="201">
        <f>G10-F10</f>
        <v/>
      </c>
      <c r="I10" s="196">
        <f>IF(AND(C10&lt;0.333,C10&lt;&gt;""),8/24-C10,(IF(E10&gt;29/24,E10-29/24,)))</f>
        <v/>
      </c>
      <c r="J10" s="196">
        <f>IF(AND(C10&lt;0.5,C10&lt;&gt;""),E10-C10-H10,)</f>
        <v/>
      </c>
      <c r="K10" s="196">
        <f>IF(AND(C10&gt;0.5,C10&lt;22/24),22/24-C10,)</f>
        <v/>
      </c>
      <c r="L10" s="197">
        <f>IF(C10&gt;E10,E10+1-C10-H10,E10-C10-H10)</f>
        <v/>
      </c>
      <c r="M10" s="202">
        <f>+IF(L10&gt;$L$7,$L$7,L10)</f>
        <v/>
      </c>
      <c r="N10" s="197">
        <f>+IF(OR(L10&lt;=$L$7,L10=" ")," ",L10-$L$7)</f>
        <v/>
      </c>
      <c r="O10" s="197">
        <f>IF(AND($C10&lt;&gt;"",$C10&lt;$AA$2,$E10&gt;$Z$2),MIN($E10,$AA$2)-MAX($C10,$Z$2),0)</f>
        <v/>
      </c>
      <c r="P10" s="197">
        <f>IF(AND($F10&lt;&gt;"",$F10&lt;$AA$2,$G10&gt;$Z$2),MIN($G10,$AA$2)-MAX($F10,$Z$2),0)</f>
        <v/>
      </c>
      <c r="Q10" s="197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119" t="n"/>
    </row>
    <row r="11" ht="36.75" customHeight="1" s="35">
      <c r="A11" s="216">
        <f>A10+1</f>
        <v/>
      </c>
      <c r="B11" s="32">
        <f>TEXT(A11,"aaa")</f>
        <v/>
      </c>
      <c r="C11" s="200" t="n"/>
      <c r="D11" s="215">
        <f t="array" ref="D11">_xlfn.IFS(C11&lt;0.5,"朝",AND(C11&lt;22/24),"22前",AND(C11&gt;=22/24),"22後")</f>
        <v/>
      </c>
      <c r="E11" s="146" t="n"/>
      <c r="F11" s="197" t="n"/>
      <c r="G11" s="198" t="n"/>
      <c r="H11" s="201">
        <f>G11-F11</f>
        <v/>
      </c>
      <c r="I11" s="196">
        <f>IF(AND(C11&lt;0.333,C11&lt;&gt;""),8/24-C11,(IF(E11&gt;29/24,E11-29/24,)))</f>
        <v/>
      </c>
      <c r="J11" s="196">
        <f>IF(AND(C11&lt;0.5,C11&lt;&gt;""),E11-C11-H11,)</f>
        <v/>
      </c>
      <c r="K11" s="196">
        <f>IF(AND(C11&gt;0.5,C11&lt;22/24),22/24-C11,)</f>
        <v/>
      </c>
      <c r="L11" s="197">
        <f>IF(C11&gt;E11,E11+1-C11-H11,E11-C11-H11)</f>
        <v/>
      </c>
      <c r="M11" s="202">
        <f>+IF(L11&gt;$L$7,$L$7,L11)</f>
        <v/>
      </c>
      <c r="N11" s="197">
        <f>+IF(OR(L11&lt;=$L$7,L11=" ")," ",L11-$L$7)</f>
        <v/>
      </c>
      <c r="O11" s="197">
        <f>IF(AND($C11&lt;&gt;"",$C11&lt;$AA$2,$E11&gt;$Z$2),MIN($E11,$AA$2)-MAX($C11,$Z$2),0)</f>
        <v/>
      </c>
      <c r="P11" s="197">
        <f>IF(AND($F11&lt;&gt;"",$F11&lt;$AA$2,$G11&gt;$Z$2),MIN($G11,$AA$2)-MAX($F11,$Z$2),0)</f>
        <v/>
      </c>
      <c r="Q11" s="197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119" t="n"/>
    </row>
    <row r="12" ht="36.75" customHeight="1" s="35">
      <c r="A12" s="216">
        <f>A11+1</f>
        <v/>
      </c>
      <c r="B12" s="32">
        <f>TEXT(A12,"aaa")</f>
        <v/>
      </c>
      <c r="C12" s="200" t="n"/>
      <c r="D12" s="215">
        <f t="array" ref="D12">_xlfn.IFS(C12&lt;0.5,"朝",AND(C12&lt;22/24),"22前",AND(C12&gt;=22/24),"22後")</f>
        <v/>
      </c>
      <c r="E12" s="146" t="n"/>
      <c r="F12" s="197" t="n"/>
      <c r="G12" s="198" t="n"/>
      <c r="H12" s="201">
        <f>G12-F12</f>
        <v/>
      </c>
      <c r="I12" s="196">
        <f>IF(AND(C12&lt;0.333,C12&lt;&gt;""),8/24-C12,(IF(E12&gt;29/24,E12-29/24,)))</f>
        <v/>
      </c>
      <c r="J12" s="196">
        <f>IF(AND(C12&lt;0.5,C12&lt;&gt;""),E12-C12-H12,)</f>
        <v/>
      </c>
      <c r="K12" s="196">
        <f>IF(AND(C12&gt;0.5,C12&lt;22/24),22/24-C12,)</f>
        <v/>
      </c>
      <c r="L12" s="197">
        <f>IF(C12&gt;E12,E12+1-C12-H12,E12-C12-H12)</f>
        <v/>
      </c>
      <c r="M12" s="202">
        <f>+IF(L12&gt;$L$7,$L$7,L12)</f>
        <v/>
      </c>
      <c r="N12" s="197">
        <f>+IF(OR(L12&lt;=$L$7,L12=" ")," ",L12-$L$7)</f>
        <v/>
      </c>
      <c r="O12" s="197">
        <f>IF(AND($C12&lt;&gt;"",$C12&lt;$AA$2,$E12&gt;$Z$2),MIN($E12,$AA$2)-MAX($C12,$Z$2),0)</f>
        <v/>
      </c>
      <c r="P12" s="197">
        <f>IF(AND($F12&lt;&gt;"",$F12&lt;$AA$2,$G12&gt;$Z$2),MIN($G12,$AA$2)-MAX($F12,$Z$2),0)</f>
        <v/>
      </c>
      <c r="Q12" s="197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119" t="n"/>
    </row>
    <row r="13" ht="36.75" customHeight="1" s="35">
      <c r="A13" s="216">
        <f>A12+1</f>
        <v/>
      </c>
      <c r="B13" s="32">
        <f>TEXT(A13,"aaa")</f>
        <v/>
      </c>
      <c r="C13" s="200" t="n"/>
      <c r="D13" s="215">
        <f t="array" ref="D13">_xlfn.IFS(C13&lt;0.5,"朝",AND(C13&lt;22/24),"22前",AND(C13&gt;=22/24),"22後")</f>
        <v/>
      </c>
      <c r="E13" s="146" t="n"/>
      <c r="F13" s="197" t="n"/>
      <c r="G13" s="198" t="n"/>
      <c r="H13" s="201">
        <f>G13-F13</f>
        <v/>
      </c>
      <c r="I13" s="196">
        <f>IF(AND(C13&lt;0.333,C13&lt;&gt;""),8/24-C13,(IF(E13&gt;29/24,E13-29/24,)))</f>
        <v/>
      </c>
      <c r="J13" s="196">
        <f>IF(AND(C13&lt;0.5,C13&lt;&gt;""),E13-C13-H13,)</f>
        <v/>
      </c>
      <c r="K13" s="196">
        <f>IF(AND(C13&gt;0.5,C13&lt;22/24),22/24-C13,)</f>
        <v/>
      </c>
      <c r="L13" s="197">
        <f>IF(C13&gt;E13,E13+1-C13-H13,E13-C13-H13)</f>
        <v/>
      </c>
      <c r="M13" s="202">
        <f>+IF(L13&gt;$L$7,$L$7,L13)</f>
        <v/>
      </c>
      <c r="N13" s="197">
        <f>+IF(OR(L13&lt;=$L$7,L13=" ")," ",L13-$L$7)</f>
        <v/>
      </c>
      <c r="O13" s="197">
        <f>IF(AND($C13&lt;&gt;"",$C13&lt;$AA$2,$E13&gt;$Z$2),MIN($E13,$AA$2)-MAX($C13,$Z$2),0)</f>
        <v/>
      </c>
      <c r="P13" s="197">
        <f>IF(AND($F13&lt;&gt;"",$F13&lt;$AA$2,$G13&gt;$Z$2),MIN($G13,$AA$2)-MAX($F13,$Z$2),0)</f>
        <v/>
      </c>
      <c r="Q13" s="197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119" t="n"/>
    </row>
    <row r="14" ht="36.75" customHeight="1" s="35">
      <c r="A14" s="216">
        <f>A13+1</f>
        <v/>
      </c>
      <c r="B14" s="32">
        <f>TEXT(A14,"aaa")</f>
        <v/>
      </c>
      <c r="C14" s="200" t="n"/>
      <c r="D14" s="215">
        <f t="array" ref="D14">_xlfn.IFS(C14&lt;0.5,"朝",AND(C14&lt;22/24),"22前",AND(C14&gt;=22/24),"22後")</f>
        <v/>
      </c>
      <c r="E14" s="146" t="n"/>
      <c r="F14" s="197" t="n"/>
      <c r="G14" s="198" t="n"/>
      <c r="H14" s="201">
        <f>G14-F14</f>
        <v/>
      </c>
      <c r="I14" s="196">
        <f>IF(AND(C14&lt;0.333,C14&lt;&gt;""),8/24-C14,(IF(E14&gt;29/24,E14-29/24,)))</f>
        <v/>
      </c>
      <c r="J14" s="196">
        <f>IF(AND(C14&lt;0.5,C14&lt;&gt;""),E14-C14-H14,)</f>
        <v/>
      </c>
      <c r="K14" s="196">
        <f>IF(AND(C14&gt;0.5,C14&lt;22/24),22/24-C14,)</f>
        <v/>
      </c>
      <c r="L14" s="197">
        <f>IF(C14&gt;E14,E14+1-C14-H14,E14-C14-H14)</f>
        <v/>
      </c>
      <c r="M14" s="202">
        <f>+IF(L14&gt;$L$7,$L$7,L14)</f>
        <v/>
      </c>
      <c r="N14" s="197">
        <f>+IF(OR(L14&lt;=$L$7,L14=" ")," ",L14-$L$7)</f>
        <v/>
      </c>
      <c r="O14" s="197">
        <f>IF(AND($C14&lt;&gt;"",$C14&lt;$AA$2,$E14&gt;$Z$2),MIN($E14,$AA$2)-MAX($C14,$Z$2),0)</f>
        <v/>
      </c>
      <c r="P14" s="197">
        <f>IF(AND($F14&lt;&gt;"",$F14&lt;$AA$2,$G14&gt;$Z$2),MIN($G14,$AA$2)-MAX($F14,$Z$2),0)</f>
        <v/>
      </c>
      <c r="Q14" s="197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119" t="n"/>
    </row>
    <row r="15" ht="36.75" customHeight="1" s="35">
      <c r="A15" s="216">
        <f>A14+1</f>
        <v/>
      </c>
      <c r="B15" s="32">
        <f>TEXT(A15,"aaa")</f>
        <v/>
      </c>
      <c r="C15" s="200" t="n"/>
      <c r="D15" s="215">
        <f t="array" ref="D15">_xlfn.IFS(C15&lt;0.5,"朝",AND(C15&lt;22/24),"22前",AND(C15&gt;=22/24),"22後")</f>
        <v/>
      </c>
      <c r="E15" s="146" t="n"/>
      <c r="F15" s="197" t="n"/>
      <c r="G15" s="198" t="n"/>
      <c r="H15" s="201">
        <f>G15-F15</f>
        <v/>
      </c>
      <c r="I15" s="196">
        <f>IF(AND(C15&lt;0.333,C15&lt;&gt;""),8/24-C15,(IF(E15&gt;29/24,E15-29/24,)))</f>
        <v/>
      </c>
      <c r="J15" s="196">
        <f>IF(AND(C15&lt;0.5,C15&lt;&gt;""),E15-C15-H15,)</f>
        <v/>
      </c>
      <c r="K15" s="196">
        <f>IF(AND(C15&gt;0.5,C15&lt;22/24),22/24-C15,)</f>
        <v/>
      </c>
      <c r="L15" s="197">
        <f>IF(C15&gt;E15,E15+1-C15-H15,E15-C15-H15)</f>
        <v/>
      </c>
      <c r="M15" s="202">
        <f>+IF(L15&gt;$L$7,$L$7,L15)</f>
        <v/>
      </c>
      <c r="N15" s="197">
        <f>+IF(OR(L15&lt;=$L$7,L15=" ")," ",L15-$L$7)</f>
        <v/>
      </c>
      <c r="O15" s="197">
        <f>IF(AND($C15&lt;&gt;"",$C15&lt;$AA$2,$E15&gt;$Z$2),MIN($E15,$AA$2)-MAX($C15,$Z$2),0)</f>
        <v/>
      </c>
      <c r="P15" s="197">
        <f>IF(AND($F15&lt;&gt;"",$F15&lt;$AA$2,$G15&gt;$Z$2),MIN($G15,$AA$2)-MAX($F15,$Z$2),0)</f>
        <v/>
      </c>
      <c r="Q15" s="197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119" t="n"/>
    </row>
    <row r="16" ht="36.75" customHeight="1" s="35">
      <c r="A16" s="216">
        <f>A15+1</f>
        <v/>
      </c>
      <c r="B16" s="32">
        <f>TEXT(A16,"aaa")</f>
        <v/>
      </c>
      <c r="C16" s="200" t="n">
        <v>0.8652777777777778</v>
      </c>
      <c r="D16" s="215">
        <f t="array" ref="D16">_xlfn.IFS(C16&lt;0.5,"朝",AND(C16&lt;22/24),"22前",AND(C16&gt;=22/24),"22後")</f>
        <v/>
      </c>
      <c r="E16" s="146" t="n">
        <v>1.254861111111111</v>
      </c>
      <c r="F16" s="197" t="n">
        <v>0</v>
      </c>
      <c r="G16" s="198" t="n">
        <v>0.04166666666666666</v>
      </c>
      <c r="H16" s="201">
        <f>G16-F16</f>
        <v/>
      </c>
      <c r="I16" s="196">
        <f>IF(AND(C16&lt;0.333,C16&lt;&gt;""),8/24-C16,(IF(E16&gt;29/24,E16-29/24,)))</f>
        <v/>
      </c>
      <c r="J16" s="196">
        <f>IF(AND(C16&lt;0.5,C16&lt;&gt;""),E16-C16-H16,)</f>
        <v/>
      </c>
      <c r="K16" s="196">
        <f>IF(AND(C16&gt;0.5,C16&lt;22/24),22/24-C16,)</f>
        <v/>
      </c>
      <c r="L16" s="197">
        <f>IF(C16&gt;E16,E16+1-C16-H16,E16-C16-H16)</f>
        <v/>
      </c>
      <c r="M16" s="202">
        <f>+IF(L16&gt;$L$7,$L$7,L16)</f>
        <v/>
      </c>
      <c r="N16" s="197">
        <f>+IF(OR(L16&lt;=$L$7,L16=" ")," ",L16-$L$7)</f>
        <v/>
      </c>
      <c r="O16" s="197">
        <f>IF(AND($C16&lt;&gt;"",$C16&lt;$AA$2,$E16&gt;$Z$2),MIN($E16,$AA$2)-MAX($C16,$Z$2),0)</f>
        <v/>
      </c>
      <c r="P16" s="197">
        <f>IF(AND($F16&lt;&gt;"",$F16&lt;$AA$2,$G16&gt;$Z$2),MIN($G16,$AA$2)-MAX($F16,$Z$2),0)</f>
        <v/>
      </c>
      <c r="Q16" s="197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119" t="n"/>
    </row>
    <row r="17" ht="36.75" customHeight="1" s="35">
      <c r="A17" s="216">
        <f>A16+1</f>
        <v/>
      </c>
      <c r="B17" s="32">
        <f>TEXT(A17,"aaa")</f>
        <v/>
      </c>
      <c r="C17" s="200" t="n"/>
      <c r="D17" s="215">
        <f t="array" ref="D17">_xlfn.IFS(C17&lt;0.5,"朝",AND(C17&lt;22/24),"22前",AND(C17&gt;=22/24),"22後")</f>
        <v/>
      </c>
      <c r="E17" s="146" t="n"/>
      <c r="F17" s="197" t="n"/>
      <c r="G17" s="198" t="n"/>
      <c r="H17" s="201">
        <f>G17-F17</f>
        <v/>
      </c>
      <c r="I17" s="196">
        <f>IF(AND(C17&lt;0.333,C17&lt;&gt;""),8/24-C17,(IF(E17&gt;29/24,E17-29/24,)))</f>
        <v/>
      </c>
      <c r="J17" s="196">
        <f>IF(AND(C17&lt;0.5,C17&lt;&gt;""),E17-C17-H17,)</f>
        <v/>
      </c>
      <c r="K17" s="196">
        <f>IF(AND(C17&gt;0.5,C17&lt;22/24),22/24-C17,)</f>
        <v/>
      </c>
      <c r="L17" s="197">
        <f>IF(C17&gt;E17,E17+1-C17-H17,E17-C17-H17)</f>
        <v/>
      </c>
      <c r="M17" s="202">
        <f>+IF(L17&gt;$L$7,$L$7,L17)</f>
        <v/>
      </c>
      <c r="N17" s="197">
        <f>+IF(OR(L17&lt;=$L$7,L17=" ")," ",L17-$L$7)</f>
        <v/>
      </c>
      <c r="O17" s="197">
        <f>IF(AND($C17&lt;&gt;"",$C17&lt;$AA$2,$E17&gt;$Z$2),MIN($E17,$AA$2)-MAX($C17,$Z$2),0)</f>
        <v/>
      </c>
      <c r="P17" s="197">
        <f>IF(AND($F17&lt;&gt;"",$F17&lt;$AA$2,$G17&gt;$Z$2),MIN($G17,$AA$2)-MAX($F17,$Z$2),0)</f>
        <v/>
      </c>
      <c r="Q17" s="197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119" t="n"/>
    </row>
    <row r="18" ht="36.75" customHeight="1" s="35">
      <c r="A18" s="216">
        <f>A17+1</f>
        <v/>
      </c>
      <c r="B18" s="32">
        <f>TEXT(A18,"aaa")</f>
        <v/>
      </c>
      <c r="C18" s="200" t="n"/>
      <c r="D18" s="215">
        <f t="array" ref="D18">_xlfn.IFS(C18&lt;0.5,"朝",AND(C18&lt;22/24),"22前",AND(C18&gt;=22/24),"22後")</f>
        <v/>
      </c>
      <c r="E18" s="146" t="n"/>
      <c r="F18" s="197" t="n"/>
      <c r="G18" s="198" t="n"/>
      <c r="H18" s="201">
        <f>G18-F18</f>
        <v/>
      </c>
      <c r="I18" s="196">
        <f>IF(AND(C18&lt;0.333,C18&lt;&gt;""),8/24-C18,(IF(E18&gt;29/24,E18-29/24,)))</f>
        <v/>
      </c>
      <c r="J18" s="196">
        <f>IF(AND(C18&lt;0.5,C18&lt;&gt;""),E18-C18-H18,)</f>
        <v/>
      </c>
      <c r="K18" s="196">
        <f>IF(AND(C18&gt;0.5,C18&lt;22/24),22/24-C18,)</f>
        <v/>
      </c>
      <c r="L18" s="197">
        <f>IF(C18&gt;E18,E18+1-C18-H18,E18-C18-H18)</f>
        <v/>
      </c>
      <c r="M18" s="202">
        <f>+IF(L18&gt;$L$7,$L$7,L18)</f>
        <v/>
      </c>
      <c r="N18" s="197">
        <f>+IF(OR(L18&lt;=$L$7,L18=" ")," ",L18-$L$7)</f>
        <v/>
      </c>
      <c r="O18" s="197">
        <f>IF(AND($C18&lt;&gt;"",$C18&lt;$AA$2,$E18&gt;$Z$2),MIN($E18,$AA$2)-MAX($C18,$Z$2),0)</f>
        <v/>
      </c>
      <c r="P18" s="197">
        <f>IF(AND($F18&lt;&gt;"",$F18&lt;$AA$2,$G18&gt;$Z$2),MIN($G18,$AA$2)-MAX($F18,$Z$2),0)</f>
        <v/>
      </c>
      <c r="Q18" s="197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119" t="n"/>
    </row>
    <row r="19" ht="36.75" customHeight="1" s="35">
      <c r="A19" s="216">
        <f>A18+1</f>
        <v/>
      </c>
      <c r="B19" s="32">
        <f>TEXT(A19,"aaa")</f>
        <v/>
      </c>
      <c r="C19" s="200" t="n"/>
      <c r="D19" s="215">
        <f t="array" ref="D19">_xlfn.IFS(C19&lt;0.5,"朝",AND(C19&lt;22/24),"22前",AND(C19&gt;=22/24),"22後")</f>
        <v/>
      </c>
      <c r="E19" s="146" t="n"/>
      <c r="F19" s="197" t="n"/>
      <c r="G19" s="198" t="n"/>
      <c r="H19" s="201">
        <f>G19-F19</f>
        <v/>
      </c>
      <c r="I19" s="196">
        <f>IF(AND(C19&lt;0.333,C19&lt;&gt;""),8/24-C19,(IF(E19&gt;29/24,E19-29/24,)))</f>
        <v/>
      </c>
      <c r="J19" s="196">
        <f>IF(AND(C19&lt;0.5,C19&lt;&gt;""),E19-C19-H19,)</f>
        <v/>
      </c>
      <c r="K19" s="196">
        <f>IF(AND(C19&gt;0.5,C19&lt;22/24),22/24-C19,)</f>
        <v/>
      </c>
      <c r="L19" s="197">
        <f>IF(C19&gt;E19,E19+1-C19-H19,E19-C19-H19)</f>
        <v/>
      </c>
      <c r="M19" s="202">
        <f>+IF(L19&gt;$L$7,$L$7,L19)</f>
        <v/>
      </c>
      <c r="N19" s="197">
        <f>+IF(OR(L19&lt;=$L$7,L19=" ")," ",L19-$L$7)</f>
        <v/>
      </c>
      <c r="O19" s="197">
        <f>IF(AND($C19&lt;&gt;"",$C19&lt;$AA$2,$E19&gt;$Z$2),MIN($E19,$AA$2)-MAX($C19,$Z$2),0)</f>
        <v/>
      </c>
      <c r="P19" s="197">
        <f>IF(AND($F19&lt;&gt;"",$F19&lt;$AA$2,$G19&gt;$Z$2),MIN($G19,$AA$2)-MAX($F19,$Z$2),0)</f>
        <v/>
      </c>
      <c r="Q19" s="197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119" t="n"/>
    </row>
    <row r="20" ht="36.75" customHeight="1" s="35">
      <c r="A20" s="216">
        <f>A19+1</f>
        <v/>
      </c>
      <c r="B20" s="32">
        <f>TEXT(A20,"aaa")</f>
        <v/>
      </c>
      <c r="C20" s="200" t="n"/>
      <c r="D20" s="215">
        <f t="array" ref="D20">_xlfn.IFS(C20&lt;0.5,"朝",AND(C20&lt;22/24),"22前",AND(C20&gt;=22/24),"22後")</f>
        <v/>
      </c>
      <c r="E20" s="146" t="n"/>
      <c r="F20" s="197" t="n"/>
      <c r="G20" s="198" t="n"/>
      <c r="H20" s="201">
        <f>G20-F20</f>
        <v/>
      </c>
      <c r="I20" s="196">
        <f>IF(AND(C20&lt;0.333,C20&lt;&gt;""),8/24-C20,(IF(E20&gt;29/24,E20-29/24,)))</f>
        <v/>
      </c>
      <c r="J20" s="196">
        <f>IF(AND(C20&lt;0.5,C20&lt;&gt;""),E20-C20-H20,)</f>
        <v/>
      </c>
      <c r="K20" s="196">
        <f>IF(AND(C20&gt;0.5,C20&lt;22/24),22/24-C20,)</f>
        <v/>
      </c>
      <c r="L20" s="197">
        <f>IF(C20&gt;E20,E20+1-C20-H20,E20-C20-H20)</f>
        <v/>
      </c>
      <c r="M20" s="202">
        <f>+IF(L20&gt;$L$7,$L$7,L20)</f>
        <v/>
      </c>
      <c r="N20" s="197">
        <f>+IF(OR(L20&lt;=$L$7,L20=" ")," ",L20-$L$7)</f>
        <v/>
      </c>
      <c r="O20" s="197">
        <f>IF(AND($C20&lt;&gt;"",$C20&lt;$AA$2,$E20&gt;$Z$2),MIN($E20,$AA$2)-MAX($C20,$Z$2),0)</f>
        <v/>
      </c>
      <c r="P20" s="197">
        <f>IF(AND($F20&lt;&gt;"",$F20&lt;$AA$2,$G20&gt;$Z$2),MIN($G20,$AA$2)-MAX($F20,$Z$2),0)</f>
        <v/>
      </c>
      <c r="Q20" s="197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119" t="n"/>
    </row>
    <row r="21" ht="36.75" customHeight="1" s="35">
      <c r="A21" s="216">
        <f>A20+1</f>
        <v/>
      </c>
      <c r="B21" s="32">
        <f>TEXT(A21,"aaa")</f>
        <v/>
      </c>
      <c r="C21" s="200" t="n"/>
      <c r="D21" s="215">
        <f t="array" ref="D21">_xlfn.IFS(C21&lt;0.5,"朝",AND(C21&lt;22/24),"22前",AND(C21&gt;=22/24),"22後")</f>
        <v/>
      </c>
      <c r="E21" s="146" t="n"/>
      <c r="F21" s="197" t="n"/>
      <c r="G21" s="198" t="n"/>
      <c r="H21" s="201">
        <f>G21-F21</f>
        <v/>
      </c>
      <c r="I21" s="196">
        <f>IF(AND(C21&lt;0.333,C21&lt;&gt;""),8/24-C21,(IF(E21&gt;29/24,E21-29/24,)))</f>
        <v/>
      </c>
      <c r="J21" s="196">
        <f>IF(AND(C21&lt;0.5,C21&lt;&gt;""),E21-C21-H21,)</f>
        <v/>
      </c>
      <c r="K21" s="196">
        <f>IF(AND(C21&gt;0.5,C21&lt;22/24),22/24-C21,)</f>
        <v/>
      </c>
      <c r="L21" s="197">
        <f>IF(C21&gt;E21,E21+1-C21-H21,E21-C21-H21)</f>
        <v/>
      </c>
      <c r="M21" s="202">
        <f>+IF(L21&gt;$L$7,$L$7,L21)</f>
        <v/>
      </c>
      <c r="N21" s="197">
        <f>+IF(OR(L21&lt;=$L$7,L21=" ")," ",L21-$L$7)</f>
        <v/>
      </c>
      <c r="O21" s="197">
        <f>IF(AND($C21&lt;&gt;"",$C21&lt;$AA$2,$E21&gt;$Z$2),MIN($E21,$AA$2)-MAX($C21,$Z$2),0)</f>
        <v/>
      </c>
      <c r="P21" s="197">
        <f>IF(AND($F21&lt;&gt;"",$F21&lt;$AA$2,$G21&gt;$Z$2),MIN($G21,$AA$2)-MAX($F21,$Z$2),0)</f>
        <v/>
      </c>
      <c r="Q21" s="197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119" t="n"/>
    </row>
    <row r="22" ht="36.75" customHeight="1" s="35">
      <c r="A22" s="216">
        <f>A21+1</f>
        <v/>
      </c>
      <c r="B22" s="32">
        <f>TEXT(A22,"aaa")</f>
        <v/>
      </c>
      <c r="C22" s="200" t="n">
        <v>0.8652777777777778</v>
      </c>
      <c r="D22" s="215">
        <f t="array" ref="D22">_xlfn.IFS(C22&lt;0.5,"朝",AND(C22&lt;22/24),"22前",AND(C22&gt;=22/24),"22後")</f>
        <v/>
      </c>
      <c r="E22" s="146" t="n">
        <v>1.254166666666667</v>
      </c>
      <c r="F22" s="197" t="n">
        <v>0</v>
      </c>
      <c r="G22" s="198" t="n">
        <v>0.04166666666666666</v>
      </c>
      <c r="H22" s="201">
        <f>G22-F22</f>
        <v/>
      </c>
      <c r="I22" s="196">
        <f>IF(AND(C22&lt;0.333,C22&lt;&gt;""),8/24-C22,(IF(E22&gt;29/24,E22-29/24,)))</f>
        <v/>
      </c>
      <c r="J22" s="196">
        <f>IF(AND(C22&lt;0.5,C22&lt;&gt;""),E22-C22-H22,)</f>
        <v/>
      </c>
      <c r="K22" s="196">
        <f>IF(AND(C22&gt;0.5,C22&lt;22/24),22/24-C22,)</f>
        <v/>
      </c>
      <c r="L22" s="197">
        <f>IF(C22&gt;E22,E22+1-C22-H22,E22-C22-H22)</f>
        <v/>
      </c>
      <c r="M22" s="202">
        <f>+IF(L22&gt;$L$7,$L$7,L22)</f>
        <v/>
      </c>
      <c r="N22" s="197">
        <f>+IF(OR(L22&lt;=$L$7,L22=" ")," ",L22-$L$7)</f>
        <v/>
      </c>
      <c r="O22" s="197">
        <f>IF(AND($C22&lt;&gt;"",$C22&lt;$AA$2,$E22&gt;$Z$2),MIN($E22,$AA$2)-MAX($C22,$Z$2),0)</f>
        <v/>
      </c>
      <c r="P22" s="197">
        <f>IF(AND($F22&lt;&gt;"",$F22&lt;$AA$2,$G22&gt;$Z$2),MIN($G22,$AA$2)-MAX($F22,$Z$2),0)</f>
        <v/>
      </c>
      <c r="Q22" s="197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119" t="n"/>
    </row>
    <row r="23" ht="36.75" customHeight="1" s="35">
      <c r="A23" s="216">
        <f>A22+1</f>
        <v/>
      </c>
      <c r="B23" s="32">
        <f>TEXT(A23,"aaa")</f>
        <v/>
      </c>
      <c r="C23" s="200" t="n">
        <v>0.8652777777777778</v>
      </c>
      <c r="D23" s="215">
        <f t="array" ref="D23">_xlfn.IFS(C23&lt;0.5,"朝",AND(C23&lt;22/24),"22前",AND(C23&gt;=22/24),"22後")</f>
        <v/>
      </c>
      <c r="E23" s="146" t="n">
        <v>1.254166666666667</v>
      </c>
      <c r="F23" s="197" t="n">
        <v>0</v>
      </c>
      <c r="G23" s="198" t="n">
        <v>0.04166666666666666</v>
      </c>
      <c r="H23" s="201">
        <f>G23-F23</f>
        <v/>
      </c>
      <c r="I23" s="196">
        <f>IF(AND(C23&lt;0.333,C23&lt;&gt;""),8/24-C23,(IF(E23&gt;29/24,E23-29/24,)))</f>
        <v/>
      </c>
      <c r="J23" s="196">
        <f>IF(AND(C23&lt;0.5,C23&lt;&gt;""),E23-C23-H23,)</f>
        <v/>
      </c>
      <c r="K23" s="196">
        <f>IF(AND(C23&gt;0.5,C23&lt;22/24),22/24-C23,)</f>
        <v/>
      </c>
      <c r="L23" s="197">
        <f>IF(C23&gt;E23,E23+1-C23-H23,E23-C23-H23)</f>
        <v/>
      </c>
      <c r="M23" s="202">
        <f>+IF(L23&gt;$L$7,$L$7,L23)</f>
        <v/>
      </c>
      <c r="N23" s="197">
        <f>+IF(OR(L23&lt;=$L$7,L23=" ")," ",L23-$L$7)</f>
        <v/>
      </c>
      <c r="O23" s="197">
        <f>IF(AND($C23&lt;&gt;"",$C23&lt;$AA$2,$E23&gt;$Z$2),MIN($E23,$AA$2)-MAX($C23,$Z$2),0)</f>
        <v/>
      </c>
      <c r="P23" s="197">
        <f>IF(AND($F23&lt;&gt;"",$F23&lt;$AA$2,$G23&gt;$Z$2),MIN($G23,$AA$2)-MAX($F23,$Z$2),0)</f>
        <v/>
      </c>
      <c r="Q23" s="197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119" t="n"/>
    </row>
    <row r="24" ht="36.75" customHeight="1" s="35">
      <c r="A24" s="216">
        <f>A23+1</f>
        <v/>
      </c>
      <c r="B24" s="32">
        <f>TEXT(A24,"aaa")</f>
        <v/>
      </c>
      <c r="C24" s="200" t="n"/>
      <c r="D24" s="215">
        <f t="array" ref="D24">_xlfn.IFS(C24&lt;0.5,"朝",AND(C24&lt;22/24),"22前",AND(C24&gt;=22/24),"22後")</f>
        <v/>
      </c>
      <c r="E24" s="146" t="n"/>
      <c r="F24" s="197" t="n"/>
      <c r="G24" s="198" t="n"/>
      <c r="H24" s="201">
        <f>G24-F24</f>
        <v/>
      </c>
      <c r="I24" s="196">
        <f>IF(AND(C24&lt;0.333,C24&lt;&gt;""),8/24-C24,(IF(E24&gt;29/24,E24-29/24,)))</f>
        <v/>
      </c>
      <c r="J24" s="196">
        <f>IF(AND(C24&lt;0.5,C24&lt;&gt;""),E24-C24-H24,)</f>
        <v/>
      </c>
      <c r="K24" s="196">
        <f>IF(AND(C24&gt;0.5,C24&lt;22/24),22/24-C24,)</f>
        <v/>
      </c>
      <c r="L24" s="197">
        <f>IF(C24&gt;E24,E24+1-C24-H24,E24-C24-H24)</f>
        <v/>
      </c>
      <c r="M24" s="202">
        <f>+IF(L24&gt;$L$7,$L$7,L24)</f>
        <v/>
      </c>
      <c r="N24" s="197">
        <f>+IF(OR(L24&lt;=$L$7,L24=" ")," ",L24-$L$7)</f>
        <v/>
      </c>
      <c r="O24" s="197">
        <f>IF(AND($C24&lt;&gt;"",$C24&lt;$AA$2,$E24&gt;$Z$2),MIN($E24,$AA$2)-MAX($C24,$Z$2),0)</f>
        <v/>
      </c>
      <c r="P24" s="197">
        <f>IF(AND($F24&lt;&gt;"",$F24&lt;$AA$2,$G24&gt;$Z$2),MIN($G24,$AA$2)-MAX($F24,$Z$2),0)</f>
        <v/>
      </c>
      <c r="Q24" s="197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119" t="n"/>
    </row>
    <row r="25" ht="36.75" customHeight="1" s="35">
      <c r="A25" s="216">
        <f>A24+1</f>
        <v/>
      </c>
      <c r="B25" s="32">
        <f>TEXT(A25,"aaa")</f>
        <v/>
      </c>
      <c r="C25" s="200" t="n"/>
      <c r="D25" s="215">
        <f t="array" ref="D25">_xlfn.IFS(C25&lt;0.5,"朝",AND(C25&lt;22/24),"22前",AND(C25&gt;=22/24),"22後")</f>
        <v/>
      </c>
      <c r="E25" s="146" t="n"/>
      <c r="F25" s="197" t="n"/>
      <c r="G25" s="198" t="n"/>
      <c r="H25" s="201">
        <f>G25-F25</f>
        <v/>
      </c>
      <c r="I25" s="196">
        <f>IF(AND(C25&lt;0.333,C25&lt;&gt;""),8/24-C25,(IF(E25&gt;29/24,E25-29/24,)))</f>
        <v/>
      </c>
      <c r="J25" s="196">
        <f>IF(AND(C25&lt;0.5,C25&lt;&gt;""),E25-C25-H25,)</f>
        <v/>
      </c>
      <c r="K25" s="196">
        <f>IF(AND(C25&gt;0.5,C25&lt;22/24),22/24-C25,)</f>
        <v/>
      </c>
      <c r="L25" s="197">
        <f>IF(C25&gt;E25,E25+1-C25-H25,E25-C25-H25)</f>
        <v/>
      </c>
      <c r="M25" s="202">
        <f>+IF(L25&gt;$L$7,$L$7,L25)</f>
        <v/>
      </c>
      <c r="N25" s="197">
        <f>+IF(OR(L25&lt;=$L$7,L25=" ")," ",L25-$L$7)</f>
        <v/>
      </c>
      <c r="O25" s="197">
        <f>IF(AND($C25&lt;&gt;"",$C25&lt;$AA$2,$E25&gt;$Z$2),MIN($E25,$AA$2)-MAX($C25,$Z$2),0)</f>
        <v/>
      </c>
      <c r="P25" s="197">
        <f>IF(AND($F25&lt;&gt;"",$F25&lt;$AA$2,$G25&gt;$Z$2),MIN($G25,$AA$2)-MAX($F25,$Z$2),0)</f>
        <v/>
      </c>
      <c r="Q25" s="197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119" t="n"/>
    </row>
    <row r="26" ht="36.75" customHeight="1" s="35">
      <c r="A26" s="216">
        <f>A25+1</f>
        <v/>
      </c>
      <c r="B26" s="32">
        <f>TEXT(A26,"aaa")</f>
        <v/>
      </c>
      <c r="C26" s="200" t="n"/>
      <c r="D26" s="215">
        <f t="array" ref="D26">_xlfn.IFS(C26&lt;0.5,"朝",AND(C26&lt;22/24),"22前",AND(C26&gt;=22/24),"22後")</f>
        <v/>
      </c>
      <c r="E26" s="146" t="n"/>
      <c r="F26" s="197" t="n"/>
      <c r="G26" s="198" t="n"/>
      <c r="H26" s="201">
        <f>G26-F26</f>
        <v/>
      </c>
      <c r="I26" s="196">
        <f>IF(AND(C26&lt;0.333,C26&lt;&gt;""),8/24-C26,(IF(E26&gt;29/24,E26-29/24,)))</f>
        <v/>
      </c>
      <c r="J26" s="196">
        <f>IF(AND(C26&lt;0.5,C26&lt;&gt;""),E26-C26-H26,)</f>
        <v/>
      </c>
      <c r="K26" s="196">
        <f>IF(AND(C26&gt;0.5,C26&lt;22/24),22/24-C26,)</f>
        <v/>
      </c>
      <c r="L26" s="197">
        <f>IF(C26&gt;E26,E26+1-C26-H26,E26-C26-H26)</f>
        <v/>
      </c>
      <c r="M26" s="202">
        <f>+IF(L26&gt;$L$7,$L$7,L26)</f>
        <v/>
      </c>
      <c r="N26" s="197">
        <f>+IF(OR(L26&lt;=$L$7,L26=" ")," ",L26-$L$7)</f>
        <v/>
      </c>
      <c r="O26" s="197">
        <f>IF(AND($C26&lt;&gt;"",$C26&lt;$AA$2,$E26&gt;$Z$2),MIN($E26,$AA$2)-MAX($C26,$Z$2),0)</f>
        <v/>
      </c>
      <c r="P26" s="197">
        <f>IF(AND($F26&lt;&gt;"",$F26&lt;$AA$2,$G26&gt;$Z$2),MIN($G26,$AA$2)-MAX($F26,$Z$2),0)</f>
        <v/>
      </c>
      <c r="Q26" s="197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119" t="n"/>
    </row>
    <row r="27" ht="36.75" customHeight="1" s="35">
      <c r="A27" s="216">
        <f>A26+1</f>
        <v/>
      </c>
      <c r="B27" s="32">
        <f>TEXT(A27,"aaa")</f>
        <v/>
      </c>
      <c r="C27" s="200" t="n"/>
      <c r="D27" s="215">
        <f t="array" ref="D27">_xlfn.IFS(C27&lt;0.5,"朝",AND(C27&lt;22/24),"22前",AND(C27&gt;=22/24),"22後")</f>
        <v/>
      </c>
      <c r="E27" s="146" t="n"/>
      <c r="F27" s="197" t="n"/>
      <c r="G27" s="198" t="n"/>
      <c r="H27" s="201">
        <f>G27-F27</f>
        <v/>
      </c>
      <c r="I27" s="196">
        <f>IF(AND(C27&lt;0.333,C27&lt;&gt;""),8/24-C27,(IF(E27&gt;29/24,E27-29/24,)))</f>
        <v/>
      </c>
      <c r="J27" s="196">
        <f>IF(AND(C27&lt;0.5,C27&lt;&gt;""),E27-C27-H27,)</f>
        <v/>
      </c>
      <c r="K27" s="196">
        <f>IF(AND(C27&gt;0.5,C27&lt;22/24),22/24-C27,)</f>
        <v/>
      </c>
      <c r="L27" s="197">
        <f>IF(C27&gt;E27,E27+1-C27-H27,E27-C27-H27)</f>
        <v/>
      </c>
      <c r="M27" s="202">
        <f>+IF(L27&gt;$L$7,$L$7,L27)</f>
        <v/>
      </c>
      <c r="N27" s="197">
        <f>+IF(OR(L27&lt;=$L$7,L27=" ")," ",L27-$L$7)</f>
        <v/>
      </c>
      <c r="O27" s="197">
        <f>IF(AND($C27&lt;&gt;"",$C27&lt;$AA$2,$E27&gt;$Z$2),MIN($E27,$AA$2)-MAX($C27,$Z$2),0)</f>
        <v/>
      </c>
      <c r="P27" s="197">
        <f>IF(AND($F27&lt;&gt;"",$F27&lt;$AA$2,$G27&gt;$Z$2),MIN($G27,$AA$2)-MAX($F27,$Z$2),0)</f>
        <v/>
      </c>
      <c r="Q27" s="197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119" t="n"/>
    </row>
    <row r="28" ht="36.75" customHeight="1" s="35">
      <c r="A28" s="216">
        <f>A27+1</f>
        <v/>
      </c>
      <c r="B28" s="32">
        <f>TEXT(A28,"aaa")</f>
        <v/>
      </c>
      <c r="C28" s="200" t="n"/>
      <c r="D28" s="215">
        <f t="array" ref="D28">_xlfn.IFS(C28&lt;0.5,"朝",AND(C28&lt;22/24),"22前",AND(C28&gt;=22/24),"22後")</f>
        <v/>
      </c>
      <c r="E28" s="146" t="n"/>
      <c r="F28" s="197" t="n"/>
      <c r="G28" s="198" t="n"/>
      <c r="H28" s="201">
        <f>G28-F28</f>
        <v/>
      </c>
      <c r="I28" s="196">
        <f>IF(AND(C28&lt;0.333,C28&lt;&gt;""),8/24-C28,(IF(E28&gt;29/24,E28-29/24,)))</f>
        <v/>
      </c>
      <c r="J28" s="196">
        <f>IF(AND(C28&lt;0.5,C28&lt;&gt;""),E28-C28-H28,)</f>
        <v/>
      </c>
      <c r="K28" s="196">
        <f>IF(AND(C28&gt;0.5,C28&lt;22/24),22/24-C28,)</f>
        <v/>
      </c>
      <c r="L28" s="197">
        <f>IF(C28&gt;E28,E28+1-C28-H28,E28-C28-H28)</f>
        <v/>
      </c>
      <c r="M28" s="202">
        <f>+IF(L28&gt;$L$7,$L$7,L28)</f>
        <v/>
      </c>
      <c r="N28" s="197">
        <f>+IF(OR(L28&lt;=$L$7,L28=" ")," ",L28-$L$7)</f>
        <v/>
      </c>
      <c r="O28" s="197">
        <f>IF(AND($C28&lt;&gt;"",$C28&lt;$AA$2,$E28&gt;$Z$2),MIN($E28,$AA$2)-MAX($C28,$Z$2),0)</f>
        <v/>
      </c>
      <c r="P28" s="197">
        <f>IF(AND($F28&lt;&gt;"",$F28&lt;$AA$2,$G28&gt;$Z$2),MIN($G28,$AA$2)-MAX($F28,$Z$2),0)</f>
        <v/>
      </c>
      <c r="Q28" s="197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119" t="n"/>
    </row>
    <row r="29" ht="36.75" customHeight="1" s="35">
      <c r="A29" s="216">
        <f>A28+1</f>
        <v/>
      </c>
      <c r="B29" s="32">
        <f>TEXT(A29,"aaa")</f>
        <v/>
      </c>
      <c r="C29" s="200" t="n"/>
      <c r="D29" s="215">
        <f t="array" ref="D29">_xlfn.IFS(C29&lt;0.5,"朝",AND(C29&lt;22/24),"22前",AND(C29&gt;=22/24),"22後")</f>
        <v/>
      </c>
      <c r="E29" s="146" t="n"/>
      <c r="F29" s="197" t="n"/>
      <c r="G29" s="198" t="n"/>
      <c r="H29" s="201">
        <f>G29-F29</f>
        <v/>
      </c>
      <c r="I29" s="196">
        <f>IF(AND(C29&lt;0.333,C29&lt;&gt;""),8/24-C29,(IF(E29&gt;29/24,E29-29/24,)))</f>
        <v/>
      </c>
      <c r="J29" s="196">
        <f>IF(AND(C29&lt;0.5,C29&lt;&gt;""),E29-C29-H29,)</f>
        <v/>
      </c>
      <c r="K29" s="196">
        <f>IF(AND(C29&gt;0.5,C29&lt;22/24),22/24-C29,)</f>
        <v/>
      </c>
      <c r="L29" s="197">
        <f>IF(C29&gt;E29,E29+1-C29-H29,E29-C29-H29)</f>
        <v/>
      </c>
      <c r="M29" s="202">
        <f>+IF(L29&gt;$L$7,$L$7,L29)</f>
        <v/>
      </c>
      <c r="N29" s="197">
        <f>+IF(OR(L29&lt;=$L$7,L29=" ")," ",L29-$L$7)</f>
        <v/>
      </c>
      <c r="O29" s="197">
        <f>IF(AND($C29&lt;&gt;"",$C29&lt;$AA$2,$E29&gt;$Z$2),MIN($E29,$AA$2)-MAX($C29,$Z$2),0)</f>
        <v/>
      </c>
      <c r="P29" s="197">
        <f>IF(AND($F29&lt;&gt;"",$F29&lt;$AA$2,$G29&gt;$Z$2),MIN($G29,$AA$2)-MAX($F29,$Z$2),0)</f>
        <v/>
      </c>
      <c r="Q29" s="197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119" t="n"/>
    </row>
    <row r="30" ht="36.75" customHeight="1" s="35">
      <c r="A30" s="216">
        <f>A29+1</f>
        <v/>
      </c>
      <c r="B30" s="32">
        <f>TEXT(A30,"aaa")</f>
        <v/>
      </c>
      <c r="C30" s="200" t="n"/>
      <c r="D30" s="215">
        <f t="array" ref="D30">_xlfn.IFS(C30&lt;0.5,"朝",AND(C30&lt;22/24),"22前",AND(C30&gt;=22/24),"22後")</f>
        <v/>
      </c>
      <c r="E30" s="146" t="n"/>
      <c r="F30" s="197" t="n"/>
      <c r="G30" s="198" t="n"/>
      <c r="H30" s="201">
        <f>G30-F30</f>
        <v/>
      </c>
      <c r="I30" s="196">
        <f>IF(AND(C30&lt;0.333,C30&lt;&gt;""),8/24-C30,(IF(E30&gt;29/24,E30-29/24,)))</f>
        <v/>
      </c>
      <c r="J30" s="196">
        <f>IF(AND(C30&lt;0.5,C30&lt;&gt;""),E30-C30-H30,)</f>
        <v/>
      </c>
      <c r="K30" s="196">
        <f>IF(AND(C30&gt;0.5,C30&lt;22/24),22/24-C30,)</f>
        <v/>
      </c>
      <c r="L30" s="197">
        <f>IF(C30&gt;E30,E30+1-C30-H30,E30-C30-H30)</f>
        <v/>
      </c>
      <c r="M30" s="202">
        <f>+IF(L30&gt;$L$7,$L$7,L30)</f>
        <v/>
      </c>
      <c r="N30" s="197">
        <f>+IF(OR(L30&lt;=$L$7,L30=" ")," ",L30-$L$7)</f>
        <v/>
      </c>
      <c r="O30" s="197">
        <f>IF(AND($C30&lt;&gt;"",$C30&lt;$AA$2,$E30&gt;$Z$2),MIN($E30,$AA$2)-MAX($C30,$Z$2),0)</f>
        <v/>
      </c>
      <c r="P30" s="197">
        <f>IF(AND($F30&lt;&gt;"",$F30&lt;$AA$2,$G30&gt;$Z$2),MIN($G30,$AA$2)-MAX($F30,$Z$2),0)</f>
        <v/>
      </c>
      <c r="Q30" s="197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119" t="n"/>
    </row>
    <row r="31" ht="36.75" customHeight="1" s="35">
      <c r="A31" s="216">
        <f>A30+1</f>
        <v/>
      </c>
      <c r="B31" s="32">
        <f>TEXT(A31,"aaa")</f>
        <v/>
      </c>
      <c r="C31" s="200" t="n"/>
      <c r="D31" s="215">
        <f t="array" ref="D31">_xlfn.IFS(C31&lt;0.5,"朝",AND(C31&lt;22/24),"22前",AND(C31&gt;=22/24),"22後")</f>
        <v/>
      </c>
      <c r="E31" s="146" t="n"/>
      <c r="F31" s="197" t="n"/>
      <c r="G31" s="198" t="n"/>
      <c r="H31" s="201">
        <f>G31-F31</f>
        <v/>
      </c>
      <c r="I31" s="196">
        <f>IF(AND(C31&lt;0.333,C31&lt;&gt;""),8/24-C31,(IF(E31&gt;29/24,E31-29/24,)))</f>
        <v/>
      </c>
      <c r="J31" s="196">
        <f>IF(AND(C31&lt;0.5,C31&lt;&gt;""),E31-C31-H31,)</f>
        <v/>
      </c>
      <c r="K31" s="196">
        <f>IF(AND(C31&gt;0.5,C31&lt;22/24),22/24-C31,)</f>
        <v/>
      </c>
      <c r="L31" s="197">
        <f>IF(C31&gt;E31,E31+1-C31-H31,E31-C31-H31)</f>
        <v/>
      </c>
      <c r="M31" s="202">
        <f>+IF(L31&gt;$L$7,$L$7,L31)</f>
        <v/>
      </c>
      <c r="N31" s="197">
        <f>+IF(OR(L31&lt;=$L$7,L31=" ")," ",L31-$L$7)</f>
        <v/>
      </c>
      <c r="O31" s="197">
        <f>IF(AND($C31&lt;&gt;"",$C31&lt;$AA$2,$E31&gt;$Z$2),MIN($E31,$AA$2)-MAX($C31,$Z$2),0)</f>
        <v/>
      </c>
      <c r="P31" s="197">
        <f>IF(AND($F31&lt;&gt;"",$F31&lt;$AA$2,$G31&gt;$Z$2),MIN($G31,$AA$2)-MAX($F31,$Z$2),0)</f>
        <v/>
      </c>
      <c r="Q31" s="197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119" t="n"/>
    </row>
    <row r="32" ht="36.75" customHeight="1" s="35">
      <c r="A32" s="216">
        <f>A31+1</f>
        <v/>
      </c>
      <c r="B32" s="32">
        <f>TEXT(A32,"aaa")</f>
        <v/>
      </c>
      <c r="C32" s="200" t="n"/>
      <c r="D32" s="215">
        <f t="array" ref="D32">_xlfn.IFS(C32&lt;0.5,"朝",AND(C32&lt;22/24),"22前",AND(C32&gt;=22/24),"22後")</f>
        <v/>
      </c>
      <c r="E32" s="146" t="n"/>
      <c r="F32" s="197" t="n"/>
      <c r="G32" s="198" t="n"/>
      <c r="H32" s="201">
        <f>G32-F32</f>
        <v/>
      </c>
      <c r="I32" s="196">
        <f>IF(AND(C32&lt;0.333,C32&lt;&gt;""),8/24-C32,(IF(E32&gt;29/24,E32-29/24,)))</f>
        <v/>
      </c>
      <c r="J32" s="196">
        <f>IF(AND(C32&lt;0.5,C32&lt;&gt;""),E32-C32-H32,)</f>
        <v/>
      </c>
      <c r="K32" s="196">
        <f>IF(AND(C32&gt;0.5,C32&lt;22/24),22/24-C32,)</f>
        <v/>
      </c>
      <c r="L32" s="197">
        <f>IF(C32&gt;E32,E32+1-C32-H32,E32-C32-H32)</f>
        <v/>
      </c>
      <c r="M32" s="202">
        <f>+IF(L32&gt;$L$7,$L$7,L32)</f>
        <v/>
      </c>
      <c r="N32" s="197">
        <f>+IF(OR(L32&lt;=$L$7,L32=" ")," ",L32-$L$7)</f>
        <v/>
      </c>
      <c r="O32" s="197">
        <f>IF(AND($C32&lt;&gt;"",$C32&lt;$AA$2,$E32&gt;$Z$2),MIN($E32,$AA$2)-MAX($C32,$Z$2),0)</f>
        <v/>
      </c>
      <c r="P32" s="197">
        <f>IF(AND($F32&lt;&gt;"",$F32&lt;$AA$2,$G32&gt;$Z$2),MIN($G32,$AA$2)-MAX($F32,$Z$2),0)</f>
        <v/>
      </c>
      <c r="Q32" s="197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119" t="n"/>
    </row>
    <row r="33" ht="36.75" customHeight="1" s="35">
      <c r="A33" s="216">
        <f>A32+1</f>
        <v/>
      </c>
      <c r="B33" s="32">
        <f>TEXT(A33,"aaa")</f>
        <v/>
      </c>
      <c r="C33" s="200" t="n"/>
      <c r="D33" s="215">
        <f t="array" ref="D33">_xlfn.IFS(C33&lt;0.5,"朝",AND(C33&lt;22/24),"22前",AND(C33&gt;=22/24),"22後")</f>
        <v/>
      </c>
      <c r="E33" s="146" t="n"/>
      <c r="F33" s="197" t="n"/>
      <c r="G33" s="198" t="n"/>
      <c r="H33" s="201">
        <f>G33-F33</f>
        <v/>
      </c>
      <c r="I33" s="196">
        <f>IF(AND(C33&lt;0.333,C33&lt;&gt;""),8/24-C33,(IF(E33&gt;29/24,E33-29/24,)))</f>
        <v/>
      </c>
      <c r="J33" s="196">
        <f>IF(AND(C33&lt;0.5,C33&lt;&gt;""),E33-C33-H33,)</f>
        <v/>
      </c>
      <c r="K33" s="196">
        <f>IF(AND(C33&gt;0.5,C33&lt;22/24),22/24-C33,)</f>
        <v/>
      </c>
      <c r="L33" s="197">
        <f>IF(C33&gt;E33,E33+1-C33-H33,E33-C33-H33)</f>
        <v/>
      </c>
      <c r="M33" s="202">
        <f>+IF(L33&gt;$L$7,$L$7,L33)</f>
        <v/>
      </c>
      <c r="N33" s="197">
        <f>+IF(OR(L33&lt;=$L$7,L33=" ")," ",L33-$L$7)</f>
        <v/>
      </c>
      <c r="O33" s="197">
        <f>IF(AND($C33&lt;&gt;"",$C33&lt;$AA$2,$E33&gt;$Z$2),MIN($E33,$AA$2)-MAX($C33,$Z$2),0)</f>
        <v/>
      </c>
      <c r="P33" s="197">
        <f>IF(AND($F33&lt;&gt;"",$F33&lt;$AA$2,$G33&gt;$Z$2),MIN($G33,$AA$2)-MAX($F33,$Z$2),0)</f>
        <v/>
      </c>
      <c r="Q33" s="197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119" t="n"/>
    </row>
    <row r="34" ht="36.75" customHeight="1" s="35">
      <c r="A34" s="216">
        <f>A33+1</f>
        <v/>
      </c>
      <c r="B34" s="32">
        <f>TEXT(A34,"aaa")</f>
        <v/>
      </c>
      <c r="C34" s="200" t="n"/>
      <c r="D34" s="215">
        <f t="array" ref="D34">_xlfn.IFS(C34&lt;0.5,"朝",AND(C34&lt;22/24),"22前",AND(C34&gt;=22/24),"22後")</f>
        <v/>
      </c>
      <c r="E34" s="146" t="n"/>
      <c r="F34" s="197" t="n"/>
      <c r="G34" s="198" t="n"/>
      <c r="H34" s="201">
        <f>G34-F34</f>
        <v/>
      </c>
      <c r="I34" s="196">
        <f>IF(AND(C34&lt;0.333,C34&lt;&gt;""),8/24-C34,(IF(E34&gt;29/24,E34-29/24,)))</f>
        <v/>
      </c>
      <c r="J34" s="196">
        <f>IF(AND(C34&lt;0.5,C34&lt;&gt;""),E34-C34-H34,)</f>
        <v/>
      </c>
      <c r="K34" s="196">
        <f>IF(AND(C34&gt;0.5,C34&lt;22/24),22/24-C34,)</f>
        <v/>
      </c>
      <c r="L34" s="197">
        <f>IF(C34&gt;E34,E34+1-C34-H34,E34-C34-H34)</f>
        <v/>
      </c>
      <c r="M34" s="202">
        <f>+IF(L34&gt;$L$7,$L$7,L34)</f>
        <v/>
      </c>
      <c r="N34" s="197">
        <f>+IF(OR(L34&lt;=$L$7,L34=" ")," ",L34-$L$7)</f>
        <v/>
      </c>
      <c r="O34" s="197">
        <f>IF(AND($C34&lt;&gt;"",$C34&lt;$AA$2,$E34&gt;$Z$2),MIN($E34,$AA$2)-MAX($C34,$Z$2),0)</f>
        <v/>
      </c>
      <c r="P34" s="197">
        <f>IF(AND($F34&lt;&gt;"",$F34&lt;$AA$2,$G34&gt;$Z$2),MIN($G34,$AA$2)-MAX($F34,$Z$2),0)</f>
        <v/>
      </c>
      <c r="Q34" s="197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119" t="n"/>
    </row>
    <row r="35" ht="36.75" customHeight="1" s="35">
      <c r="A35" s="216">
        <f>A34+1</f>
        <v/>
      </c>
      <c r="B35" s="32">
        <f>TEXT(A35,"aaa")</f>
        <v/>
      </c>
      <c r="C35" s="200" t="n"/>
      <c r="D35" s="215">
        <f t="array" ref="D35">_xlfn.IFS(C35&lt;0.5,"朝",AND(C35&lt;22/24),"22前",AND(C35&gt;=22/24),"22後")</f>
        <v/>
      </c>
      <c r="E35" s="146" t="n"/>
      <c r="F35" s="197" t="n"/>
      <c r="G35" s="198" t="n"/>
      <c r="H35" s="201">
        <f>G35-F35</f>
        <v/>
      </c>
      <c r="I35" s="196">
        <f>IF(AND(C35&lt;0.333,C35&lt;&gt;""),8/24-C35,(IF(E35&gt;29/24,E35-29/24,)))</f>
        <v/>
      </c>
      <c r="J35" s="196">
        <f>IF(AND(C35&lt;0.5,C35&lt;&gt;""),E35-C35-H35,)</f>
        <v/>
      </c>
      <c r="K35" s="196">
        <f>IF(AND(C35&gt;0.5,C35&lt;22/24),22/24-C35,)</f>
        <v/>
      </c>
      <c r="L35" s="197">
        <f>IF(C35&gt;E35,E35+1-C35-H35,E35-C35-H35)</f>
        <v/>
      </c>
      <c r="M35" s="202">
        <f>+IF(L35&gt;$L$7,$L$7,L35)</f>
        <v/>
      </c>
      <c r="N35" s="197">
        <f>+IF(OR(L35&lt;=$L$7,L35=" ")," ",L35-$L$7)</f>
        <v/>
      </c>
      <c r="O35" s="197">
        <f>IF(AND($C35&lt;&gt;"",$C35&lt;$AA$2,$E35&gt;$Z$2),MIN($E35,$AA$2)-MAX($C35,$Z$2),0)</f>
        <v/>
      </c>
      <c r="P35" s="197">
        <f>IF(AND($F35&lt;&gt;"",$F35&lt;$AA$2,$G35&gt;$Z$2),MIN($G35,$AA$2)-MAX($F35,$Z$2),0)</f>
        <v/>
      </c>
      <c r="Q35" s="197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119" t="n"/>
    </row>
    <row r="36" ht="36.75" customHeight="1" s="35">
      <c r="A36" s="216">
        <f>A35+1</f>
        <v/>
      </c>
      <c r="B36" s="32">
        <f>TEXT(A36,"aaa")</f>
        <v/>
      </c>
      <c r="C36" s="200" t="n"/>
      <c r="D36" s="215">
        <f t="array" ref="D36">_xlfn.IFS(C36&lt;0.5,"朝",AND(C36&lt;22/24),"22前",AND(C36&gt;=22/24),"22後")</f>
        <v/>
      </c>
      <c r="E36" s="146" t="n"/>
      <c r="F36" s="197" t="n"/>
      <c r="G36" s="198" t="n"/>
      <c r="H36" s="201">
        <f>G36-F36</f>
        <v/>
      </c>
      <c r="I36" s="196">
        <f>IF(AND(C36&lt;0.333,C36&lt;&gt;""),8/24-C36,(IF(E36&gt;29/24,E36-29/24,)))</f>
        <v/>
      </c>
      <c r="J36" s="196">
        <f>IF(AND(C36&lt;0.5,C36&lt;&gt;""),E36-C36-H36,)</f>
        <v/>
      </c>
      <c r="K36" s="196">
        <f>IF(AND(C36&gt;0.5,C36&lt;22/24),22/24-C36,)</f>
        <v/>
      </c>
      <c r="L36" s="197">
        <f>IF(C36&gt;E36,E36+1-C36-H36,E36-C36-H36)</f>
        <v/>
      </c>
      <c r="M36" s="202">
        <f>+IF(L36&gt;$L$7,$L$7,L36)</f>
        <v/>
      </c>
      <c r="N36" s="197">
        <f>+IF(OR(L36&lt;=$L$7,L36=" ")," ",L36-$L$7)</f>
        <v/>
      </c>
      <c r="O36" s="197">
        <f>IF(AND($C36&lt;&gt;"",$C36&lt;$AA$2,$E36&gt;$Z$2),MIN($E36,$AA$2)-MAX($C36,$Z$2),0)</f>
        <v/>
      </c>
      <c r="P36" s="197">
        <f>IF(AND($F36&lt;&gt;"",$F36&lt;$AA$2,$G36&gt;$Z$2),MIN($G36,$AA$2)-MAX($F36,$Z$2),0)</f>
        <v/>
      </c>
      <c r="Q36" s="197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119" t="n"/>
    </row>
    <row r="37" ht="36.75" customHeight="1" s="35">
      <c r="A37" s="216">
        <f>A36+1</f>
        <v/>
      </c>
      <c r="B37" s="32">
        <f>TEXT(A37,"aaa")</f>
        <v/>
      </c>
      <c r="C37" s="200" t="n"/>
      <c r="D37" s="215">
        <f t="array" ref="D37">_xlfn.IFS(C37&lt;0.5,"朝",AND(C37&lt;22/24),"22前",AND(C37&gt;=22/24),"22後")</f>
        <v/>
      </c>
      <c r="E37" s="146" t="n"/>
      <c r="F37" s="197" t="n"/>
      <c r="G37" s="198" t="n"/>
      <c r="H37" s="201">
        <f>G37-F37</f>
        <v/>
      </c>
      <c r="I37" s="196">
        <f>IF(AND(C37&lt;0.333,C37&lt;&gt;""),8/24-C37,(IF(E37&gt;29/24,E37-29/24,)))</f>
        <v/>
      </c>
      <c r="J37" s="196">
        <f>IF(AND(C37&lt;0.5,C37&lt;&gt;""),E37-C37-H37,)</f>
        <v/>
      </c>
      <c r="K37" s="196">
        <f>IF(AND(C37&gt;0.5,C37&lt;22/24),22/24-C37,)</f>
        <v/>
      </c>
      <c r="L37" s="197">
        <f>IF(C37&gt;E37,E37+1-C37-H37,E37-C37-H37)</f>
        <v/>
      </c>
      <c r="M37" s="202">
        <f>+IF(L37&gt;$L$7,$L$7,L37)</f>
        <v/>
      </c>
      <c r="N37" s="197">
        <f>+IF(OR(L37&lt;=$L$7,L37=" ")," ",L37-$L$7)</f>
        <v/>
      </c>
      <c r="O37" s="197">
        <f>IF(AND($C37&lt;&gt;"",$C37&lt;$AA$2,$E37&gt;$Z$2),MIN($E37,$AA$2)-MAX($C37,$Z$2),0)</f>
        <v/>
      </c>
      <c r="P37" s="197">
        <f>IF(AND($F37&lt;&gt;"",$F37&lt;$AA$2,$G37&gt;$Z$2),MIN($G37,$AA$2)-MAX($F37,$Z$2),0)</f>
        <v/>
      </c>
      <c r="Q37" s="197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119" t="n"/>
    </row>
    <row r="38" ht="36.75" customHeight="1" s="35">
      <c r="A38" s="216">
        <f>A37+1</f>
        <v/>
      </c>
      <c r="B38" s="32">
        <f>TEXT(A38,"aaa")</f>
        <v/>
      </c>
      <c r="C38" s="200" t="n"/>
      <c r="D38" s="217">
        <f t="array" ref="D38">_xlfn.IFS(C38&lt;0.5,"朝",AND(C38&lt;22/24),"22前",AND(C38&gt;=22/24),"22後")</f>
        <v/>
      </c>
      <c r="E38" s="146" t="n"/>
      <c r="F38" s="197" t="n"/>
      <c r="G38" s="198" t="n"/>
      <c r="H38" s="201">
        <f>G38-F38</f>
        <v/>
      </c>
      <c r="I38" s="196">
        <f>IF(AND(C38&lt;0.333,C38&lt;&gt;""),8/24-C38,(IF(E38&gt;29/24,E38-29/24,)))</f>
        <v/>
      </c>
      <c r="J38" s="197">
        <f>IF(AND(C38&lt;0.5,C38&lt;&gt;""),E38-C38-H38,)</f>
        <v/>
      </c>
      <c r="K38" s="197">
        <f>IF(AND(C38&gt;0.5,C38&lt;22/24),22/24-C38,)</f>
        <v/>
      </c>
      <c r="L38" s="197">
        <f>IF(C38&gt;E38,E38+1-C38-H38,E38-C38-H38)</f>
        <v/>
      </c>
      <c r="M38" s="202">
        <f>+IF(L38&gt;$L$7,$L$7,L38)</f>
        <v/>
      </c>
      <c r="N38" s="197">
        <f>+IF(OR(L38&lt;=$L$7,L38=" ")," ",L38-$L$7)</f>
        <v/>
      </c>
      <c r="O38" s="197" t="n"/>
      <c r="P38" s="197" t="n"/>
      <c r="Q38" s="197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119" t="n"/>
    </row>
    <row r="39" ht="36.75" customHeight="1" s="35" thickBot="1">
      <c r="A39" s="218">
        <f>A38+1</f>
        <v/>
      </c>
      <c r="B39" s="26">
        <f>TEXT(A39,"aaa")</f>
        <v/>
      </c>
      <c r="C39" s="219" t="n"/>
      <c r="D39" s="220">
        <f t="array" ref="D39">_xlfn.IFS(C39&lt;0.5,"朝",AND(C39&lt;22/24),"22前",AND(C39&gt;=22/24),"22後")</f>
        <v/>
      </c>
      <c r="E39" s="147" t="n"/>
      <c r="F39" s="221" t="n"/>
      <c r="G39" s="222" t="n"/>
      <c r="H39" s="207" t="n">
        <v>0</v>
      </c>
      <c r="I39" s="208">
        <f>IF(AND(C39&lt;0.333,C39&lt;&gt;""),8/24-C39,(IF(E39&gt;29/24,E39-29/24,)))</f>
        <v/>
      </c>
      <c r="J39" s="208">
        <f>IF(AND(C39&lt;0.5,C39&lt;&gt;""),E39-C39-H39,)</f>
        <v/>
      </c>
      <c r="K39" s="223">
        <f>IF(AND(C39&gt;0.5,C39&lt;22/24),22/24-C39,)</f>
        <v/>
      </c>
      <c r="L39" s="208">
        <f>IF(C39&gt;E39,E39+1-C39-H39,E39-C39-H39)</f>
        <v/>
      </c>
      <c r="M39" s="209" t="n">
        <v>0</v>
      </c>
      <c r="N39" s="208" t="n"/>
      <c r="O39" s="208" t="n"/>
      <c r="P39" s="208" t="n"/>
      <c r="Q39" s="208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121" t="n"/>
    </row>
    <row r="40" ht="36.75" customHeight="1" s="35" thickTop="1">
      <c r="A40" s="117" t="inlineStr">
        <is>
          <t>合計</t>
        </is>
      </c>
      <c r="B40" s="117" t="n"/>
      <c r="C40" s="196" t="n"/>
      <c r="D40" s="215">
        <f t="array" ref="D40">_xlfn.IFS(C40&lt;0.5,"朝",AND(C40&lt;22/24),"22前",AND(C40&gt;=22/24),"22後")</f>
        <v/>
      </c>
      <c r="E40" s="224" t="n"/>
      <c r="F40" s="225" t="n"/>
      <c r="G40" s="226" t="n"/>
      <c r="H40" s="195" t="inlineStr">
        <is>
          <t>休憩計計</t>
        </is>
      </c>
      <c r="I40" s="196" t="inlineStr">
        <is>
          <t>早朝計</t>
        </is>
      </c>
      <c r="J40" s="196" t="inlineStr">
        <is>
          <t>基本計</t>
        </is>
      </c>
      <c r="K40" s="196" t="inlineStr">
        <is>
          <t>夜時間</t>
        </is>
      </c>
      <c r="L40" s="196" t="inlineStr">
        <is>
          <t>実働時間</t>
        </is>
      </c>
      <c r="M40" s="122" t="inlineStr">
        <is>
          <t>契約時間</t>
        </is>
      </c>
      <c r="N40" s="123" t="inlineStr">
        <is>
          <t>残業時間</t>
        </is>
      </c>
      <c r="O40" s="124" t="inlineStr">
        <is>
          <t>深夜時間</t>
        </is>
      </c>
      <c r="P40" s="124" t="inlineStr">
        <is>
          <t>深夜時間</t>
        </is>
      </c>
      <c r="Q40" s="124" t="inlineStr">
        <is>
          <t>深夜時間</t>
        </is>
      </c>
      <c r="R40" s="125" t="inlineStr">
        <is>
          <t>食事合計</t>
        </is>
      </c>
    </row>
    <row r="41" ht="36.75" customHeight="1" s="35" thickBot="1">
      <c r="A41" s="119" t="n"/>
      <c r="B41" s="119" t="n"/>
      <c r="C41" s="119" t="n"/>
      <c r="D41" s="119" t="n"/>
      <c r="E41" s="140" t="n"/>
      <c r="F41" s="4" t="inlineStr">
        <is>
          <t>出勤日数</t>
        </is>
      </c>
      <c r="G41" s="144">
        <f>COUNTA(C9:C39)</f>
        <v/>
      </c>
      <c r="H41" s="227">
        <f>+SUM(H9:H39)</f>
        <v/>
      </c>
      <c r="I41" s="228">
        <f>SUM(I9:I39)</f>
        <v/>
      </c>
      <c r="J41" s="229">
        <f>SUM(J9:J39)</f>
        <v/>
      </c>
      <c r="K41" s="229">
        <f>SUM(K9:K39)</f>
        <v/>
      </c>
      <c r="L41" s="197">
        <f>+SUM(L9:L39)</f>
        <v/>
      </c>
      <c r="M41" s="197">
        <f>+SUM(M9:M39)</f>
        <v/>
      </c>
      <c r="N41" s="197">
        <f>+SUM(N9:N39)</f>
        <v/>
      </c>
      <c r="O41" s="197">
        <f>+SUM(O9:O38)</f>
        <v/>
      </c>
      <c r="P41" s="197">
        <f>+SUM(P9:P38)</f>
        <v/>
      </c>
      <c r="Q41" s="197">
        <f>+SUM(Q9:Q39)</f>
        <v/>
      </c>
      <c r="R41" s="119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52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I36" sqref="I36"/>
    </sheetView>
  </sheetViews>
  <sheetFormatPr baseColWidth="8" defaultRowHeight="13.2"/>
  <cols>
    <col width="7.21875" bestFit="1" customWidth="1" style="35" min="1" max="1"/>
    <col width="5.77734375" bestFit="1" customWidth="1" style="35" min="2" max="2"/>
    <col hidden="1" width="2.88671875" customWidth="1" style="35" min="4" max="4"/>
    <col width="10.109375" customWidth="1" style="35" min="8" max="11"/>
    <col width="10" customWidth="1" style="35" min="12" max="13"/>
    <col width="10.88671875" customWidth="1" style="35" min="14" max="14"/>
    <col hidden="1" width="9" customWidth="1" style="35" min="15" max="15"/>
    <col hidden="1" width="8.21875" customWidth="1" style="35" min="16" max="16"/>
  </cols>
  <sheetData>
    <row r="2" ht="22.5" customHeight="1" s="35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67" t="inlineStr">
        <is>
          <t>ダイエットクック</t>
        </is>
      </c>
      <c r="E2" s="166" t="n"/>
      <c r="F2" s="166" t="n"/>
      <c r="G2" s="166" t="n"/>
      <c r="L2" s="0" t="n"/>
      <c r="M2" s="0" t="n"/>
      <c r="Z2" s="22" t="n">
        <v>0.9166666666666666</v>
      </c>
      <c r="AA2" s="23" t="n">
        <v>1.208333333333333</v>
      </c>
    </row>
    <row r="3" ht="22.5" customHeight="1" s="35">
      <c r="A3" s="190">
        <f>'[1]0SHEET'!D1</f>
        <v/>
      </c>
      <c r="B3" s="2" t="inlineStr">
        <is>
          <t>月</t>
        </is>
      </c>
      <c r="L3" s="0" t="n"/>
      <c r="M3" s="0" t="n"/>
    </row>
    <row r="4" ht="22.5" customHeight="1" s="35">
      <c r="C4" s="1" t="inlineStr">
        <is>
          <t>氏名</t>
        </is>
      </c>
      <c r="D4" s="168" t="inlineStr">
        <is>
          <t>Ｒカトリ　バサンティ　クマリ</t>
        </is>
      </c>
      <c r="E4" s="166" t="n"/>
      <c r="F4" s="166" t="n"/>
      <c r="G4" s="166" t="n"/>
      <c r="H4" s="0" t="inlineStr">
        <is>
          <t>NP番号：</t>
        </is>
      </c>
      <c r="I4" s="107" t="n">
        <v>6530</v>
      </c>
      <c r="J4" s="0" t="n"/>
      <c r="K4" s="0" t="n"/>
      <c r="M4" s="0" t="n"/>
    </row>
    <row r="6">
      <c r="L6" s="20" t="inlineStr">
        <is>
          <t>法定時間</t>
        </is>
      </c>
      <c r="M6" s="20" t="n"/>
    </row>
    <row r="7" ht="14.25" customHeight="1" s="35" thickBot="1">
      <c r="L7" s="21" t="n">
        <v>0.3333333333333333</v>
      </c>
      <c r="M7" s="21" t="n"/>
      <c r="O7" s="3" t="n"/>
      <c r="P7" s="3" t="n"/>
      <c r="Q7" s="3" t="n"/>
    </row>
    <row r="8" ht="22.5" customHeight="1" s="35" thickBot="1">
      <c r="A8" s="110" t="inlineStr">
        <is>
          <t>日</t>
        </is>
      </c>
      <c r="B8" s="132" t="inlineStr">
        <is>
          <t>曜日</t>
        </is>
      </c>
      <c r="C8" s="7" t="inlineStr">
        <is>
          <t>出勤</t>
        </is>
      </c>
      <c r="D8" s="8" t="n"/>
      <c r="E8" s="8" t="inlineStr">
        <is>
          <t>退勤</t>
        </is>
      </c>
      <c r="F8" s="8" t="inlineStr">
        <is>
          <t>休憩開始</t>
        </is>
      </c>
      <c r="G8" s="9" t="inlineStr">
        <is>
          <t>休憩終了</t>
        </is>
      </c>
      <c r="H8" s="134" t="inlineStr">
        <is>
          <t>休憩計</t>
        </is>
      </c>
      <c r="I8" s="110" t="inlineStr">
        <is>
          <t>早朝</t>
        </is>
      </c>
      <c r="J8" s="110" t="inlineStr">
        <is>
          <t>基本</t>
        </is>
      </c>
      <c r="K8" s="110" t="inlineStr">
        <is>
          <t>夜</t>
        </is>
      </c>
      <c r="L8" s="111" t="inlineStr">
        <is>
          <t>実働</t>
        </is>
      </c>
      <c r="M8" s="111" t="inlineStr">
        <is>
          <t>契約時間</t>
        </is>
      </c>
      <c r="N8" s="112" t="inlineStr">
        <is>
          <t>残業</t>
        </is>
      </c>
      <c r="O8" s="113" t="inlineStr">
        <is>
          <t>深夜時間</t>
        </is>
      </c>
      <c r="P8" s="113" t="inlineStr">
        <is>
          <t>深夜休憩</t>
        </is>
      </c>
      <c r="Q8" s="113" t="inlineStr">
        <is>
          <t>深夜</t>
        </is>
      </c>
      <c r="R8" s="114" t="inlineStr">
        <is>
          <t>食事</t>
        </is>
      </c>
    </row>
    <row r="9" ht="36.75" customHeight="1" s="35" thickTop="1">
      <c r="A9" s="214">
        <f>A3</f>
        <v/>
      </c>
      <c r="B9" s="133">
        <f>TEXT(A9,"aaa")</f>
        <v/>
      </c>
      <c r="C9" s="192" t="n"/>
      <c r="D9" s="215">
        <f t="array" ref="D9">_xlfn.IFS(C9&lt;0.5,"朝",AND(C9&lt;22/24),"22前",AND(C9&gt;=22/24),"22後")</f>
        <v/>
      </c>
      <c r="E9" s="145" t="n"/>
      <c r="F9" s="196" t="n"/>
      <c r="G9" s="194" t="n"/>
      <c r="H9" s="195">
        <f>G9-F9</f>
        <v/>
      </c>
      <c r="I9" s="196">
        <f>IF(AND(C9&lt;0.333,C9&lt;&gt;""),8/24-C9,(IF(E9&gt;29/24,E9-29/24,)))</f>
        <v/>
      </c>
      <c r="J9" s="196">
        <f>IF(AND(C9&lt;0.5,C9&lt;&gt;""),E9-C9-H9,)</f>
        <v/>
      </c>
      <c r="K9" s="196">
        <f>IF(AND(C9&gt;0.5,C9&lt;22/24),22/24-C9,)</f>
        <v/>
      </c>
      <c r="L9" s="197">
        <f>IF(C9&gt;E9,E9+1-C9-H9,E9-C9-H9)</f>
        <v/>
      </c>
      <c r="M9" s="196">
        <f>+IF(L9&gt;$L$7,$L$7,L9)</f>
        <v/>
      </c>
      <c r="N9" s="196">
        <f>+IF(OR(L9&lt;=$L$7,L9=" ")," ",L9-$L$7)</f>
        <v/>
      </c>
      <c r="O9" s="196">
        <f>IF(AND($C9&lt;&gt;"",$C9&lt;$AA$2,$E9&gt;$Z$2),MIN($E9,$AA$2)-MAX($C9,$Z$2),0)</f>
        <v/>
      </c>
      <c r="P9" s="196">
        <f>IF(AND($F9&lt;&gt;"",$F9&lt;$AA$2,$G9&gt;$Z$2),MIN($G9,$AA$2)-MAX($F9,$Z$2),0)</f>
        <v/>
      </c>
      <c r="Q9" s="197">
        <f t="array" ref="Q9">_xlfn.IFS(D9="朝",,AND(D9="22前",E9&gt;5/24),5/24+1-H9-22/24,AND(D9="22前",E9&lt;5/24),E9+1-H9-22/24,AND(D9="22後",E9&gt;5/24),5/24+1-H9-C9,AND(D9="22後",E9&lt;5/24),E9+1-H9-C9)</f>
        <v/>
      </c>
      <c r="R9" s="117" t="n"/>
    </row>
    <row r="10" ht="36.75" customHeight="1" s="35">
      <c r="A10" s="216">
        <f>A9+1</f>
        <v/>
      </c>
      <c r="B10" s="32">
        <f>TEXT(A10,"aaa")</f>
        <v/>
      </c>
      <c r="C10" s="200" t="n"/>
      <c r="D10" s="215">
        <f t="array" ref="D10">_xlfn.IFS(C10&lt;0.5,"朝",AND(C10&lt;22/24),"22前",AND(C10&gt;=22/24),"22後")</f>
        <v/>
      </c>
      <c r="E10" s="146" t="n"/>
      <c r="F10" s="197" t="n"/>
      <c r="G10" s="198" t="n"/>
      <c r="H10" s="201">
        <f>G10-F10</f>
        <v/>
      </c>
      <c r="I10" s="196">
        <f>IF(AND(C10&lt;0.333,C10&lt;&gt;""),8/24-C10,(IF(E10&gt;29/24,E10-29/24,)))</f>
        <v/>
      </c>
      <c r="J10" s="196">
        <f>IF(AND(C10&lt;0.5,C10&lt;&gt;""),E10-C10-H10,)</f>
        <v/>
      </c>
      <c r="K10" s="196">
        <f>IF(AND(C10&gt;0.5,C10&lt;22/24),22/24-C10,)</f>
        <v/>
      </c>
      <c r="L10" s="197">
        <f>IF(C10&gt;E10,E10+1-C10-H10,E10-C10-H10)</f>
        <v/>
      </c>
      <c r="M10" s="202">
        <f>+IF(L10&gt;$L$7,$L$7,L10)</f>
        <v/>
      </c>
      <c r="N10" s="197">
        <f>+IF(OR(L10&lt;=$L$7,L10=" ")," ",L10-$L$7)</f>
        <v/>
      </c>
      <c r="O10" s="197">
        <f>IF(AND($C10&lt;&gt;"",$C10&lt;$AA$2,$E10&gt;$Z$2),MIN($E10,$AA$2)-MAX($C10,$Z$2),0)</f>
        <v/>
      </c>
      <c r="P10" s="197">
        <f>IF(AND($F10&lt;&gt;"",$F10&lt;$AA$2,$G10&gt;$Z$2),MIN($G10,$AA$2)-MAX($F10,$Z$2),0)</f>
        <v/>
      </c>
      <c r="Q10" s="197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119" t="n"/>
    </row>
    <row r="11" ht="36.75" customHeight="1" s="35">
      <c r="A11" s="216">
        <f>A10+1</f>
        <v/>
      </c>
      <c r="B11" s="32">
        <f>TEXT(A11,"aaa")</f>
        <v/>
      </c>
      <c r="C11" s="200" t="n">
        <v>0.8652777777777778</v>
      </c>
      <c r="D11" s="215">
        <f t="array" ref="D11">_xlfn.IFS(C11&lt;0.5,"朝",AND(C11&lt;22/24),"22前",AND(C11&gt;=22/24),"22後")</f>
        <v/>
      </c>
      <c r="E11" s="146" t="n">
        <v>1.254861111111111</v>
      </c>
      <c r="F11" s="197" t="n">
        <v>0</v>
      </c>
      <c r="G11" s="198" t="n">
        <v>0.04166666666666666</v>
      </c>
      <c r="H11" s="201">
        <f>G11-F11</f>
        <v/>
      </c>
      <c r="I11" s="196">
        <f>IF(AND(C11&lt;0.333,C11&lt;&gt;""),8/24-C11,(IF(E11&gt;29/24,E11-29/24,)))</f>
        <v/>
      </c>
      <c r="J11" s="196">
        <f>IF(AND(C11&lt;0.5,C11&lt;&gt;""),E11-C11-H11,)</f>
        <v/>
      </c>
      <c r="K11" s="196">
        <f>IF(AND(C11&gt;0.5,C11&lt;22/24),22/24-C11,)</f>
        <v/>
      </c>
      <c r="L11" s="197">
        <f>IF(C11&gt;E11,E11+1-C11-H11,E11-C11-H11)</f>
        <v/>
      </c>
      <c r="M11" s="202">
        <f>+IF(L11&gt;$L$7,$L$7,L11)</f>
        <v/>
      </c>
      <c r="N11" s="197">
        <f>+IF(OR(L11&lt;=$L$7,L11=" ")," ",L11-$L$7)</f>
        <v/>
      </c>
      <c r="O11" s="197">
        <f>IF(AND($C11&lt;&gt;"",$C11&lt;$AA$2,$E11&gt;$Z$2),MIN($E11,$AA$2)-MAX($C11,$Z$2),0)</f>
        <v/>
      </c>
      <c r="P11" s="197">
        <f>IF(AND($F11&lt;&gt;"",$F11&lt;$AA$2,$G11&gt;$Z$2),MIN($G11,$AA$2)-MAX($F11,$Z$2),0)</f>
        <v/>
      </c>
      <c r="Q11" s="197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119" t="n"/>
    </row>
    <row r="12" ht="36.75" customHeight="1" s="35">
      <c r="A12" s="216">
        <f>A11+1</f>
        <v/>
      </c>
      <c r="B12" s="32">
        <f>TEXT(A12,"aaa")</f>
        <v/>
      </c>
      <c r="C12" s="200" t="n">
        <v>0.8652777777777778</v>
      </c>
      <c r="D12" s="215">
        <f t="array" ref="D12">_xlfn.IFS(C12&lt;0.5,"朝",AND(C12&lt;22/24),"22前",AND(C12&gt;=22/24),"22後")</f>
        <v/>
      </c>
      <c r="E12" s="146" t="n">
        <v>1.295833333333333</v>
      </c>
      <c r="F12" s="197" t="n">
        <v>0</v>
      </c>
      <c r="G12" s="198" t="n">
        <v>0.04166666666666666</v>
      </c>
      <c r="H12" s="201">
        <f>G12-F12</f>
        <v/>
      </c>
      <c r="I12" s="196">
        <f>IF(AND(C12&lt;0.333,C12&lt;&gt;""),8/24-C12,(IF(E12&gt;29/24,E12-29/24,)))</f>
        <v/>
      </c>
      <c r="J12" s="196">
        <f>IF(AND(C12&lt;0.5,C12&lt;&gt;""),E12-C12-H12,)</f>
        <v/>
      </c>
      <c r="K12" s="196">
        <f>IF(AND(C12&gt;0.5,C12&lt;22/24),22/24-C12,)</f>
        <v/>
      </c>
      <c r="L12" s="197">
        <f>IF(C12&gt;E12,E12+1-C12-H12,E12-C12-H12)</f>
        <v/>
      </c>
      <c r="M12" s="202">
        <f>+IF(L12&gt;$L$7,$L$7,L12)</f>
        <v/>
      </c>
      <c r="N12" s="197">
        <f>+IF(OR(L12&lt;=$L$7,L12=" ")," ",L12-$L$7)</f>
        <v/>
      </c>
      <c r="O12" s="197">
        <f>IF(AND($C12&lt;&gt;"",$C12&lt;$AA$2,$E12&gt;$Z$2),MIN($E12,$AA$2)-MAX($C12,$Z$2),0)</f>
        <v/>
      </c>
      <c r="P12" s="197">
        <f>IF(AND($F12&lt;&gt;"",$F12&lt;$AA$2,$G12&gt;$Z$2),MIN($G12,$AA$2)-MAX($F12,$Z$2),0)</f>
        <v/>
      </c>
      <c r="Q12" s="197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119" t="n"/>
    </row>
    <row r="13" ht="36.75" customHeight="1" s="35">
      <c r="A13" s="216">
        <f>A12+1</f>
        <v/>
      </c>
      <c r="B13" s="32">
        <f>TEXT(A13,"aaa")</f>
        <v/>
      </c>
      <c r="C13" s="200" t="n"/>
      <c r="D13" s="215">
        <f t="array" ref="D13">_xlfn.IFS(C13&lt;0.5,"朝",AND(C13&lt;22/24),"22前",AND(C13&gt;=22/24),"22後")</f>
        <v/>
      </c>
      <c r="E13" s="146" t="n"/>
      <c r="F13" s="197" t="n"/>
      <c r="G13" s="198" t="n"/>
      <c r="H13" s="201">
        <f>G13-F13</f>
        <v/>
      </c>
      <c r="I13" s="196">
        <f>IF(AND(C13&lt;0.333,C13&lt;&gt;""),8/24-C13,(IF(E13&gt;29/24,E13-29/24,)))</f>
        <v/>
      </c>
      <c r="J13" s="196">
        <f>IF(AND(C13&lt;0.5,C13&lt;&gt;""),E13-C13-H13,)</f>
        <v/>
      </c>
      <c r="K13" s="196">
        <f>IF(AND(C13&gt;0.5,C13&lt;22/24),22/24-C13,)</f>
        <v/>
      </c>
      <c r="L13" s="197">
        <f>IF(C13&gt;E13,E13+1-C13-H13,E13-C13-H13)</f>
        <v/>
      </c>
      <c r="M13" s="202">
        <f>+IF(L13&gt;$L$7,$L$7,L13)</f>
        <v/>
      </c>
      <c r="N13" s="197">
        <f>+IF(OR(L13&lt;=$L$7,L13=" ")," ",L13-$L$7)</f>
        <v/>
      </c>
      <c r="O13" s="197">
        <f>IF(AND($C13&lt;&gt;"",$C13&lt;$AA$2,$E13&gt;$Z$2),MIN($E13,$AA$2)-MAX($C13,$Z$2),0)</f>
        <v/>
      </c>
      <c r="P13" s="197">
        <f>IF(AND($F13&lt;&gt;"",$F13&lt;$AA$2,$G13&gt;$Z$2),MIN($G13,$AA$2)-MAX($F13,$Z$2),0)</f>
        <v/>
      </c>
      <c r="Q13" s="197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119" t="n"/>
    </row>
    <row r="14" ht="36.75" customHeight="1" s="35">
      <c r="A14" s="216">
        <f>A13+1</f>
        <v/>
      </c>
      <c r="B14" s="32">
        <f>TEXT(A14,"aaa")</f>
        <v/>
      </c>
      <c r="C14" s="200" t="n"/>
      <c r="D14" s="215">
        <f t="array" ref="D14">_xlfn.IFS(C14&lt;0.5,"朝",AND(C14&lt;22/24),"22前",AND(C14&gt;=22/24),"22後")</f>
        <v/>
      </c>
      <c r="E14" s="146" t="n"/>
      <c r="F14" s="197" t="n"/>
      <c r="G14" s="198" t="n"/>
      <c r="H14" s="201">
        <f>G14-F14</f>
        <v/>
      </c>
      <c r="I14" s="196">
        <f>IF(AND(C14&lt;0.333,C14&lt;&gt;""),8/24-C14,(IF(E14&gt;29/24,E14-29/24,)))</f>
        <v/>
      </c>
      <c r="J14" s="196">
        <f>IF(AND(C14&lt;0.5,C14&lt;&gt;""),E14-C14-H14,)</f>
        <v/>
      </c>
      <c r="K14" s="196">
        <f>IF(AND(C14&gt;0.5,C14&lt;22/24),22/24-C14,)</f>
        <v/>
      </c>
      <c r="L14" s="197">
        <f>IF(C14&gt;E14,E14+1-C14-H14,E14-C14-H14)</f>
        <v/>
      </c>
      <c r="M14" s="202">
        <f>+IF(L14&gt;$L$7,$L$7,L14)</f>
        <v/>
      </c>
      <c r="N14" s="197">
        <f>+IF(OR(L14&lt;=$L$7,L14=" ")," ",L14-$L$7)</f>
        <v/>
      </c>
      <c r="O14" s="197">
        <f>IF(AND($C14&lt;&gt;"",$C14&lt;$AA$2,$E14&gt;$Z$2),MIN($E14,$AA$2)-MAX($C14,$Z$2),0)</f>
        <v/>
      </c>
      <c r="P14" s="197">
        <f>IF(AND($F14&lt;&gt;"",$F14&lt;$AA$2,$G14&gt;$Z$2),MIN($G14,$AA$2)-MAX($F14,$Z$2),0)</f>
        <v/>
      </c>
      <c r="Q14" s="197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119" t="n"/>
    </row>
    <row r="15" ht="36.75" customHeight="1" s="35">
      <c r="A15" s="216">
        <f>A14+1</f>
        <v/>
      </c>
      <c r="B15" s="32">
        <f>TEXT(A15,"aaa")</f>
        <v/>
      </c>
      <c r="C15" s="200" t="n"/>
      <c r="D15" s="215">
        <f t="array" ref="D15">_xlfn.IFS(C15&lt;0.5,"朝",AND(C15&lt;22/24),"22前",AND(C15&gt;=22/24),"22後")</f>
        <v/>
      </c>
      <c r="E15" s="146" t="n"/>
      <c r="F15" s="197" t="n"/>
      <c r="G15" s="198" t="n"/>
      <c r="H15" s="201">
        <f>G15-F15</f>
        <v/>
      </c>
      <c r="I15" s="196">
        <f>IF(AND(C15&lt;0.333,C15&lt;&gt;""),8/24-C15,(IF(E15&gt;29/24,E15-29/24,)))</f>
        <v/>
      </c>
      <c r="J15" s="196">
        <f>IF(AND(C15&lt;0.5,C15&lt;&gt;""),E15-C15-H15,)</f>
        <v/>
      </c>
      <c r="K15" s="196">
        <f>IF(AND(C15&gt;0.5,C15&lt;22/24),22/24-C15,)</f>
        <v/>
      </c>
      <c r="L15" s="197">
        <f>IF(C15&gt;E15,E15+1-C15-H15,E15-C15-H15)</f>
        <v/>
      </c>
      <c r="M15" s="202">
        <f>+IF(L15&gt;$L$7,$L$7,L15)</f>
        <v/>
      </c>
      <c r="N15" s="197">
        <f>+IF(OR(L15&lt;=$L$7,L15=" ")," ",L15-$L$7)</f>
        <v/>
      </c>
      <c r="O15" s="197">
        <f>IF(AND($C15&lt;&gt;"",$C15&lt;$AA$2,$E15&gt;$Z$2),MIN($E15,$AA$2)-MAX($C15,$Z$2),0)</f>
        <v/>
      </c>
      <c r="P15" s="197">
        <f>IF(AND($F15&lt;&gt;"",$F15&lt;$AA$2,$G15&gt;$Z$2),MIN($G15,$AA$2)-MAX($F15,$Z$2),0)</f>
        <v/>
      </c>
      <c r="Q15" s="197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119" t="n"/>
    </row>
    <row r="16" ht="36.75" customHeight="1" s="35">
      <c r="A16" s="216">
        <f>A15+1</f>
        <v/>
      </c>
      <c r="B16" s="32">
        <f>TEXT(A16,"aaa")</f>
        <v/>
      </c>
      <c r="C16" s="200" t="n"/>
      <c r="D16" s="215">
        <f t="array" ref="D16">_xlfn.IFS(C16&lt;0.5,"朝",AND(C16&lt;22/24),"22前",AND(C16&gt;=22/24),"22後")</f>
        <v/>
      </c>
      <c r="E16" s="146" t="n"/>
      <c r="F16" s="197" t="n"/>
      <c r="G16" s="198" t="n"/>
      <c r="H16" s="201">
        <f>G16-F16</f>
        <v/>
      </c>
      <c r="I16" s="196">
        <f>IF(AND(C16&lt;0.333,C16&lt;&gt;""),8/24-C16,(IF(E16&gt;29/24,E16-29/24,)))</f>
        <v/>
      </c>
      <c r="J16" s="196">
        <f>IF(AND(C16&lt;0.5,C16&lt;&gt;""),E16-C16-H16,)</f>
        <v/>
      </c>
      <c r="K16" s="196">
        <f>IF(AND(C16&gt;0.5,C16&lt;22/24),22/24-C16,)</f>
        <v/>
      </c>
      <c r="L16" s="197">
        <f>IF(C16&gt;E16,E16+1-C16-H16,E16-C16-H16)</f>
        <v/>
      </c>
      <c r="M16" s="202">
        <f>+IF(L16&gt;$L$7,$L$7,L16)</f>
        <v/>
      </c>
      <c r="N16" s="197">
        <f>+IF(OR(L16&lt;=$L$7,L16=" ")," ",L16-$L$7)</f>
        <v/>
      </c>
      <c r="O16" s="197">
        <f>IF(AND($C16&lt;&gt;"",$C16&lt;$AA$2,$E16&gt;$Z$2),MIN($E16,$AA$2)-MAX($C16,$Z$2),0)</f>
        <v/>
      </c>
      <c r="P16" s="197">
        <f>IF(AND($F16&lt;&gt;"",$F16&lt;$AA$2,$G16&gt;$Z$2),MIN($G16,$AA$2)-MAX($F16,$Z$2),0)</f>
        <v/>
      </c>
      <c r="Q16" s="197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119" t="n"/>
    </row>
    <row r="17" ht="36.75" customHeight="1" s="35">
      <c r="A17" s="216">
        <f>A16+1</f>
        <v/>
      </c>
      <c r="B17" s="32">
        <f>TEXT(A17,"aaa")</f>
        <v/>
      </c>
      <c r="C17" s="200" t="n"/>
      <c r="D17" s="215">
        <f t="array" ref="D17">_xlfn.IFS(C17&lt;0.5,"朝",AND(C17&lt;22/24),"22前",AND(C17&gt;=22/24),"22後")</f>
        <v/>
      </c>
      <c r="E17" s="146" t="n"/>
      <c r="F17" s="197" t="n"/>
      <c r="G17" s="198" t="n"/>
      <c r="H17" s="201">
        <f>G17-F17</f>
        <v/>
      </c>
      <c r="I17" s="196">
        <f>IF(AND(C17&lt;0.333,C17&lt;&gt;""),8/24-C17,(IF(E17&gt;29/24,E17-29/24,)))</f>
        <v/>
      </c>
      <c r="J17" s="196">
        <f>IF(AND(C17&lt;0.5,C17&lt;&gt;""),E17-C17-H17,)</f>
        <v/>
      </c>
      <c r="K17" s="196">
        <f>IF(AND(C17&gt;0.5,C17&lt;22/24),22/24-C17,)</f>
        <v/>
      </c>
      <c r="L17" s="197">
        <f>IF(C17&gt;E17,E17+1-C17-H17,E17-C17-H17)</f>
        <v/>
      </c>
      <c r="M17" s="202">
        <f>+IF(L17&gt;$L$7,$L$7,L17)</f>
        <v/>
      </c>
      <c r="N17" s="197">
        <f>+IF(OR(L17&lt;=$L$7,L17=" ")," ",L17-$L$7)</f>
        <v/>
      </c>
      <c r="O17" s="197">
        <f>IF(AND($C17&lt;&gt;"",$C17&lt;$AA$2,$E17&gt;$Z$2),MIN($E17,$AA$2)-MAX($C17,$Z$2),0)</f>
        <v/>
      </c>
      <c r="P17" s="197">
        <f>IF(AND($F17&lt;&gt;"",$F17&lt;$AA$2,$G17&gt;$Z$2),MIN($G17,$AA$2)-MAX($F17,$Z$2),0)</f>
        <v/>
      </c>
      <c r="Q17" s="197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119" t="n"/>
    </row>
    <row r="18" ht="36.75" customHeight="1" s="35">
      <c r="A18" s="216">
        <f>A17+1</f>
        <v/>
      </c>
      <c r="B18" s="32">
        <f>TEXT(A18,"aaa")</f>
        <v/>
      </c>
      <c r="C18" s="200" t="n">
        <v>0.8652777777777778</v>
      </c>
      <c r="D18" s="215">
        <f t="array" ref="D18">_xlfn.IFS(C18&lt;0.5,"朝",AND(C18&lt;22/24),"22前",AND(C18&gt;=22/24),"22後")</f>
        <v/>
      </c>
      <c r="E18" s="146" t="n">
        <v>1.254861111111111</v>
      </c>
      <c r="F18" s="197" t="n">
        <v>0</v>
      </c>
      <c r="G18" s="198" t="n">
        <v>0.04166666666666666</v>
      </c>
      <c r="H18" s="201">
        <f>G18-F18</f>
        <v/>
      </c>
      <c r="I18" s="196">
        <f>IF(AND(C18&lt;0.333,C18&lt;&gt;""),8/24-C18,(IF(E18&gt;29/24,E18-29/24,)))</f>
        <v/>
      </c>
      <c r="J18" s="196">
        <f>IF(AND(C18&lt;0.5,C18&lt;&gt;""),E18-C18-H18,)</f>
        <v/>
      </c>
      <c r="K18" s="196">
        <f>IF(AND(C18&gt;0.5,C18&lt;22/24),22/24-C18,)</f>
        <v/>
      </c>
      <c r="L18" s="197">
        <f>IF(C18&gt;E18,E18+1-C18-H18,E18-C18-H18)</f>
        <v/>
      </c>
      <c r="M18" s="202">
        <f>+IF(L18&gt;$L$7,$L$7,L18)</f>
        <v/>
      </c>
      <c r="N18" s="197">
        <f>+IF(OR(L18&lt;=$L$7,L18=" ")," ",L18-$L$7)</f>
        <v/>
      </c>
      <c r="O18" s="197">
        <f>IF(AND($C18&lt;&gt;"",$C18&lt;$AA$2,$E18&gt;$Z$2),MIN($E18,$AA$2)-MAX($C18,$Z$2),0)</f>
        <v/>
      </c>
      <c r="P18" s="197">
        <f>IF(AND($F18&lt;&gt;"",$F18&lt;$AA$2,$G18&gt;$Z$2),MIN($G18,$AA$2)-MAX($F18,$Z$2),0)</f>
        <v/>
      </c>
      <c r="Q18" s="197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119" t="n"/>
    </row>
    <row r="19" ht="36.75" customHeight="1" s="35">
      <c r="A19" s="216">
        <f>A18+1</f>
        <v/>
      </c>
      <c r="B19" s="32">
        <f>TEXT(A19,"aaa")</f>
        <v/>
      </c>
      <c r="C19" s="200" t="n">
        <v>0.8652777777777778</v>
      </c>
      <c r="D19" s="215">
        <f t="array" ref="D19">_xlfn.IFS(C19&lt;0.5,"朝",AND(C19&lt;22/24),"22前",AND(C19&gt;=22/24),"22後")</f>
        <v/>
      </c>
      <c r="E19" s="146" t="n">
        <v>1.295833333333333</v>
      </c>
      <c r="F19" s="197" t="n">
        <v>0</v>
      </c>
      <c r="G19" s="198" t="n">
        <v>0.04166666666666666</v>
      </c>
      <c r="H19" s="201">
        <f>G19-F19</f>
        <v/>
      </c>
      <c r="I19" s="196">
        <f>IF(AND(C19&lt;0.333,C19&lt;&gt;""),8/24-C19,(IF(E19&gt;29/24,E19-29/24,)))</f>
        <v/>
      </c>
      <c r="J19" s="196">
        <f>IF(AND(C19&lt;0.5,C19&lt;&gt;""),E19-C19-H19,)</f>
        <v/>
      </c>
      <c r="K19" s="196">
        <f>IF(AND(C19&gt;0.5,C19&lt;22/24),22/24-C19,)</f>
        <v/>
      </c>
      <c r="L19" s="197">
        <f>IF(C19&gt;E19,E19+1-C19-H19,E19-C19-H19)</f>
        <v/>
      </c>
      <c r="M19" s="202">
        <f>+IF(L19&gt;$L$7,$L$7,L19)</f>
        <v/>
      </c>
      <c r="N19" s="197">
        <f>+IF(OR(L19&lt;=$L$7,L19=" ")," ",L19-$L$7)</f>
        <v/>
      </c>
      <c r="O19" s="197">
        <f>IF(AND($C19&lt;&gt;"",$C19&lt;$AA$2,$E19&gt;$Z$2),MIN($E19,$AA$2)-MAX($C19,$Z$2),0)</f>
        <v/>
      </c>
      <c r="P19" s="197">
        <f>IF(AND($F19&lt;&gt;"",$F19&lt;$AA$2,$G19&gt;$Z$2),MIN($G19,$AA$2)-MAX($F19,$Z$2),0)</f>
        <v/>
      </c>
      <c r="Q19" s="197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119" t="n"/>
    </row>
    <row r="20" ht="36.75" customHeight="1" s="35">
      <c r="A20" s="216">
        <f>A19+1</f>
        <v/>
      </c>
      <c r="B20" s="32">
        <f>TEXT(A20,"aaa")</f>
        <v/>
      </c>
      <c r="C20" s="200" t="n"/>
      <c r="D20" s="215">
        <f t="array" ref="D20">_xlfn.IFS(C20&lt;0.5,"朝",AND(C20&lt;22/24),"22前",AND(C20&gt;=22/24),"22後")</f>
        <v/>
      </c>
      <c r="E20" s="146" t="n"/>
      <c r="F20" s="197" t="n"/>
      <c r="G20" s="198" t="n"/>
      <c r="H20" s="201">
        <f>G20-F20</f>
        <v/>
      </c>
      <c r="I20" s="196">
        <f>IF(AND(C20&lt;0.333,C20&lt;&gt;""),8/24-C20,(IF(E20&gt;29/24,E20-29/24,)))</f>
        <v/>
      </c>
      <c r="J20" s="196">
        <f>IF(AND(C20&lt;0.5,C20&lt;&gt;""),E20-C20-H20,)</f>
        <v/>
      </c>
      <c r="K20" s="196">
        <f>IF(AND(C20&gt;0.5,C20&lt;22/24),22/24-C20,)</f>
        <v/>
      </c>
      <c r="L20" s="197">
        <f>IF(C20&gt;E20,E20+1-C20-H20,E20-C20-H20)</f>
        <v/>
      </c>
      <c r="M20" s="202">
        <f>+IF(L20&gt;$L$7,$L$7,L20)</f>
        <v/>
      </c>
      <c r="N20" s="197">
        <f>+IF(OR(L20&lt;=$L$7,L20=" ")," ",L20-$L$7)</f>
        <v/>
      </c>
      <c r="O20" s="197">
        <f>IF(AND($C20&lt;&gt;"",$C20&lt;$AA$2,$E20&gt;$Z$2),MIN($E20,$AA$2)-MAX($C20,$Z$2),0)</f>
        <v/>
      </c>
      <c r="P20" s="197">
        <f>IF(AND($F20&lt;&gt;"",$F20&lt;$AA$2,$G20&gt;$Z$2),MIN($G20,$AA$2)-MAX($F20,$Z$2),0)</f>
        <v/>
      </c>
      <c r="Q20" s="197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119" t="n"/>
    </row>
    <row r="21" ht="36.75" customHeight="1" s="35">
      <c r="A21" s="216">
        <f>A20+1</f>
        <v/>
      </c>
      <c r="B21" s="32">
        <f>TEXT(A21,"aaa")</f>
        <v/>
      </c>
      <c r="C21" s="200" t="n"/>
      <c r="D21" s="215">
        <f t="array" ref="D21">_xlfn.IFS(C21&lt;0.5,"朝",AND(C21&lt;22/24),"22前",AND(C21&gt;=22/24),"22後")</f>
        <v/>
      </c>
      <c r="E21" s="146" t="n"/>
      <c r="F21" s="197" t="n"/>
      <c r="G21" s="198" t="n"/>
      <c r="H21" s="201">
        <f>G21-F21</f>
        <v/>
      </c>
      <c r="I21" s="196">
        <f>IF(AND(C21&lt;0.333,C21&lt;&gt;""),8/24-C21,(IF(E21&gt;29/24,E21-29/24,)))</f>
        <v/>
      </c>
      <c r="J21" s="196">
        <f>IF(AND(C21&lt;0.5,C21&lt;&gt;""),E21-C21-H21,)</f>
        <v/>
      </c>
      <c r="K21" s="196">
        <f>IF(AND(C21&gt;0.5,C21&lt;22/24),22/24-C21,)</f>
        <v/>
      </c>
      <c r="L21" s="197">
        <f>IF(C21&gt;E21,E21+1-C21-H21,E21-C21-H21)</f>
        <v/>
      </c>
      <c r="M21" s="202">
        <f>+IF(L21&gt;$L$7,$L$7,L21)</f>
        <v/>
      </c>
      <c r="N21" s="197">
        <f>+IF(OR(L21&lt;=$L$7,L21=" ")," ",L21-$L$7)</f>
        <v/>
      </c>
      <c r="O21" s="197">
        <f>IF(AND($C21&lt;&gt;"",$C21&lt;$AA$2,$E21&gt;$Z$2),MIN($E21,$AA$2)-MAX($C21,$Z$2),0)</f>
        <v/>
      </c>
      <c r="P21" s="197">
        <f>IF(AND($F21&lt;&gt;"",$F21&lt;$AA$2,$G21&gt;$Z$2),MIN($G21,$AA$2)-MAX($F21,$Z$2),0)</f>
        <v/>
      </c>
      <c r="Q21" s="197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119" t="n"/>
    </row>
    <row r="22" ht="36.75" customHeight="1" s="35">
      <c r="A22" s="216">
        <f>A21+1</f>
        <v/>
      </c>
      <c r="B22" s="32">
        <f>TEXT(A22,"aaa")</f>
        <v/>
      </c>
      <c r="C22" s="200" t="n"/>
      <c r="D22" s="215">
        <f t="array" ref="D22">_xlfn.IFS(C22&lt;0.5,"朝",AND(C22&lt;22/24),"22前",AND(C22&gt;=22/24),"22後")</f>
        <v/>
      </c>
      <c r="E22" s="146" t="n"/>
      <c r="F22" s="197" t="n"/>
      <c r="G22" s="198" t="n"/>
      <c r="H22" s="201">
        <f>G22-F22</f>
        <v/>
      </c>
      <c r="I22" s="196">
        <f>IF(AND(C22&lt;0.333,C22&lt;&gt;""),8/24-C22,(IF(E22&gt;29/24,E22-29/24,)))</f>
        <v/>
      </c>
      <c r="J22" s="196">
        <f>IF(AND(C22&lt;0.5,C22&lt;&gt;""),E22-C22-H22,)</f>
        <v/>
      </c>
      <c r="K22" s="196">
        <f>IF(AND(C22&gt;0.5,C22&lt;22/24),22/24-C22,)</f>
        <v/>
      </c>
      <c r="L22" s="197">
        <f>IF(C22&gt;E22,E22+1-C22-H22,E22-C22-H22)</f>
        <v/>
      </c>
      <c r="M22" s="202">
        <f>+IF(L22&gt;$L$7,$L$7,L22)</f>
        <v/>
      </c>
      <c r="N22" s="197">
        <f>+IF(OR(L22&lt;=$L$7,L22=" ")," ",L22-$L$7)</f>
        <v/>
      </c>
      <c r="O22" s="197">
        <f>IF(AND($C22&lt;&gt;"",$C22&lt;$AA$2,$E22&gt;$Z$2),MIN($E22,$AA$2)-MAX($C22,$Z$2),0)</f>
        <v/>
      </c>
      <c r="P22" s="197">
        <f>IF(AND($F22&lt;&gt;"",$F22&lt;$AA$2,$G22&gt;$Z$2),MIN($G22,$AA$2)-MAX($F22,$Z$2),0)</f>
        <v/>
      </c>
      <c r="Q22" s="197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119" t="n"/>
    </row>
    <row r="23" ht="36.75" customHeight="1" s="35">
      <c r="A23" s="216">
        <f>A22+1</f>
        <v/>
      </c>
      <c r="B23" s="32">
        <f>TEXT(A23,"aaa")</f>
        <v/>
      </c>
      <c r="C23" s="200" t="n"/>
      <c r="D23" s="215">
        <f t="array" ref="D23">_xlfn.IFS(C23&lt;0.5,"朝",AND(C23&lt;22/24),"22前",AND(C23&gt;=22/24),"22後")</f>
        <v/>
      </c>
      <c r="E23" s="146" t="n"/>
      <c r="F23" s="197" t="n"/>
      <c r="G23" s="198" t="n"/>
      <c r="H23" s="201">
        <f>G23-F23</f>
        <v/>
      </c>
      <c r="I23" s="196">
        <f>IF(AND(C23&lt;0.333,C23&lt;&gt;""),8/24-C23,(IF(E23&gt;29/24,E23-29/24,)))</f>
        <v/>
      </c>
      <c r="J23" s="196">
        <f>IF(AND(C23&lt;0.5,C23&lt;&gt;""),E23-C23-H23,)</f>
        <v/>
      </c>
      <c r="K23" s="196">
        <f>IF(AND(C23&gt;0.5,C23&lt;22/24),22/24-C23,)</f>
        <v/>
      </c>
      <c r="L23" s="197">
        <f>IF(C23&gt;E23,E23+1-C23-H23,E23-C23-H23)</f>
        <v/>
      </c>
      <c r="M23" s="202">
        <f>+IF(L23&gt;$L$7,$L$7,L23)</f>
        <v/>
      </c>
      <c r="N23" s="197">
        <f>+IF(OR(L23&lt;=$L$7,L23=" ")," ",L23-$L$7)</f>
        <v/>
      </c>
      <c r="O23" s="197">
        <f>IF(AND($C23&lt;&gt;"",$C23&lt;$AA$2,$E23&gt;$Z$2),MIN($E23,$AA$2)-MAX($C23,$Z$2),0)</f>
        <v/>
      </c>
      <c r="P23" s="197">
        <f>IF(AND($F23&lt;&gt;"",$F23&lt;$AA$2,$G23&gt;$Z$2),MIN($G23,$AA$2)-MAX($F23,$Z$2),0)</f>
        <v/>
      </c>
      <c r="Q23" s="197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119" t="n"/>
    </row>
    <row r="24" ht="36.75" customHeight="1" s="35">
      <c r="A24" s="216">
        <f>A23+1</f>
        <v/>
      </c>
      <c r="B24" s="32">
        <f>TEXT(A24,"aaa")</f>
        <v/>
      </c>
      <c r="C24" s="200" t="n"/>
      <c r="D24" s="215">
        <f t="array" ref="D24">_xlfn.IFS(C24&lt;0.5,"朝",AND(C24&lt;22/24),"22前",AND(C24&gt;=22/24),"22後")</f>
        <v/>
      </c>
      <c r="E24" s="146" t="n"/>
      <c r="F24" s="197" t="n"/>
      <c r="G24" s="198" t="n"/>
      <c r="H24" s="201">
        <f>G24-F24</f>
        <v/>
      </c>
      <c r="I24" s="196">
        <f>IF(AND(C24&lt;0.333,C24&lt;&gt;""),8/24-C24,(IF(E24&gt;29/24,E24-29/24,)))</f>
        <v/>
      </c>
      <c r="J24" s="196">
        <f>IF(AND(C24&lt;0.5,C24&lt;&gt;""),E24-C24-H24,)</f>
        <v/>
      </c>
      <c r="K24" s="196">
        <f>IF(AND(C24&gt;0.5,C24&lt;22/24),22/24-C24,)</f>
        <v/>
      </c>
      <c r="L24" s="197">
        <f>IF(C24&gt;E24,E24+1-C24-H24,E24-C24-H24)</f>
        <v/>
      </c>
      <c r="M24" s="202">
        <f>+IF(L24&gt;$L$7,$L$7,L24)</f>
        <v/>
      </c>
      <c r="N24" s="197">
        <f>+IF(OR(L24&lt;=$L$7,L24=" ")," ",L24-$L$7)</f>
        <v/>
      </c>
      <c r="O24" s="197">
        <f>IF(AND($C24&lt;&gt;"",$C24&lt;$AA$2,$E24&gt;$Z$2),MIN($E24,$AA$2)-MAX($C24,$Z$2),0)</f>
        <v/>
      </c>
      <c r="P24" s="197">
        <f>IF(AND($F24&lt;&gt;"",$F24&lt;$AA$2,$G24&gt;$Z$2),MIN($G24,$AA$2)-MAX($F24,$Z$2),0)</f>
        <v/>
      </c>
      <c r="Q24" s="197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119" t="n"/>
    </row>
    <row r="25" ht="36.75" customHeight="1" s="35">
      <c r="A25" s="216">
        <f>A24+1</f>
        <v/>
      </c>
      <c r="B25" s="32">
        <f>TEXT(A25,"aaa")</f>
        <v/>
      </c>
      <c r="C25" s="200" t="n"/>
      <c r="D25" s="215">
        <f t="array" ref="D25">_xlfn.IFS(C25&lt;0.5,"朝",AND(C25&lt;22/24),"22前",AND(C25&gt;=22/24),"22後")</f>
        <v/>
      </c>
      <c r="E25" s="146" t="n"/>
      <c r="F25" s="197" t="n"/>
      <c r="G25" s="198" t="n"/>
      <c r="H25" s="201">
        <f>G25-F25</f>
        <v/>
      </c>
      <c r="I25" s="196">
        <f>IF(AND(C25&lt;0.333,C25&lt;&gt;""),8/24-C25,(IF(E25&gt;29/24,E25-29/24,)))</f>
        <v/>
      </c>
      <c r="J25" s="196">
        <f>IF(AND(C25&lt;0.5,C25&lt;&gt;""),E25-C25-H25,)</f>
        <v/>
      </c>
      <c r="K25" s="196">
        <f>IF(AND(C25&gt;0.5,C25&lt;22/24),22/24-C25,)</f>
        <v/>
      </c>
      <c r="L25" s="197">
        <f>IF(C25&gt;E25,E25+1-C25-H25,E25-C25-H25)</f>
        <v/>
      </c>
      <c r="M25" s="202">
        <f>+IF(L25&gt;$L$7,$L$7,L25)</f>
        <v/>
      </c>
      <c r="N25" s="197">
        <f>+IF(OR(L25&lt;=$L$7,L25=" ")," ",L25-$L$7)</f>
        <v/>
      </c>
      <c r="O25" s="197">
        <f>IF(AND($C25&lt;&gt;"",$C25&lt;$AA$2,$E25&gt;$Z$2),MIN($E25,$AA$2)-MAX($C25,$Z$2),0)</f>
        <v/>
      </c>
      <c r="P25" s="197">
        <f>IF(AND($F25&lt;&gt;"",$F25&lt;$AA$2,$G25&gt;$Z$2),MIN($G25,$AA$2)-MAX($F25,$Z$2),0)</f>
        <v/>
      </c>
      <c r="Q25" s="197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119" t="n"/>
    </row>
    <row r="26" ht="36.75" customHeight="1" s="35">
      <c r="A26" s="216">
        <f>A25+1</f>
        <v/>
      </c>
      <c r="B26" s="32">
        <f>TEXT(A26,"aaa")</f>
        <v/>
      </c>
      <c r="C26" s="200" t="n"/>
      <c r="D26" s="215">
        <f t="array" ref="D26">_xlfn.IFS(C26&lt;0.5,"朝",AND(C26&lt;22/24),"22前",AND(C26&gt;=22/24),"22後")</f>
        <v/>
      </c>
      <c r="E26" s="146" t="n"/>
      <c r="F26" s="197" t="n"/>
      <c r="G26" s="198" t="n"/>
      <c r="H26" s="201">
        <f>G26-F26</f>
        <v/>
      </c>
      <c r="I26" s="196">
        <f>IF(AND(C26&lt;0.333,C26&lt;&gt;""),8/24-C26,(IF(E26&gt;29/24,E26-29/24,)))</f>
        <v/>
      </c>
      <c r="J26" s="196">
        <f>IF(AND(C26&lt;0.5,C26&lt;&gt;""),E26-C26-H26,)</f>
        <v/>
      </c>
      <c r="K26" s="196">
        <f>IF(AND(C26&gt;0.5,C26&lt;22/24),22/24-C26,)</f>
        <v/>
      </c>
      <c r="L26" s="197">
        <f>IF(C26&gt;E26,E26+1-C26-H26,E26-C26-H26)</f>
        <v/>
      </c>
      <c r="M26" s="202">
        <f>+IF(L26&gt;$L$7,$L$7,L26)</f>
        <v/>
      </c>
      <c r="N26" s="197">
        <f>+IF(OR(L26&lt;=$L$7,L26=" ")," ",L26-$L$7)</f>
        <v/>
      </c>
      <c r="O26" s="197">
        <f>IF(AND($C26&lt;&gt;"",$C26&lt;$AA$2,$E26&gt;$Z$2),MIN($E26,$AA$2)-MAX($C26,$Z$2),0)</f>
        <v/>
      </c>
      <c r="P26" s="197">
        <f>IF(AND($F26&lt;&gt;"",$F26&lt;$AA$2,$G26&gt;$Z$2),MIN($G26,$AA$2)-MAX($F26,$Z$2),0)</f>
        <v/>
      </c>
      <c r="Q26" s="197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119" t="n"/>
    </row>
    <row r="27" ht="36.75" customHeight="1" s="35">
      <c r="A27" s="216">
        <f>A26+1</f>
        <v/>
      </c>
      <c r="B27" s="32">
        <f>TEXT(A27,"aaa")</f>
        <v/>
      </c>
      <c r="C27" s="200" t="n"/>
      <c r="D27" s="215">
        <f t="array" ref="D27">_xlfn.IFS(C27&lt;0.5,"朝",AND(C27&lt;22/24),"22前",AND(C27&gt;=22/24),"22後")</f>
        <v/>
      </c>
      <c r="E27" s="146" t="n"/>
      <c r="F27" s="197" t="n"/>
      <c r="G27" s="198" t="n"/>
      <c r="H27" s="201">
        <f>G27-F27</f>
        <v/>
      </c>
      <c r="I27" s="196">
        <f>IF(AND(C27&lt;0.333,C27&lt;&gt;""),8/24-C27,(IF(E27&gt;29/24,E27-29/24,)))</f>
        <v/>
      </c>
      <c r="J27" s="196">
        <f>IF(AND(C27&lt;0.5,C27&lt;&gt;""),E27-C27-H27,)</f>
        <v/>
      </c>
      <c r="K27" s="196">
        <f>IF(AND(C27&gt;0.5,C27&lt;22/24),22/24-C27,)</f>
        <v/>
      </c>
      <c r="L27" s="197">
        <f>IF(C27&gt;E27,E27+1-C27-H27,E27-C27-H27)</f>
        <v/>
      </c>
      <c r="M27" s="202">
        <f>+IF(L27&gt;$L$7,$L$7,L27)</f>
        <v/>
      </c>
      <c r="N27" s="197">
        <f>+IF(OR(L27&lt;=$L$7,L27=" ")," ",L27-$L$7)</f>
        <v/>
      </c>
      <c r="O27" s="197">
        <f>IF(AND($C27&lt;&gt;"",$C27&lt;$AA$2,$E27&gt;$Z$2),MIN($E27,$AA$2)-MAX($C27,$Z$2),0)</f>
        <v/>
      </c>
      <c r="P27" s="197">
        <f>IF(AND($F27&lt;&gt;"",$F27&lt;$AA$2,$G27&gt;$Z$2),MIN($G27,$AA$2)-MAX($F27,$Z$2),0)</f>
        <v/>
      </c>
      <c r="Q27" s="197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119" t="n"/>
    </row>
    <row r="28" ht="36.75" customHeight="1" s="35">
      <c r="A28" s="216">
        <f>A27+1</f>
        <v/>
      </c>
      <c r="B28" s="32">
        <f>TEXT(A28,"aaa")</f>
        <v/>
      </c>
      <c r="C28" s="200" t="n"/>
      <c r="D28" s="215">
        <f t="array" ref="D28">_xlfn.IFS(C28&lt;0.5,"朝",AND(C28&lt;22/24),"22前",AND(C28&gt;=22/24),"22後")</f>
        <v/>
      </c>
      <c r="E28" s="146" t="n"/>
      <c r="F28" s="197" t="n"/>
      <c r="G28" s="198" t="n"/>
      <c r="H28" s="201">
        <f>G28-F28</f>
        <v/>
      </c>
      <c r="I28" s="196">
        <f>IF(AND(C28&lt;0.333,C28&lt;&gt;""),8/24-C28,(IF(E28&gt;29/24,E28-29/24,)))</f>
        <v/>
      </c>
      <c r="J28" s="196">
        <f>IF(AND(C28&lt;0.5,C28&lt;&gt;""),E28-C28-H28,)</f>
        <v/>
      </c>
      <c r="K28" s="196">
        <f>IF(AND(C28&gt;0.5,C28&lt;22/24),22/24-C28,)</f>
        <v/>
      </c>
      <c r="L28" s="197">
        <f>IF(C28&gt;E28,E28+1-C28-H28,E28-C28-H28)</f>
        <v/>
      </c>
      <c r="M28" s="202">
        <f>+IF(L28&gt;$L$7,$L$7,L28)</f>
        <v/>
      </c>
      <c r="N28" s="197">
        <f>+IF(OR(L28&lt;=$L$7,L28=" ")," ",L28-$L$7)</f>
        <v/>
      </c>
      <c r="O28" s="197">
        <f>IF(AND($C28&lt;&gt;"",$C28&lt;$AA$2,$E28&gt;$Z$2),MIN($E28,$AA$2)-MAX($C28,$Z$2),0)</f>
        <v/>
      </c>
      <c r="P28" s="197">
        <f>IF(AND($F28&lt;&gt;"",$F28&lt;$AA$2,$G28&gt;$Z$2),MIN($G28,$AA$2)-MAX($F28,$Z$2),0)</f>
        <v/>
      </c>
      <c r="Q28" s="197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119" t="n"/>
    </row>
    <row r="29" ht="36.75" customHeight="1" s="35">
      <c r="A29" s="216">
        <f>A28+1</f>
        <v/>
      </c>
      <c r="B29" s="32">
        <f>TEXT(A29,"aaa")</f>
        <v/>
      </c>
      <c r="C29" s="200" t="n"/>
      <c r="D29" s="215">
        <f t="array" ref="D29">_xlfn.IFS(C29&lt;0.5,"朝",AND(C29&lt;22/24),"22前",AND(C29&gt;=22/24),"22後")</f>
        <v/>
      </c>
      <c r="E29" s="146" t="n"/>
      <c r="F29" s="197" t="n"/>
      <c r="G29" s="198" t="n"/>
      <c r="H29" s="201">
        <f>G29-F29</f>
        <v/>
      </c>
      <c r="I29" s="196">
        <f>IF(AND(C29&lt;0.333,C29&lt;&gt;""),8/24-C29,(IF(E29&gt;29/24,E29-29/24,)))</f>
        <v/>
      </c>
      <c r="J29" s="196">
        <f>IF(AND(C29&lt;0.5,C29&lt;&gt;""),E29-C29-H29,)</f>
        <v/>
      </c>
      <c r="K29" s="196">
        <f>IF(AND(C29&gt;0.5,C29&lt;22/24),22/24-C29,)</f>
        <v/>
      </c>
      <c r="L29" s="197">
        <f>IF(C29&gt;E29,E29+1-C29-H29,E29-C29-H29)</f>
        <v/>
      </c>
      <c r="M29" s="202">
        <f>+IF(L29&gt;$L$7,$L$7,L29)</f>
        <v/>
      </c>
      <c r="N29" s="197">
        <f>+IF(OR(L29&lt;=$L$7,L29=" ")," ",L29-$L$7)</f>
        <v/>
      </c>
      <c r="O29" s="197">
        <f>IF(AND($C29&lt;&gt;"",$C29&lt;$AA$2,$E29&gt;$Z$2),MIN($E29,$AA$2)-MAX($C29,$Z$2),0)</f>
        <v/>
      </c>
      <c r="P29" s="197">
        <f>IF(AND($F29&lt;&gt;"",$F29&lt;$AA$2,$G29&gt;$Z$2),MIN($G29,$AA$2)-MAX($F29,$Z$2),0)</f>
        <v/>
      </c>
      <c r="Q29" s="197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119" t="n"/>
    </row>
    <row r="30" ht="36.75" customHeight="1" s="35">
      <c r="A30" s="216">
        <f>A29+1</f>
        <v/>
      </c>
      <c r="B30" s="32">
        <f>TEXT(A30,"aaa")</f>
        <v/>
      </c>
      <c r="C30" s="200" t="n"/>
      <c r="D30" s="215">
        <f t="array" ref="D30">_xlfn.IFS(C30&lt;0.5,"朝",AND(C30&lt;22/24),"22前",AND(C30&gt;=22/24),"22後")</f>
        <v/>
      </c>
      <c r="E30" s="146" t="n"/>
      <c r="F30" s="197" t="n"/>
      <c r="G30" s="198" t="n"/>
      <c r="H30" s="201">
        <f>G30-F30</f>
        <v/>
      </c>
      <c r="I30" s="196">
        <f>IF(AND(C30&lt;0.333,C30&lt;&gt;""),8/24-C30,(IF(E30&gt;29/24,E30-29/24,)))</f>
        <v/>
      </c>
      <c r="J30" s="196">
        <f>IF(AND(C30&lt;0.5,C30&lt;&gt;""),E30-C30-H30,)</f>
        <v/>
      </c>
      <c r="K30" s="196">
        <f>IF(AND(C30&gt;0.5,C30&lt;22/24),22/24-C30,)</f>
        <v/>
      </c>
      <c r="L30" s="197">
        <f>IF(C30&gt;E30,E30+1-C30-H30,E30-C30-H30)</f>
        <v/>
      </c>
      <c r="M30" s="202">
        <f>+IF(L30&gt;$L$7,$L$7,L30)</f>
        <v/>
      </c>
      <c r="N30" s="197">
        <f>+IF(OR(L30&lt;=$L$7,L30=" ")," ",L30-$L$7)</f>
        <v/>
      </c>
      <c r="O30" s="197">
        <f>IF(AND($C30&lt;&gt;"",$C30&lt;$AA$2,$E30&gt;$Z$2),MIN($E30,$AA$2)-MAX($C30,$Z$2),0)</f>
        <v/>
      </c>
      <c r="P30" s="197">
        <f>IF(AND($F30&lt;&gt;"",$F30&lt;$AA$2,$G30&gt;$Z$2),MIN($G30,$AA$2)-MAX($F30,$Z$2),0)</f>
        <v/>
      </c>
      <c r="Q30" s="197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119" t="n"/>
    </row>
    <row r="31" ht="36.75" customHeight="1" s="35">
      <c r="A31" s="216">
        <f>A30+1</f>
        <v/>
      </c>
      <c r="B31" s="32">
        <f>TEXT(A31,"aaa")</f>
        <v/>
      </c>
      <c r="C31" s="200" t="n"/>
      <c r="D31" s="215">
        <f t="array" ref="D31">_xlfn.IFS(C31&lt;0.5,"朝",AND(C31&lt;22/24),"22前",AND(C31&gt;=22/24),"22後")</f>
        <v/>
      </c>
      <c r="E31" s="146" t="n"/>
      <c r="F31" s="197" t="n"/>
      <c r="G31" s="198" t="n"/>
      <c r="H31" s="201">
        <f>G31-F31</f>
        <v/>
      </c>
      <c r="I31" s="196">
        <f>IF(AND(C31&lt;0.333,C31&lt;&gt;""),8/24-C31,(IF(E31&gt;29/24,E31-29/24,)))</f>
        <v/>
      </c>
      <c r="J31" s="196">
        <f>IF(AND(C31&lt;0.5,C31&lt;&gt;""),E31-C31-H31,)</f>
        <v/>
      </c>
      <c r="K31" s="196">
        <f>IF(AND(C31&gt;0.5,C31&lt;22/24),22/24-C31,)</f>
        <v/>
      </c>
      <c r="L31" s="197">
        <f>IF(C31&gt;E31,E31+1-C31-H31,E31-C31-H31)</f>
        <v/>
      </c>
      <c r="M31" s="202">
        <f>+IF(L31&gt;$L$7,$L$7,L31)</f>
        <v/>
      </c>
      <c r="N31" s="197">
        <f>+IF(OR(L31&lt;=$L$7,L31=" ")," ",L31-$L$7)</f>
        <v/>
      </c>
      <c r="O31" s="197">
        <f>IF(AND($C31&lt;&gt;"",$C31&lt;$AA$2,$E31&gt;$Z$2),MIN($E31,$AA$2)-MAX($C31,$Z$2),0)</f>
        <v/>
      </c>
      <c r="P31" s="197">
        <f>IF(AND($F31&lt;&gt;"",$F31&lt;$AA$2,$G31&gt;$Z$2),MIN($G31,$AA$2)-MAX($F31,$Z$2),0)</f>
        <v/>
      </c>
      <c r="Q31" s="197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119" t="n"/>
    </row>
    <row r="32" ht="36.75" customHeight="1" s="35">
      <c r="A32" s="216">
        <f>A31+1</f>
        <v/>
      </c>
      <c r="B32" s="32">
        <f>TEXT(A32,"aaa")</f>
        <v/>
      </c>
      <c r="C32" s="200" t="n"/>
      <c r="D32" s="215">
        <f t="array" ref="D32">_xlfn.IFS(C32&lt;0.5,"朝",AND(C32&lt;22/24),"22前",AND(C32&gt;=22/24),"22後")</f>
        <v/>
      </c>
      <c r="E32" s="146" t="n"/>
      <c r="F32" s="197" t="n"/>
      <c r="G32" s="198" t="n"/>
      <c r="H32" s="201">
        <f>G32-F32</f>
        <v/>
      </c>
      <c r="I32" s="196">
        <f>IF(AND(C32&lt;0.333,C32&lt;&gt;""),8/24-C32,(IF(E32&gt;29/24,E32-29/24,)))</f>
        <v/>
      </c>
      <c r="J32" s="196">
        <f>IF(AND(C32&lt;0.5,C32&lt;&gt;""),E32-C32-H32,)</f>
        <v/>
      </c>
      <c r="K32" s="196">
        <f>IF(AND(C32&gt;0.5,C32&lt;22/24),22/24-C32,)</f>
        <v/>
      </c>
      <c r="L32" s="197">
        <f>IF(C32&gt;E32,E32+1-C32-H32,E32-C32-H32)</f>
        <v/>
      </c>
      <c r="M32" s="202">
        <f>+IF(L32&gt;$L$7,$L$7,L32)</f>
        <v/>
      </c>
      <c r="N32" s="197">
        <f>+IF(OR(L32&lt;=$L$7,L32=" ")," ",L32-$L$7)</f>
        <v/>
      </c>
      <c r="O32" s="197">
        <f>IF(AND($C32&lt;&gt;"",$C32&lt;$AA$2,$E32&gt;$Z$2),MIN($E32,$AA$2)-MAX($C32,$Z$2),0)</f>
        <v/>
      </c>
      <c r="P32" s="197">
        <f>IF(AND($F32&lt;&gt;"",$F32&lt;$AA$2,$G32&gt;$Z$2),MIN($G32,$AA$2)-MAX($F32,$Z$2),0)</f>
        <v/>
      </c>
      <c r="Q32" s="197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119" t="n"/>
    </row>
    <row r="33" ht="36.75" customHeight="1" s="35">
      <c r="A33" s="216">
        <f>A32+1</f>
        <v/>
      </c>
      <c r="B33" s="32">
        <f>TEXT(A33,"aaa")</f>
        <v/>
      </c>
      <c r="C33" s="200" t="n"/>
      <c r="D33" s="215">
        <f t="array" ref="D33">_xlfn.IFS(C33&lt;0.5,"朝",AND(C33&lt;22/24),"22前",AND(C33&gt;=22/24),"22後")</f>
        <v/>
      </c>
      <c r="E33" s="146" t="n"/>
      <c r="F33" s="197" t="n"/>
      <c r="G33" s="198" t="n"/>
      <c r="H33" s="201">
        <f>G33-F33</f>
        <v/>
      </c>
      <c r="I33" s="196">
        <f>IF(AND(C33&lt;0.333,C33&lt;&gt;""),8/24-C33,(IF(E33&gt;29/24,E33-29/24,)))</f>
        <v/>
      </c>
      <c r="J33" s="196">
        <f>IF(AND(C33&lt;0.5,C33&lt;&gt;""),E33-C33-H33,)</f>
        <v/>
      </c>
      <c r="K33" s="196">
        <f>IF(AND(C33&gt;0.5,C33&lt;22/24),22/24-C33,)</f>
        <v/>
      </c>
      <c r="L33" s="197">
        <f>IF(C33&gt;E33,E33+1-C33-H33,E33-C33-H33)</f>
        <v/>
      </c>
      <c r="M33" s="202">
        <f>+IF(L33&gt;$L$7,$L$7,L33)</f>
        <v/>
      </c>
      <c r="N33" s="197">
        <f>+IF(OR(L33&lt;=$L$7,L33=" ")," ",L33-$L$7)</f>
        <v/>
      </c>
      <c r="O33" s="197">
        <f>IF(AND($C33&lt;&gt;"",$C33&lt;$AA$2,$E33&gt;$Z$2),MIN($E33,$AA$2)-MAX($C33,$Z$2),0)</f>
        <v/>
      </c>
      <c r="P33" s="197">
        <f>IF(AND($F33&lt;&gt;"",$F33&lt;$AA$2,$G33&gt;$Z$2),MIN($G33,$AA$2)-MAX($F33,$Z$2),0)</f>
        <v/>
      </c>
      <c r="Q33" s="197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119" t="n"/>
    </row>
    <row r="34" ht="36.75" customHeight="1" s="35">
      <c r="A34" s="216">
        <f>A33+1</f>
        <v/>
      </c>
      <c r="B34" s="32">
        <f>TEXT(A34,"aaa")</f>
        <v/>
      </c>
      <c r="C34" s="200" t="n"/>
      <c r="D34" s="215">
        <f t="array" ref="D34">_xlfn.IFS(C34&lt;0.5,"朝",AND(C34&lt;22/24),"22前",AND(C34&gt;=22/24),"22後")</f>
        <v/>
      </c>
      <c r="E34" s="146" t="n"/>
      <c r="F34" s="197" t="n"/>
      <c r="G34" s="198" t="n"/>
      <c r="H34" s="201">
        <f>G34-F34</f>
        <v/>
      </c>
      <c r="I34" s="196">
        <f>IF(AND(C34&lt;0.333,C34&lt;&gt;""),8/24-C34,(IF(E34&gt;29/24,E34-29/24,)))</f>
        <v/>
      </c>
      <c r="J34" s="196">
        <f>IF(AND(C34&lt;0.5,C34&lt;&gt;""),E34-C34-H34,)</f>
        <v/>
      </c>
      <c r="K34" s="196">
        <f>IF(AND(C34&gt;0.5,C34&lt;22/24),22/24-C34,)</f>
        <v/>
      </c>
      <c r="L34" s="197">
        <f>IF(C34&gt;E34,E34+1-C34-H34,E34-C34-H34)</f>
        <v/>
      </c>
      <c r="M34" s="202">
        <f>+IF(L34&gt;$L$7,$L$7,L34)</f>
        <v/>
      </c>
      <c r="N34" s="197">
        <f>+IF(OR(L34&lt;=$L$7,L34=" ")," ",L34-$L$7)</f>
        <v/>
      </c>
      <c r="O34" s="197">
        <f>IF(AND($C34&lt;&gt;"",$C34&lt;$AA$2,$E34&gt;$Z$2),MIN($E34,$AA$2)-MAX($C34,$Z$2),0)</f>
        <v/>
      </c>
      <c r="P34" s="197">
        <f>IF(AND($F34&lt;&gt;"",$F34&lt;$AA$2,$G34&gt;$Z$2),MIN($G34,$AA$2)-MAX($F34,$Z$2),0)</f>
        <v/>
      </c>
      <c r="Q34" s="197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119" t="n"/>
    </row>
    <row r="35" ht="36.75" customHeight="1" s="35">
      <c r="A35" s="216">
        <f>A34+1</f>
        <v/>
      </c>
      <c r="B35" s="32">
        <f>TEXT(A35,"aaa")</f>
        <v/>
      </c>
      <c r="C35" s="200" t="n"/>
      <c r="D35" s="215">
        <f t="array" ref="D35">_xlfn.IFS(C35&lt;0.5,"朝",AND(C35&lt;22/24),"22前",AND(C35&gt;=22/24),"22後")</f>
        <v/>
      </c>
      <c r="E35" s="146" t="n"/>
      <c r="F35" s="197" t="n"/>
      <c r="G35" s="198" t="n"/>
      <c r="H35" s="201">
        <f>G35-F35</f>
        <v/>
      </c>
      <c r="I35" s="196">
        <f>IF(AND(C35&lt;0.333,C35&lt;&gt;""),8/24-C35,(IF(E35&gt;29/24,E35-29/24,)))</f>
        <v/>
      </c>
      <c r="J35" s="196">
        <f>IF(AND(C35&lt;0.5,C35&lt;&gt;""),E35-C35-H35,)</f>
        <v/>
      </c>
      <c r="K35" s="196">
        <f>IF(AND(C35&gt;0.5,C35&lt;22/24),22/24-C35,)</f>
        <v/>
      </c>
      <c r="L35" s="197">
        <f>IF(C35&gt;E35,E35+1-C35-H35,E35-C35-H35)</f>
        <v/>
      </c>
      <c r="M35" s="202">
        <f>+IF(L35&gt;$L$7,$L$7,L35)</f>
        <v/>
      </c>
      <c r="N35" s="197">
        <f>+IF(OR(L35&lt;=$L$7,L35=" ")," ",L35-$L$7)</f>
        <v/>
      </c>
      <c r="O35" s="197">
        <f>IF(AND($C35&lt;&gt;"",$C35&lt;$AA$2,$E35&gt;$Z$2),MIN($E35,$AA$2)-MAX($C35,$Z$2),0)</f>
        <v/>
      </c>
      <c r="P35" s="197">
        <f>IF(AND($F35&lt;&gt;"",$F35&lt;$AA$2,$G35&gt;$Z$2),MIN($G35,$AA$2)-MAX($F35,$Z$2),0)</f>
        <v/>
      </c>
      <c r="Q35" s="197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119" t="n"/>
    </row>
    <row r="36" ht="36.75" customHeight="1" s="35">
      <c r="A36" s="216">
        <f>A35+1</f>
        <v/>
      </c>
      <c r="B36" s="32">
        <f>TEXT(A36,"aaa")</f>
        <v/>
      </c>
      <c r="C36" s="200" t="n"/>
      <c r="D36" s="215">
        <f t="array" ref="D36">_xlfn.IFS(C36&lt;0.5,"朝",AND(C36&lt;22/24),"22前",AND(C36&gt;=22/24),"22後")</f>
        <v/>
      </c>
      <c r="E36" s="146" t="n"/>
      <c r="F36" s="197" t="n"/>
      <c r="G36" s="198" t="n"/>
      <c r="H36" s="201">
        <f>G36-F36</f>
        <v/>
      </c>
      <c r="I36" s="196">
        <f>IF(AND(C36&lt;0.333,C36&lt;&gt;""),8/24-C36,(IF(E36&gt;29/24,E36-29/24,)))</f>
        <v/>
      </c>
      <c r="J36" s="196">
        <f>IF(AND(C36&lt;0.5,C36&lt;&gt;""),E36-C36-H36,)</f>
        <v/>
      </c>
      <c r="K36" s="196">
        <f>IF(AND(C36&gt;0.5,C36&lt;22/24),22/24-C36,)</f>
        <v/>
      </c>
      <c r="L36" s="197">
        <f>IF(C36&gt;E36,E36+1-C36-H36,E36-C36-H36)</f>
        <v/>
      </c>
      <c r="M36" s="202">
        <f>+IF(L36&gt;$L$7,$L$7,L36)</f>
        <v/>
      </c>
      <c r="N36" s="197">
        <f>+IF(OR(L36&lt;=$L$7,L36=" ")," ",L36-$L$7)</f>
        <v/>
      </c>
      <c r="O36" s="197">
        <f>IF(AND($C36&lt;&gt;"",$C36&lt;$AA$2,$E36&gt;$Z$2),MIN($E36,$AA$2)-MAX($C36,$Z$2),0)</f>
        <v/>
      </c>
      <c r="P36" s="197">
        <f>IF(AND($F36&lt;&gt;"",$F36&lt;$AA$2,$G36&gt;$Z$2),MIN($G36,$AA$2)-MAX($F36,$Z$2),0)</f>
        <v/>
      </c>
      <c r="Q36" s="197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119" t="n"/>
    </row>
    <row r="37" ht="36.75" customHeight="1" s="35">
      <c r="A37" s="216">
        <f>A36+1</f>
        <v/>
      </c>
      <c r="B37" s="32">
        <f>TEXT(A37,"aaa")</f>
        <v/>
      </c>
      <c r="C37" s="200" t="n"/>
      <c r="D37" s="215">
        <f t="array" ref="D37">_xlfn.IFS(C37&lt;0.5,"朝",AND(C37&lt;22/24),"22前",AND(C37&gt;=22/24),"22後")</f>
        <v/>
      </c>
      <c r="E37" s="146" t="n"/>
      <c r="F37" s="197" t="n"/>
      <c r="G37" s="198" t="n"/>
      <c r="H37" s="201">
        <f>G37-F37</f>
        <v/>
      </c>
      <c r="I37" s="196">
        <f>IF(AND(C37&lt;0.333,C37&lt;&gt;""),8/24-C37,(IF(E37&gt;29/24,E37-29/24,)))</f>
        <v/>
      </c>
      <c r="J37" s="196">
        <f>IF(AND(C37&lt;0.5,C37&lt;&gt;""),E37-C37-H37,)</f>
        <v/>
      </c>
      <c r="K37" s="196">
        <f>IF(AND(C37&gt;0.5,C37&lt;22/24),22/24-C37,)</f>
        <v/>
      </c>
      <c r="L37" s="197">
        <f>IF(C37&gt;E37,E37+1-C37-H37,E37-C37-H37)</f>
        <v/>
      </c>
      <c r="M37" s="202">
        <f>+IF(L37&gt;$L$7,$L$7,L37)</f>
        <v/>
      </c>
      <c r="N37" s="197">
        <f>+IF(OR(L37&lt;=$L$7,L37=" ")," ",L37-$L$7)</f>
        <v/>
      </c>
      <c r="O37" s="197">
        <f>IF(AND($C37&lt;&gt;"",$C37&lt;$AA$2,$E37&gt;$Z$2),MIN($E37,$AA$2)-MAX($C37,$Z$2),0)</f>
        <v/>
      </c>
      <c r="P37" s="197">
        <f>IF(AND($F37&lt;&gt;"",$F37&lt;$AA$2,$G37&gt;$Z$2),MIN($G37,$AA$2)-MAX($F37,$Z$2),0)</f>
        <v/>
      </c>
      <c r="Q37" s="197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119" t="n"/>
    </row>
    <row r="38" ht="36.75" customHeight="1" s="35">
      <c r="A38" s="216">
        <f>A37+1</f>
        <v/>
      </c>
      <c r="B38" s="32">
        <f>TEXT(A38,"aaa")</f>
        <v/>
      </c>
      <c r="C38" s="200" t="n"/>
      <c r="D38" s="217">
        <f t="array" ref="D38">_xlfn.IFS(C38&lt;0.5,"朝",AND(C38&lt;22/24),"22前",AND(C38&gt;=22/24),"22後")</f>
        <v/>
      </c>
      <c r="E38" s="146" t="n"/>
      <c r="F38" s="197" t="n"/>
      <c r="G38" s="198" t="n"/>
      <c r="H38" s="201">
        <f>G38-F38</f>
        <v/>
      </c>
      <c r="I38" s="196">
        <f>IF(AND(C38&lt;0.333,C38&lt;&gt;""),8/24-C38,(IF(E38&gt;29/24,E38-29/24,)))</f>
        <v/>
      </c>
      <c r="J38" s="197">
        <f>IF(AND(C38&lt;0.5,C38&lt;&gt;""),E38-C38-H38,)</f>
        <v/>
      </c>
      <c r="K38" s="197">
        <f>IF(AND(C38&gt;0.5,C38&lt;22/24),22/24-C38,)</f>
        <v/>
      </c>
      <c r="L38" s="197">
        <f>IF(C38&gt;E38,E38+1-C38-H38,E38-C38-H38)</f>
        <v/>
      </c>
      <c r="M38" s="202">
        <f>+IF(L38&gt;$L$7,$L$7,L38)</f>
        <v/>
      </c>
      <c r="N38" s="197">
        <f>+IF(OR(L38&lt;=$L$7,L38=" ")," ",L38-$L$7)</f>
        <v/>
      </c>
      <c r="O38" s="197" t="n"/>
      <c r="P38" s="197" t="n"/>
      <c r="Q38" s="197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119" t="n"/>
    </row>
    <row r="39" ht="36.75" customHeight="1" s="35" thickBot="1">
      <c r="A39" s="218">
        <f>A38+1</f>
        <v/>
      </c>
      <c r="B39" s="26">
        <f>TEXT(A39,"aaa")</f>
        <v/>
      </c>
      <c r="C39" s="219" t="n"/>
      <c r="D39" s="220">
        <f t="array" ref="D39">_xlfn.IFS(C39&lt;0.5,"朝",AND(C39&lt;22/24),"22前",AND(C39&gt;=22/24),"22後")</f>
        <v/>
      </c>
      <c r="E39" s="147" t="n"/>
      <c r="F39" s="221" t="n"/>
      <c r="G39" s="222" t="n"/>
      <c r="H39" s="207" t="n">
        <v>0</v>
      </c>
      <c r="I39" s="208">
        <f>IF(AND(C39&lt;0.333,C39&lt;&gt;""),8/24-C39,(IF(E39&gt;29/24,E39-29/24,)))</f>
        <v/>
      </c>
      <c r="J39" s="208">
        <f>IF(AND(C39&lt;0.5,C39&lt;&gt;""),E39-C39-H39,)</f>
        <v/>
      </c>
      <c r="K39" s="223">
        <f>IF(AND(C39&gt;0.5,C39&lt;22/24),22/24-C39,)</f>
        <v/>
      </c>
      <c r="L39" s="208">
        <f>IF(C39&gt;E39,E39+1-C39-H39,E39-C39-H39)</f>
        <v/>
      </c>
      <c r="M39" s="209" t="n">
        <v>0</v>
      </c>
      <c r="N39" s="208" t="n"/>
      <c r="O39" s="208" t="n"/>
      <c r="P39" s="208" t="n"/>
      <c r="Q39" s="208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121" t="n"/>
    </row>
    <row r="40" ht="36.75" customHeight="1" s="35" thickTop="1">
      <c r="A40" s="117" t="inlineStr">
        <is>
          <t>合計</t>
        </is>
      </c>
      <c r="B40" s="117" t="n"/>
      <c r="C40" s="196" t="n"/>
      <c r="D40" s="215">
        <f t="array" ref="D40">_xlfn.IFS(C40&lt;0.5,"朝",AND(C40&lt;22/24),"22前",AND(C40&gt;=22/24),"22後")</f>
        <v/>
      </c>
      <c r="E40" s="224" t="n"/>
      <c r="F40" s="225" t="n"/>
      <c r="G40" s="226" t="n"/>
      <c r="H40" s="195" t="inlineStr">
        <is>
          <t>休憩計計</t>
        </is>
      </c>
      <c r="I40" s="196" t="inlineStr">
        <is>
          <t>早朝計</t>
        </is>
      </c>
      <c r="J40" s="196" t="inlineStr">
        <is>
          <t>基本計</t>
        </is>
      </c>
      <c r="K40" s="196" t="inlineStr">
        <is>
          <t>夜時間</t>
        </is>
      </c>
      <c r="L40" s="196" t="inlineStr">
        <is>
          <t>実働時間</t>
        </is>
      </c>
      <c r="M40" s="122" t="inlineStr">
        <is>
          <t>契約時間</t>
        </is>
      </c>
      <c r="N40" s="123" t="inlineStr">
        <is>
          <t>残業時間</t>
        </is>
      </c>
      <c r="O40" s="124" t="inlineStr">
        <is>
          <t>深夜時間</t>
        </is>
      </c>
      <c r="P40" s="124" t="inlineStr">
        <is>
          <t>深夜時間</t>
        </is>
      </c>
      <c r="Q40" s="124" t="inlineStr">
        <is>
          <t>深夜時間</t>
        </is>
      </c>
      <c r="R40" s="125" t="inlineStr">
        <is>
          <t>食事合計</t>
        </is>
      </c>
    </row>
    <row r="41" ht="36.75" customHeight="1" s="35" thickBot="1">
      <c r="A41" s="119" t="n"/>
      <c r="B41" s="119" t="n"/>
      <c r="C41" s="119" t="n"/>
      <c r="D41" s="119" t="n"/>
      <c r="E41" s="140" t="n"/>
      <c r="F41" s="4" t="inlineStr">
        <is>
          <t>出勤日数</t>
        </is>
      </c>
      <c r="G41" s="144">
        <f>COUNTA(C9:C39)</f>
        <v/>
      </c>
      <c r="H41" s="227">
        <f>+SUM(H9:H39)</f>
        <v/>
      </c>
      <c r="I41" s="228">
        <f>SUM(I9:I39)</f>
        <v/>
      </c>
      <c r="J41" s="229">
        <f>SUM(J9:J39)</f>
        <v/>
      </c>
      <c r="K41" s="229">
        <f>SUM(K9:K39)</f>
        <v/>
      </c>
      <c r="L41" s="197">
        <f>+SUM(L9:L39)</f>
        <v/>
      </c>
      <c r="M41" s="197">
        <f>+SUM(M9:M39)</f>
        <v/>
      </c>
      <c r="N41" s="197">
        <f>+SUM(N9:N39)</f>
        <v/>
      </c>
      <c r="O41" s="197">
        <f>+SUM(O9:O38)</f>
        <v/>
      </c>
      <c r="P41" s="197">
        <f>+SUM(P9:P38)</f>
        <v/>
      </c>
      <c r="Q41" s="197">
        <f>+SUM(Q9:Q39)</f>
        <v/>
      </c>
      <c r="R41" s="119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53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A1" sqref="A1"/>
    </sheetView>
  </sheetViews>
  <sheetFormatPr baseColWidth="8" defaultRowHeight="13.2"/>
  <cols>
    <col width="7.21875" bestFit="1" customWidth="1" style="35" min="1" max="1"/>
    <col width="5.77734375" bestFit="1" customWidth="1" style="35" min="2" max="2"/>
    <col hidden="1" width="2.88671875" customWidth="1" style="35" min="4" max="4"/>
    <col width="10.109375" customWidth="1" style="35" min="8" max="11"/>
    <col width="10" customWidth="1" style="35" min="12" max="13"/>
    <col width="10.88671875" customWidth="1" style="35" min="14" max="14"/>
    <col hidden="1" width="9" customWidth="1" style="35" min="15" max="15"/>
    <col hidden="1" width="8.21875" customWidth="1" style="35" min="16" max="16"/>
  </cols>
  <sheetData>
    <row r="2" ht="22.5" customHeight="1" s="35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67" t="inlineStr">
        <is>
          <t>ダイエットクック</t>
        </is>
      </c>
      <c r="E2" s="166" t="n"/>
      <c r="F2" s="166" t="n"/>
      <c r="G2" s="166" t="n"/>
      <c r="L2" s="0" t="n"/>
      <c r="M2" s="0" t="n"/>
      <c r="Z2" s="22" t="n">
        <v>0.9166666666666666</v>
      </c>
      <c r="AA2" s="23" t="n">
        <v>1.208333333333333</v>
      </c>
    </row>
    <row r="3" ht="22.5" customHeight="1" s="35">
      <c r="A3" s="190">
        <f>'[1]0SHEET'!D1</f>
        <v/>
      </c>
      <c r="B3" s="2" t="inlineStr">
        <is>
          <t>月</t>
        </is>
      </c>
      <c r="L3" s="0" t="n"/>
      <c r="M3" s="0" t="n"/>
    </row>
    <row r="4" ht="22.5" customHeight="1" s="35">
      <c r="C4" s="1" t="inlineStr">
        <is>
          <t>氏名</t>
        </is>
      </c>
      <c r="D4" s="168" t="inlineStr">
        <is>
          <t>あみっと</t>
        </is>
      </c>
      <c r="E4" s="166" t="n"/>
      <c r="F4" s="166" t="n"/>
      <c r="G4" s="166" t="n"/>
      <c r="H4" s="0" t="inlineStr">
        <is>
          <t>NP番号：</t>
        </is>
      </c>
      <c r="I4" s="107" t="inlineStr">
        <is>
          <t>9995</t>
        </is>
      </c>
      <c r="J4" s="0" t="n"/>
      <c r="K4" s="0" t="n"/>
      <c r="M4" s="0" t="n"/>
    </row>
    <row r="6">
      <c r="L6" s="20" t="inlineStr">
        <is>
          <t>法定時間</t>
        </is>
      </c>
      <c r="M6" s="20" t="n"/>
    </row>
    <row r="7" ht="14.25" customHeight="1" s="35" thickBot="1">
      <c r="L7" s="21" t="n">
        <v>0.3333333333333333</v>
      </c>
      <c r="M7" s="21" t="n"/>
      <c r="O7" s="3" t="n"/>
      <c r="P7" s="3" t="n"/>
      <c r="Q7" s="3" t="n"/>
    </row>
    <row r="8" ht="22.5" customHeight="1" s="35" thickBot="1">
      <c r="A8" s="110" t="inlineStr">
        <is>
          <t>日</t>
        </is>
      </c>
      <c r="B8" s="132" t="inlineStr">
        <is>
          <t>曜日</t>
        </is>
      </c>
      <c r="C8" s="7" t="inlineStr">
        <is>
          <t>出勤</t>
        </is>
      </c>
      <c r="D8" s="8" t="n"/>
      <c r="E8" s="8" t="inlineStr">
        <is>
          <t>退勤</t>
        </is>
      </c>
      <c r="F8" s="8" t="inlineStr">
        <is>
          <t>休憩開始</t>
        </is>
      </c>
      <c r="G8" s="9" t="inlineStr">
        <is>
          <t>休憩終了</t>
        </is>
      </c>
      <c r="H8" s="134" t="inlineStr">
        <is>
          <t>休憩計</t>
        </is>
      </c>
      <c r="I8" s="110" t="inlineStr">
        <is>
          <t>早朝</t>
        </is>
      </c>
      <c r="J8" s="110" t="inlineStr">
        <is>
          <t>基本</t>
        </is>
      </c>
      <c r="K8" s="110" t="inlineStr">
        <is>
          <t>夜</t>
        </is>
      </c>
      <c r="L8" s="111" t="inlineStr">
        <is>
          <t>実働</t>
        </is>
      </c>
      <c r="M8" s="111" t="inlineStr">
        <is>
          <t>契約時間</t>
        </is>
      </c>
      <c r="N8" s="112" t="inlineStr">
        <is>
          <t>残業</t>
        </is>
      </c>
      <c r="O8" s="113" t="inlineStr">
        <is>
          <t>深夜時間</t>
        </is>
      </c>
      <c r="P8" s="113" t="inlineStr">
        <is>
          <t>深夜休憩</t>
        </is>
      </c>
      <c r="Q8" s="113" t="inlineStr">
        <is>
          <t>深夜</t>
        </is>
      </c>
      <c r="R8" s="114" t="inlineStr">
        <is>
          <t>食事</t>
        </is>
      </c>
    </row>
    <row r="9" ht="36.75" customHeight="1" s="35" thickTop="1">
      <c r="A9" s="214">
        <f>A3</f>
        <v/>
      </c>
      <c r="B9" s="133">
        <f>TEXT(A9,"aaa")</f>
        <v/>
      </c>
      <c r="C9" s="192" t="n"/>
      <c r="D9" s="215">
        <f t="array" ref="D9">_xlfn.IFS(C9&lt;0.5,"朝",AND(C9&lt;22/24),"22前",AND(C9&gt;=22/24),"22後")</f>
        <v/>
      </c>
      <c r="E9" s="145" t="n"/>
      <c r="F9" s="196" t="n"/>
      <c r="G9" s="194" t="n"/>
      <c r="H9" s="195">
        <f>G9-F9</f>
        <v/>
      </c>
      <c r="I9" s="196">
        <f>IF(AND(C9&lt;0.333,C9&lt;&gt;""),8/24-C9,(IF(E9&gt;29/24,E9-29/24,)))</f>
        <v/>
      </c>
      <c r="J9" s="196">
        <f>IF(AND(C9&lt;0.5,C9&lt;&gt;""),E9-C9-H9,)</f>
        <v/>
      </c>
      <c r="K9" s="196">
        <f>IF(AND(C9&gt;0.5,C9&lt;22/24),22/24-C9,)</f>
        <v/>
      </c>
      <c r="L9" s="197">
        <f>IF(C9&gt;E9,E9+1-C9-H9,E9-C9-H9)</f>
        <v/>
      </c>
      <c r="M9" s="196">
        <f>+IF(L9&gt;$L$7,$L$7,L9)</f>
        <v/>
      </c>
      <c r="N9" s="196">
        <f>+IF(OR(L9&lt;=$L$7,L9=" ")," ",L9-$L$7)</f>
        <v/>
      </c>
      <c r="O9" s="196">
        <f>IF(AND($C9&lt;&gt;"",$C9&lt;$AA$2,$E9&gt;$Z$2),MIN($E9,$AA$2)-MAX($C9,$Z$2),0)</f>
        <v/>
      </c>
      <c r="P9" s="196">
        <f>IF(AND($F9&lt;&gt;"",$F9&lt;$AA$2,$G9&gt;$Z$2),MIN($G9,$AA$2)-MAX($F9,$Z$2),0)</f>
        <v/>
      </c>
      <c r="Q9" s="197">
        <f t="array" ref="Q9">_xlfn.IFS(D9="朝",,AND(D9="22前",E9&gt;5/24),5/24+1-H9-22/24,AND(D9="22前",E9&lt;5/24),E9+1-H9-22/24,AND(D9="22後",E9&gt;5/24),5/24+1-H9-C9,AND(D9="22後",E9&lt;5/24),E9+1-H9-C9)</f>
        <v/>
      </c>
      <c r="R9" s="117" t="n"/>
    </row>
    <row r="10" ht="36.75" customHeight="1" s="35">
      <c r="A10" s="216">
        <f>A9+1</f>
        <v/>
      </c>
      <c r="B10" s="32">
        <f>TEXT(A10,"aaa")</f>
        <v/>
      </c>
      <c r="C10" s="200" t="n"/>
      <c r="D10" s="215">
        <f t="array" ref="D10">_xlfn.IFS(C10&lt;0.5,"朝",AND(C10&lt;22/24),"22前",AND(C10&gt;=22/24),"22後")</f>
        <v/>
      </c>
      <c r="E10" s="146" t="n"/>
      <c r="F10" s="197" t="n"/>
      <c r="G10" s="198" t="n"/>
      <c r="H10" s="201">
        <f>G10-F10</f>
        <v/>
      </c>
      <c r="I10" s="196">
        <f>IF(AND(C10&lt;0.333,C10&lt;&gt;""),8/24-C10,(IF(E10&gt;29/24,E10-29/24,)))</f>
        <v/>
      </c>
      <c r="J10" s="196">
        <f>IF(AND(C10&lt;0.5,C10&lt;&gt;""),E10-C10-H10,)</f>
        <v/>
      </c>
      <c r="K10" s="196">
        <f>IF(AND(C10&gt;0.5,C10&lt;22/24),22/24-C10,)</f>
        <v/>
      </c>
      <c r="L10" s="197">
        <f>IF(C10&gt;E10,E10+1-C10-H10,E10-C10-H10)</f>
        <v/>
      </c>
      <c r="M10" s="202">
        <f>+IF(L10&gt;$L$7,$L$7,L10)</f>
        <v/>
      </c>
      <c r="N10" s="197">
        <f>+IF(OR(L10&lt;=$L$7,L10=" ")," ",L10-$L$7)</f>
        <v/>
      </c>
      <c r="O10" s="197">
        <f>IF(AND($C10&lt;&gt;"",$C10&lt;$AA$2,$E10&gt;$Z$2),MIN($E10,$AA$2)-MAX($C10,$Z$2),0)</f>
        <v/>
      </c>
      <c r="P10" s="197">
        <f>IF(AND($F10&lt;&gt;"",$F10&lt;$AA$2,$G10&gt;$Z$2),MIN($G10,$AA$2)-MAX($F10,$Z$2),0)</f>
        <v/>
      </c>
      <c r="Q10" s="197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119" t="n"/>
    </row>
    <row r="11" ht="36.75" customHeight="1" s="35">
      <c r="A11" s="216">
        <f>A10+1</f>
        <v/>
      </c>
      <c r="B11" s="32">
        <f>TEXT(A11,"aaa")</f>
        <v/>
      </c>
      <c r="C11" s="200" t="n"/>
      <c r="D11" s="215">
        <f t="array" ref="D11">_xlfn.IFS(C11&lt;0.5,"朝",AND(C11&lt;22/24),"22前",AND(C11&gt;=22/24),"22後")</f>
        <v/>
      </c>
      <c r="E11" s="146" t="n"/>
      <c r="F11" s="197" t="n"/>
      <c r="G11" s="198" t="n"/>
      <c r="H11" s="201">
        <f>G11-F11</f>
        <v/>
      </c>
      <c r="I11" s="196">
        <f>IF(AND(C11&lt;0.333,C11&lt;&gt;""),8/24-C11,(IF(E11&gt;29/24,E11-29/24,)))</f>
        <v/>
      </c>
      <c r="J11" s="196">
        <f>IF(AND(C11&lt;0.5,C11&lt;&gt;""),E11-C11-H11,)</f>
        <v/>
      </c>
      <c r="K11" s="196">
        <f>IF(AND(C11&gt;0.5,C11&lt;22/24),22/24-C11,)</f>
        <v/>
      </c>
      <c r="L11" s="197">
        <f>IF(C11&gt;E11,E11+1-C11-H11,E11-C11-H11)</f>
        <v/>
      </c>
      <c r="M11" s="202">
        <f>+IF(L11&gt;$L$7,$L$7,L11)</f>
        <v/>
      </c>
      <c r="N11" s="197">
        <f>+IF(OR(L11&lt;=$L$7,L11=" ")," ",L11-$L$7)</f>
        <v/>
      </c>
      <c r="O11" s="197">
        <f>IF(AND($C11&lt;&gt;"",$C11&lt;$AA$2,$E11&gt;$Z$2),MIN($E11,$AA$2)-MAX($C11,$Z$2),0)</f>
        <v/>
      </c>
      <c r="P11" s="197">
        <f>IF(AND($F11&lt;&gt;"",$F11&lt;$AA$2,$G11&gt;$Z$2),MIN($G11,$AA$2)-MAX($F11,$Z$2),0)</f>
        <v/>
      </c>
      <c r="Q11" s="197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119" t="n"/>
    </row>
    <row r="12" ht="36.75" customHeight="1" s="35">
      <c r="A12" s="216">
        <f>A11+1</f>
        <v/>
      </c>
      <c r="B12" s="32">
        <f>TEXT(A12,"aaa")</f>
        <v/>
      </c>
      <c r="C12" s="200" t="n"/>
      <c r="D12" s="215">
        <f t="array" ref="D12">_xlfn.IFS(C12&lt;0.5,"朝",AND(C12&lt;22/24),"22前",AND(C12&gt;=22/24),"22後")</f>
        <v/>
      </c>
      <c r="E12" s="146" t="n"/>
      <c r="F12" s="197" t="n"/>
      <c r="G12" s="198" t="n"/>
      <c r="H12" s="201">
        <f>G12-F12</f>
        <v/>
      </c>
      <c r="I12" s="196">
        <f>IF(AND(C12&lt;0.333,C12&lt;&gt;""),8/24-C12,(IF(E12&gt;29/24,E12-29/24,)))</f>
        <v/>
      </c>
      <c r="J12" s="196">
        <f>IF(AND(C12&lt;0.5,C12&lt;&gt;""),E12-C12-H12,)</f>
        <v/>
      </c>
      <c r="K12" s="196">
        <f>IF(AND(C12&gt;0.5,C12&lt;22/24),22/24-C12,)</f>
        <v/>
      </c>
      <c r="L12" s="197">
        <f>IF(C12&gt;E12,E12+1-C12-H12,E12-C12-H12)</f>
        <v/>
      </c>
      <c r="M12" s="202">
        <f>+IF(L12&gt;$L$7,$L$7,L12)</f>
        <v/>
      </c>
      <c r="N12" s="197">
        <f>+IF(OR(L12&lt;=$L$7,L12=" ")," ",L12-$L$7)</f>
        <v/>
      </c>
      <c r="O12" s="197">
        <f>IF(AND($C12&lt;&gt;"",$C12&lt;$AA$2,$E12&gt;$Z$2),MIN($E12,$AA$2)-MAX($C12,$Z$2),0)</f>
        <v/>
      </c>
      <c r="P12" s="197">
        <f>IF(AND($F12&lt;&gt;"",$F12&lt;$AA$2,$G12&gt;$Z$2),MIN($G12,$AA$2)-MAX($F12,$Z$2),0)</f>
        <v/>
      </c>
      <c r="Q12" s="197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119" t="n"/>
    </row>
    <row r="13" ht="36.75" customHeight="1" s="35">
      <c r="A13" s="216">
        <f>A12+1</f>
        <v/>
      </c>
      <c r="B13" s="32">
        <f>TEXT(A13,"aaa")</f>
        <v/>
      </c>
      <c r="C13" s="200" t="n"/>
      <c r="D13" s="215">
        <f t="array" ref="D13">_xlfn.IFS(C13&lt;0.5,"朝",AND(C13&lt;22/24),"22前",AND(C13&gt;=22/24),"22後")</f>
        <v/>
      </c>
      <c r="E13" s="146" t="n"/>
      <c r="F13" s="197" t="n"/>
      <c r="G13" s="198" t="n"/>
      <c r="H13" s="201">
        <f>G13-F13</f>
        <v/>
      </c>
      <c r="I13" s="196">
        <f>IF(AND(C13&lt;0.333,C13&lt;&gt;""),8/24-C13,(IF(E13&gt;29/24,E13-29/24,)))</f>
        <v/>
      </c>
      <c r="J13" s="196">
        <f>IF(AND(C13&lt;0.5,C13&lt;&gt;""),E13-C13-H13,)</f>
        <v/>
      </c>
      <c r="K13" s="196">
        <f>IF(AND(C13&gt;0.5,C13&lt;22/24),22/24-C13,)</f>
        <v/>
      </c>
      <c r="L13" s="197">
        <f>IF(C13&gt;E13,E13+1-C13-H13,E13-C13-H13)</f>
        <v/>
      </c>
      <c r="M13" s="202">
        <f>+IF(L13&gt;$L$7,$L$7,L13)</f>
        <v/>
      </c>
      <c r="N13" s="197">
        <f>+IF(OR(L13&lt;=$L$7,L13=" ")," ",L13-$L$7)</f>
        <v/>
      </c>
      <c r="O13" s="197">
        <f>IF(AND($C13&lt;&gt;"",$C13&lt;$AA$2,$E13&gt;$Z$2),MIN($E13,$AA$2)-MAX($C13,$Z$2),0)</f>
        <v/>
      </c>
      <c r="P13" s="197">
        <f>IF(AND($F13&lt;&gt;"",$F13&lt;$AA$2,$G13&gt;$Z$2),MIN($G13,$AA$2)-MAX($F13,$Z$2),0)</f>
        <v/>
      </c>
      <c r="Q13" s="197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119" t="n"/>
    </row>
    <row r="14" ht="36.75" customHeight="1" s="35">
      <c r="A14" s="216">
        <f>A13+1</f>
        <v/>
      </c>
      <c r="B14" s="32">
        <f>TEXT(A14,"aaa")</f>
        <v/>
      </c>
      <c r="C14" s="200" t="n"/>
      <c r="D14" s="215">
        <f t="array" ref="D14">_xlfn.IFS(C14&lt;0.5,"朝",AND(C14&lt;22/24),"22前",AND(C14&gt;=22/24),"22後")</f>
        <v/>
      </c>
      <c r="E14" s="146" t="n"/>
      <c r="F14" s="197" t="n"/>
      <c r="G14" s="198" t="n"/>
      <c r="H14" s="201">
        <f>G14-F14</f>
        <v/>
      </c>
      <c r="I14" s="196">
        <f>IF(AND(C14&lt;0.333,C14&lt;&gt;""),8/24-C14,(IF(E14&gt;29/24,E14-29/24,)))</f>
        <v/>
      </c>
      <c r="J14" s="196">
        <f>IF(AND(C14&lt;0.5,C14&lt;&gt;""),E14-C14-H14,)</f>
        <v/>
      </c>
      <c r="K14" s="196">
        <f>IF(AND(C14&gt;0.5,C14&lt;22/24),22/24-C14,)</f>
        <v/>
      </c>
      <c r="L14" s="197">
        <f>IF(C14&gt;E14,E14+1-C14-H14,E14-C14-H14)</f>
        <v/>
      </c>
      <c r="M14" s="202">
        <f>+IF(L14&gt;$L$7,$L$7,L14)</f>
        <v/>
      </c>
      <c r="N14" s="197">
        <f>+IF(OR(L14&lt;=$L$7,L14=" ")," ",L14-$L$7)</f>
        <v/>
      </c>
      <c r="O14" s="197">
        <f>IF(AND($C14&lt;&gt;"",$C14&lt;$AA$2,$E14&gt;$Z$2),MIN($E14,$AA$2)-MAX($C14,$Z$2),0)</f>
        <v/>
      </c>
      <c r="P14" s="197">
        <f>IF(AND($F14&lt;&gt;"",$F14&lt;$AA$2,$G14&gt;$Z$2),MIN($G14,$AA$2)-MAX($F14,$Z$2),0)</f>
        <v/>
      </c>
      <c r="Q14" s="197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119" t="n"/>
    </row>
    <row r="15" ht="36.75" customHeight="1" s="35">
      <c r="A15" s="216">
        <f>A14+1</f>
        <v/>
      </c>
      <c r="B15" s="32">
        <f>TEXT(A15,"aaa")</f>
        <v/>
      </c>
      <c r="C15" s="200" t="n"/>
      <c r="D15" s="215">
        <f t="array" ref="D15">_xlfn.IFS(C15&lt;0.5,"朝",AND(C15&lt;22/24),"22前",AND(C15&gt;=22/24),"22後")</f>
        <v/>
      </c>
      <c r="E15" s="146" t="n"/>
      <c r="F15" s="197" t="n"/>
      <c r="G15" s="198" t="n"/>
      <c r="H15" s="201">
        <f>G15-F15</f>
        <v/>
      </c>
      <c r="I15" s="196">
        <f>IF(AND(C15&lt;0.333,C15&lt;&gt;""),8/24-C15,(IF(E15&gt;29/24,E15-29/24,)))</f>
        <v/>
      </c>
      <c r="J15" s="196">
        <f>IF(AND(C15&lt;0.5,C15&lt;&gt;""),E15-C15-H15,)</f>
        <v/>
      </c>
      <c r="K15" s="196">
        <f>IF(AND(C15&gt;0.5,C15&lt;22/24),22/24-C15,)</f>
        <v/>
      </c>
      <c r="L15" s="197">
        <f>IF(C15&gt;E15,E15+1-C15-H15,E15-C15-H15)</f>
        <v/>
      </c>
      <c r="M15" s="202">
        <f>+IF(L15&gt;$L$7,$L$7,L15)</f>
        <v/>
      </c>
      <c r="N15" s="197">
        <f>+IF(OR(L15&lt;=$L$7,L15=" ")," ",L15-$L$7)</f>
        <v/>
      </c>
      <c r="O15" s="197">
        <f>IF(AND($C15&lt;&gt;"",$C15&lt;$AA$2,$E15&gt;$Z$2),MIN($E15,$AA$2)-MAX($C15,$Z$2),0)</f>
        <v/>
      </c>
      <c r="P15" s="197">
        <f>IF(AND($F15&lt;&gt;"",$F15&lt;$AA$2,$G15&gt;$Z$2),MIN($G15,$AA$2)-MAX($F15,$Z$2),0)</f>
        <v/>
      </c>
      <c r="Q15" s="197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119" t="n"/>
    </row>
    <row r="16" ht="36.75" customHeight="1" s="35">
      <c r="A16" s="216">
        <f>A15+1</f>
        <v/>
      </c>
      <c r="B16" s="32">
        <f>TEXT(A16,"aaa")</f>
        <v/>
      </c>
      <c r="C16" s="200" t="n"/>
      <c r="D16" s="215">
        <f t="array" ref="D16">_xlfn.IFS(C16&lt;0.5,"朝",AND(C16&lt;22/24),"22前",AND(C16&gt;=22/24),"22後")</f>
        <v/>
      </c>
      <c r="E16" s="146" t="n"/>
      <c r="F16" s="197" t="n"/>
      <c r="G16" s="198" t="n"/>
      <c r="H16" s="201">
        <f>G16-F16</f>
        <v/>
      </c>
      <c r="I16" s="196">
        <f>IF(AND(C16&lt;0.333,C16&lt;&gt;""),8/24-C16,(IF(E16&gt;29/24,E16-29/24,)))</f>
        <v/>
      </c>
      <c r="J16" s="196">
        <f>IF(AND(C16&lt;0.5,C16&lt;&gt;""),E16-C16-H16,)</f>
        <v/>
      </c>
      <c r="K16" s="196">
        <f>IF(AND(C16&gt;0.5,C16&lt;22/24),22/24-C16,)</f>
        <v/>
      </c>
      <c r="L16" s="197">
        <f>IF(C16&gt;E16,E16+1-C16-H16,E16-C16-H16)</f>
        <v/>
      </c>
      <c r="M16" s="202">
        <f>+IF(L16&gt;$L$7,$L$7,L16)</f>
        <v/>
      </c>
      <c r="N16" s="197">
        <f>+IF(OR(L16&lt;=$L$7,L16=" ")," ",L16-$L$7)</f>
        <v/>
      </c>
      <c r="O16" s="197">
        <f>IF(AND($C16&lt;&gt;"",$C16&lt;$AA$2,$E16&gt;$Z$2),MIN($E16,$AA$2)-MAX($C16,$Z$2),0)</f>
        <v/>
      </c>
      <c r="P16" s="197">
        <f>IF(AND($F16&lt;&gt;"",$F16&lt;$AA$2,$G16&gt;$Z$2),MIN($G16,$AA$2)-MAX($F16,$Z$2),0)</f>
        <v/>
      </c>
      <c r="Q16" s="197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119" t="n"/>
    </row>
    <row r="17" ht="36.75" customHeight="1" s="35">
      <c r="A17" s="216">
        <f>A16+1</f>
        <v/>
      </c>
      <c r="B17" s="32">
        <f>TEXT(A17,"aaa")</f>
        <v/>
      </c>
      <c r="C17" s="200" t="n"/>
      <c r="D17" s="215">
        <f t="array" ref="D17">_xlfn.IFS(C17&lt;0.5,"朝",AND(C17&lt;22/24),"22前",AND(C17&gt;=22/24),"22後")</f>
        <v/>
      </c>
      <c r="E17" s="146" t="n"/>
      <c r="F17" s="197" t="n"/>
      <c r="G17" s="198" t="n"/>
      <c r="H17" s="201">
        <f>G17-F17</f>
        <v/>
      </c>
      <c r="I17" s="196">
        <f>IF(AND(C17&lt;0.333,C17&lt;&gt;""),8/24-C17,(IF(E17&gt;29/24,E17-29/24,)))</f>
        <v/>
      </c>
      <c r="J17" s="196">
        <f>IF(AND(C17&lt;0.5,C17&lt;&gt;""),E17-C17-H17,)</f>
        <v/>
      </c>
      <c r="K17" s="196">
        <f>IF(AND(C17&gt;0.5,C17&lt;22/24),22/24-C17,)</f>
        <v/>
      </c>
      <c r="L17" s="197">
        <f>IF(C17&gt;E17,E17+1-C17-H17,E17-C17-H17)</f>
        <v/>
      </c>
      <c r="M17" s="202">
        <f>+IF(L17&gt;$L$7,$L$7,L17)</f>
        <v/>
      </c>
      <c r="N17" s="197">
        <f>+IF(OR(L17&lt;=$L$7,L17=" ")," ",L17-$L$7)</f>
        <v/>
      </c>
      <c r="O17" s="197">
        <f>IF(AND($C17&lt;&gt;"",$C17&lt;$AA$2,$E17&gt;$Z$2),MIN($E17,$AA$2)-MAX($C17,$Z$2),0)</f>
        <v/>
      </c>
      <c r="P17" s="197">
        <f>IF(AND($F17&lt;&gt;"",$F17&lt;$AA$2,$G17&gt;$Z$2),MIN($G17,$AA$2)-MAX($F17,$Z$2),0)</f>
        <v/>
      </c>
      <c r="Q17" s="197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119" t="n"/>
    </row>
    <row r="18" ht="36.75" customHeight="1" s="35">
      <c r="A18" s="216">
        <f>A17+1</f>
        <v/>
      </c>
      <c r="B18" s="32">
        <f>TEXT(A18,"aaa")</f>
        <v/>
      </c>
      <c r="C18" s="200" t="n"/>
      <c r="D18" s="215">
        <f t="array" ref="D18">_xlfn.IFS(C18&lt;0.5,"朝",AND(C18&lt;22/24),"22前",AND(C18&gt;=22/24),"22後")</f>
        <v/>
      </c>
      <c r="E18" s="146" t="n"/>
      <c r="F18" s="197" t="n"/>
      <c r="G18" s="198" t="n"/>
      <c r="H18" s="201">
        <f>G18-F18</f>
        <v/>
      </c>
      <c r="I18" s="196">
        <f>IF(AND(C18&lt;0.333,C18&lt;&gt;""),8/24-C18,(IF(E18&gt;29/24,E18-29/24,)))</f>
        <v/>
      </c>
      <c r="J18" s="196">
        <f>IF(AND(C18&lt;0.5,C18&lt;&gt;""),E18-C18-H18,)</f>
        <v/>
      </c>
      <c r="K18" s="196">
        <f>IF(AND(C18&gt;0.5,C18&lt;22/24),22/24-C18,)</f>
        <v/>
      </c>
      <c r="L18" s="197">
        <f>IF(C18&gt;E18,E18+1-C18-H18,E18-C18-H18)</f>
        <v/>
      </c>
      <c r="M18" s="202">
        <f>+IF(L18&gt;$L$7,$L$7,L18)</f>
        <v/>
      </c>
      <c r="N18" s="197">
        <f>+IF(OR(L18&lt;=$L$7,L18=" ")," ",L18-$L$7)</f>
        <v/>
      </c>
      <c r="O18" s="197">
        <f>IF(AND($C18&lt;&gt;"",$C18&lt;$AA$2,$E18&gt;$Z$2),MIN($E18,$AA$2)-MAX($C18,$Z$2),0)</f>
        <v/>
      </c>
      <c r="P18" s="197">
        <f>IF(AND($F18&lt;&gt;"",$F18&lt;$AA$2,$G18&gt;$Z$2),MIN($G18,$AA$2)-MAX($F18,$Z$2),0)</f>
        <v/>
      </c>
      <c r="Q18" s="197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119" t="n"/>
    </row>
    <row r="19" ht="36.75" customHeight="1" s="35">
      <c r="A19" s="216">
        <f>A18+1</f>
        <v/>
      </c>
      <c r="B19" s="32">
        <f>TEXT(A19,"aaa")</f>
        <v/>
      </c>
      <c r="C19" s="200" t="n"/>
      <c r="D19" s="215">
        <f t="array" ref="D19">_xlfn.IFS(C19&lt;0.5,"朝",AND(C19&lt;22/24),"22前",AND(C19&gt;=22/24),"22後")</f>
        <v/>
      </c>
      <c r="E19" s="146" t="n"/>
      <c r="F19" s="197" t="n"/>
      <c r="G19" s="198" t="n"/>
      <c r="H19" s="201">
        <f>G19-F19</f>
        <v/>
      </c>
      <c r="I19" s="196">
        <f>IF(AND(C19&lt;0.333,C19&lt;&gt;""),8/24-C19,(IF(E19&gt;29/24,E19-29/24,)))</f>
        <v/>
      </c>
      <c r="J19" s="196">
        <f>IF(AND(C19&lt;0.5,C19&lt;&gt;""),E19-C19-H19,)</f>
        <v/>
      </c>
      <c r="K19" s="196">
        <f>IF(AND(C19&gt;0.5,C19&lt;22/24),22/24-C19,)</f>
        <v/>
      </c>
      <c r="L19" s="197">
        <f>IF(C19&gt;E19,E19+1-C19-H19,E19-C19-H19)</f>
        <v/>
      </c>
      <c r="M19" s="202">
        <f>+IF(L19&gt;$L$7,$L$7,L19)</f>
        <v/>
      </c>
      <c r="N19" s="197">
        <f>+IF(OR(L19&lt;=$L$7,L19=" ")," ",L19-$L$7)</f>
        <v/>
      </c>
      <c r="O19" s="197">
        <f>IF(AND($C19&lt;&gt;"",$C19&lt;$AA$2,$E19&gt;$Z$2),MIN($E19,$AA$2)-MAX($C19,$Z$2),0)</f>
        <v/>
      </c>
      <c r="P19" s="197">
        <f>IF(AND($F19&lt;&gt;"",$F19&lt;$AA$2,$G19&gt;$Z$2),MIN($G19,$AA$2)-MAX($F19,$Z$2),0)</f>
        <v/>
      </c>
      <c r="Q19" s="197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119" t="n"/>
    </row>
    <row r="20" ht="36.75" customHeight="1" s="35">
      <c r="A20" s="216">
        <f>A19+1</f>
        <v/>
      </c>
      <c r="B20" s="32">
        <f>TEXT(A20,"aaa")</f>
        <v/>
      </c>
      <c r="C20" s="200" t="n"/>
      <c r="D20" s="215">
        <f t="array" ref="D20">_xlfn.IFS(C20&lt;0.5,"朝",AND(C20&lt;22/24),"22前",AND(C20&gt;=22/24),"22後")</f>
        <v/>
      </c>
      <c r="E20" s="146" t="n"/>
      <c r="F20" s="197" t="n"/>
      <c r="G20" s="198" t="n"/>
      <c r="H20" s="201">
        <f>G20-F20</f>
        <v/>
      </c>
      <c r="I20" s="196">
        <f>IF(AND(C20&lt;0.333,C20&lt;&gt;""),8/24-C20,(IF(E20&gt;29/24,E20-29/24,)))</f>
        <v/>
      </c>
      <c r="J20" s="196">
        <f>IF(AND(C20&lt;0.5,C20&lt;&gt;""),E20-C20-H20,)</f>
        <v/>
      </c>
      <c r="K20" s="196">
        <f>IF(AND(C20&gt;0.5,C20&lt;22/24),22/24-C20,)</f>
        <v/>
      </c>
      <c r="L20" s="197">
        <f>IF(C20&gt;E20,E20+1-C20-H20,E20-C20-H20)</f>
        <v/>
      </c>
      <c r="M20" s="202">
        <f>+IF(L20&gt;$L$7,$L$7,L20)</f>
        <v/>
      </c>
      <c r="N20" s="197">
        <f>+IF(OR(L20&lt;=$L$7,L20=" ")," ",L20-$L$7)</f>
        <v/>
      </c>
      <c r="O20" s="197">
        <f>IF(AND($C20&lt;&gt;"",$C20&lt;$AA$2,$E20&gt;$Z$2),MIN($E20,$AA$2)-MAX($C20,$Z$2),0)</f>
        <v/>
      </c>
      <c r="P20" s="197">
        <f>IF(AND($F20&lt;&gt;"",$F20&lt;$AA$2,$G20&gt;$Z$2),MIN($G20,$AA$2)-MAX($F20,$Z$2),0)</f>
        <v/>
      </c>
      <c r="Q20" s="197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119" t="n"/>
    </row>
    <row r="21" ht="36.75" customHeight="1" s="35">
      <c r="A21" s="216">
        <f>A20+1</f>
        <v/>
      </c>
      <c r="B21" s="32">
        <f>TEXT(A21,"aaa")</f>
        <v/>
      </c>
      <c r="C21" s="200" t="n"/>
      <c r="D21" s="215">
        <f t="array" ref="D21">_xlfn.IFS(C21&lt;0.5,"朝",AND(C21&lt;22/24),"22前",AND(C21&gt;=22/24),"22後")</f>
        <v/>
      </c>
      <c r="E21" s="146" t="n"/>
      <c r="F21" s="197" t="n"/>
      <c r="G21" s="198" t="n"/>
      <c r="H21" s="201">
        <f>G21-F21</f>
        <v/>
      </c>
      <c r="I21" s="196">
        <f>IF(AND(C21&lt;0.333,C21&lt;&gt;""),8/24-C21,(IF(E21&gt;29/24,E21-29/24,)))</f>
        <v/>
      </c>
      <c r="J21" s="196">
        <f>IF(AND(C21&lt;0.5,C21&lt;&gt;""),E21-C21-H21,)</f>
        <v/>
      </c>
      <c r="K21" s="196">
        <f>IF(AND(C21&gt;0.5,C21&lt;22/24),22/24-C21,)</f>
        <v/>
      </c>
      <c r="L21" s="197">
        <f>IF(C21&gt;E21,E21+1-C21-H21,E21-C21-H21)</f>
        <v/>
      </c>
      <c r="M21" s="202">
        <f>+IF(L21&gt;$L$7,$L$7,L21)</f>
        <v/>
      </c>
      <c r="N21" s="197">
        <f>+IF(OR(L21&lt;=$L$7,L21=" ")," ",L21-$L$7)</f>
        <v/>
      </c>
      <c r="O21" s="197">
        <f>IF(AND($C21&lt;&gt;"",$C21&lt;$AA$2,$E21&gt;$Z$2),MIN($E21,$AA$2)-MAX($C21,$Z$2),0)</f>
        <v/>
      </c>
      <c r="P21" s="197">
        <f>IF(AND($F21&lt;&gt;"",$F21&lt;$AA$2,$G21&gt;$Z$2),MIN($G21,$AA$2)-MAX($F21,$Z$2),0)</f>
        <v/>
      </c>
      <c r="Q21" s="197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119" t="n"/>
    </row>
    <row r="22" ht="36.75" customHeight="1" s="35">
      <c r="A22" s="216">
        <f>A21+1</f>
        <v/>
      </c>
      <c r="B22" s="32">
        <f>TEXT(A22,"aaa")</f>
        <v/>
      </c>
      <c r="C22" s="200" t="n"/>
      <c r="D22" s="215">
        <f t="array" ref="D22">_xlfn.IFS(C22&lt;0.5,"朝",AND(C22&lt;22/24),"22前",AND(C22&gt;=22/24),"22後")</f>
        <v/>
      </c>
      <c r="E22" s="146" t="n"/>
      <c r="F22" s="197" t="n"/>
      <c r="G22" s="198" t="n"/>
      <c r="H22" s="201">
        <f>G22-F22</f>
        <v/>
      </c>
      <c r="I22" s="196">
        <f>IF(AND(C22&lt;0.333,C22&lt;&gt;""),8/24-C22,(IF(E22&gt;29/24,E22-29/24,)))</f>
        <v/>
      </c>
      <c r="J22" s="196">
        <f>IF(AND(C22&lt;0.5,C22&lt;&gt;""),E22-C22-H22,)</f>
        <v/>
      </c>
      <c r="K22" s="196">
        <f>IF(AND(C22&gt;0.5,C22&lt;22/24),22/24-C22,)</f>
        <v/>
      </c>
      <c r="L22" s="197">
        <f>IF(C22&gt;E22,E22+1-C22-H22,E22-C22-H22)</f>
        <v/>
      </c>
      <c r="M22" s="202">
        <f>+IF(L22&gt;$L$7,$L$7,L22)</f>
        <v/>
      </c>
      <c r="N22" s="197">
        <f>+IF(OR(L22&lt;=$L$7,L22=" ")," ",L22-$L$7)</f>
        <v/>
      </c>
      <c r="O22" s="197">
        <f>IF(AND($C22&lt;&gt;"",$C22&lt;$AA$2,$E22&gt;$Z$2),MIN($E22,$AA$2)-MAX($C22,$Z$2),0)</f>
        <v/>
      </c>
      <c r="P22" s="197">
        <f>IF(AND($F22&lt;&gt;"",$F22&lt;$AA$2,$G22&gt;$Z$2),MIN($G22,$AA$2)-MAX($F22,$Z$2),0)</f>
        <v/>
      </c>
      <c r="Q22" s="197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119" t="n"/>
    </row>
    <row r="23" ht="36.75" customHeight="1" s="35">
      <c r="A23" s="216">
        <f>A22+1</f>
        <v/>
      </c>
      <c r="B23" s="32">
        <f>TEXT(A23,"aaa")</f>
        <v/>
      </c>
      <c r="C23" s="200" t="n"/>
      <c r="D23" s="215">
        <f t="array" ref="D23">_xlfn.IFS(C23&lt;0.5,"朝",AND(C23&lt;22/24),"22前",AND(C23&gt;=22/24),"22後")</f>
        <v/>
      </c>
      <c r="E23" s="146" t="n"/>
      <c r="F23" s="197" t="n"/>
      <c r="G23" s="198" t="n"/>
      <c r="H23" s="201">
        <f>G23-F23</f>
        <v/>
      </c>
      <c r="I23" s="196">
        <f>IF(AND(C23&lt;0.333,C23&lt;&gt;""),8/24-C23,(IF(E23&gt;29/24,E23-29/24,)))</f>
        <v/>
      </c>
      <c r="J23" s="196">
        <f>IF(AND(C23&lt;0.5,C23&lt;&gt;""),E23-C23-H23,)</f>
        <v/>
      </c>
      <c r="K23" s="196">
        <f>IF(AND(C23&gt;0.5,C23&lt;22/24),22/24-C23,)</f>
        <v/>
      </c>
      <c r="L23" s="197">
        <f>IF(C23&gt;E23,E23+1-C23-H23,E23-C23-H23)</f>
        <v/>
      </c>
      <c r="M23" s="202">
        <f>+IF(L23&gt;$L$7,$L$7,L23)</f>
        <v/>
      </c>
      <c r="N23" s="197">
        <f>+IF(OR(L23&lt;=$L$7,L23=" ")," ",L23-$L$7)</f>
        <v/>
      </c>
      <c r="O23" s="197">
        <f>IF(AND($C23&lt;&gt;"",$C23&lt;$AA$2,$E23&gt;$Z$2),MIN($E23,$AA$2)-MAX($C23,$Z$2),0)</f>
        <v/>
      </c>
      <c r="P23" s="197">
        <f>IF(AND($F23&lt;&gt;"",$F23&lt;$AA$2,$G23&gt;$Z$2),MIN($G23,$AA$2)-MAX($F23,$Z$2),0)</f>
        <v/>
      </c>
      <c r="Q23" s="197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119" t="n"/>
    </row>
    <row r="24" ht="36.75" customHeight="1" s="35">
      <c r="A24" s="216">
        <f>A23+1</f>
        <v/>
      </c>
      <c r="B24" s="32">
        <f>TEXT(A24,"aaa")</f>
        <v/>
      </c>
      <c r="C24" s="200" t="n"/>
      <c r="D24" s="215">
        <f t="array" ref="D24">_xlfn.IFS(C24&lt;0.5,"朝",AND(C24&lt;22/24),"22前",AND(C24&gt;=22/24),"22後")</f>
        <v/>
      </c>
      <c r="E24" s="146" t="n"/>
      <c r="F24" s="197" t="n"/>
      <c r="G24" s="198" t="n"/>
      <c r="H24" s="201">
        <f>G24-F24</f>
        <v/>
      </c>
      <c r="I24" s="196">
        <f>IF(AND(C24&lt;0.333,C24&lt;&gt;""),8/24-C24,(IF(E24&gt;29/24,E24-29/24,)))</f>
        <v/>
      </c>
      <c r="J24" s="196">
        <f>IF(AND(C24&lt;0.5,C24&lt;&gt;""),E24-C24-H24,)</f>
        <v/>
      </c>
      <c r="K24" s="196">
        <f>IF(AND(C24&gt;0.5,C24&lt;22/24),22/24-C24,)</f>
        <v/>
      </c>
      <c r="L24" s="197">
        <f>IF(C24&gt;E24,E24+1-C24-H24,E24-C24-H24)</f>
        <v/>
      </c>
      <c r="M24" s="202">
        <f>+IF(L24&gt;$L$7,$L$7,L24)</f>
        <v/>
      </c>
      <c r="N24" s="197">
        <f>+IF(OR(L24&lt;=$L$7,L24=" ")," ",L24-$L$7)</f>
        <v/>
      </c>
      <c r="O24" s="197">
        <f>IF(AND($C24&lt;&gt;"",$C24&lt;$AA$2,$E24&gt;$Z$2),MIN($E24,$AA$2)-MAX($C24,$Z$2),0)</f>
        <v/>
      </c>
      <c r="P24" s="197">
        <f>IF(AND($F24&lt;&gt;"",$F24&lt;$AA$2,$G24&gt;$Z$2),MIN($G24,$AA$2)-MAX($F24,$Z$2),0)</f>
        <v/>
      </c>
      <c r="Q24" s="197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119" t="n"/>
    </row>
    <row r="25" ht="36.75" customHeight="1" s="35">
      <c r="A25" s="216">
        <f>A24+1</f>
        <v/>
      </c>
      <c r="B25" s="32">
        <f>TEXT(A25,"aaa")</f>
        <v/>
      </c>
      <c r="C25" s="200" t="n"/>
      <c r="D25" s="215">
        <f t="array" ref="D25">_xlfn.IFS(C25&lt;0.5,"朝",AND(C25&lt;22/24),"22前",AND(C25&gt;=22/24),"22後")</f>
        <v/>
      </c>
      <c r="E25" s="146" t="n"/>
      <c r="F25" s="197" t="n"/>
      <c r="G25" s="198" t="n"/>
      <c r="H25" s="201">
        <f>G25-F25</f>
        <v/>
      </c>
      <c r="I25" s="196">
        <f>IF(AND(C25&lt;0.333,C25&lt;&gt;""),8/24-C25,(IF(E25&gt;29/24,E25-29/24,)))</f>
        <v/>
      </c>
      <c r="J25" s="196">
        <f>IF(AND(C25&lt;0.5,C25&lt;&gt;""),E25-C25-H25,)</f>
        <v/>
      </c>
      <c r="K25" s="196">
        <f>IF(AND(C25&gt;0.5,C25&lt;22/24),22/24-C25,)</f>
        <v/>
      </c>
      <c r="L25" s="197">
        <f>IF(C25&gt;E25,E25+1-C25-H25,E25-C25-H25)</f>
        <v/>
      </c>
      <c r="M25" s="202">
        <f>+IF(L25&gt;$L$7,$L$7,L25)</f>
        <v/>
      </c>
      <c r="N25" s="197">
        <f>+IF(OR(L25&lt;=$L$7,L25=" ")," ",L25-$L$7)</f>
        <v/>
      </c>
      <c r="O25" s="197">
        <f>IF(AND($C25&lt;&gt;"",$C25&lt;$AA$2,$E25&gt;$Z$2),MIN($E25,$AA$2)-MAX($C25,$Z$2),0)</f>
        <v/>
      </c>
      <c r="P25" s="197">
        <f>IF(AND($F25&lt;&gt;"",$F25&lt;$AA$2,$G25&gt;$Z$2),MIN($G25,$AA$2)-MAX($F25,$Z$2),0)</f>
        <v/>
      </c>
      <c r="Q25" s="197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119" t="n"/>
    </row>
    <row r="26" ht="36.75" customHeight="1" s="35">
      <c r="A26" s="216">
        <f>A25+1</f>
        <v/>
      </c>
      <c r="B26" s="32">
        <f>TEXT(A26,"aaa")</f>
        <v/>
      </c>
      <c r="C26" s="200" t="n"/>
      <c r="D26" s="215">
        <f t="array" ref="D26">_xlfn.IFS(C26&lt;0.5,"朝",AND(C26&lt;22/24),"22前",AND(C26&gt;=22/24),"22後")</f>
        <v/>
      </c>
      <c r="E26" s="146" t="n"/>
      <c r="F26" s="197" t="n"/>
      <c r="G26" s="198" t="n"/>
      <c r="H26" s="201">
        <f>G26-F26</f>
        <v/>
      </c>
      <c r="I26" s="196">
        <f>IF(AND(C26&lt;0.333,C26&lt;&gt;""),8/24-C26,(IF(E26&gt;29/24,E26-29/24,)))</f>
        <v/>
      </c>
      <c r="J26" s="196">
        <f>IF(AND(C26&lt;0.5,C26&lt;&gt;""),E26-C26-H26,)</f>
        <v/>
      </c>
      <c r="K26" s="196">
        <f>IF(AND(C26&gt;0.5,C26&lt;22/24),22/24-C26,)</f>
        <v/>
      </c>
      <c r="L26" s="197">
        <f>IF(C26&gt;E26,E26+1-C26-H26,E26-C26-H26)</f>
        <v/>
      </c>
      <c r="M26" s="202">
        <f>+IF(L26&gt;$L$7,$L$7,L26)</f>
        <v/>
      </c>
      <c r="N26" s="197">
        <f>+IF(OR(L26&lt;=$L$7,L26=" ")," ",L26-$L$7)</f>
        <v/>
      </c>
      <c r="O26" s="197">
        <f>IF(AND($C26&lt;&gt;"",$C26&lt;$AA$2,$E26&gt;$Z$2),MIN($E26,$AA$2)-MAX($C26,$Z$2),0)</f>
        <v/>
      </c>
      <c r="P26" s="197">
        <f>IF(AND($F26&lt;&gt;"",$F26&lt;$AA$2,$G26&gt;$Z$2),MIN($G26,$AA$2)-MAX($F26,$Z$2),0)</f>
        <v/>
      </c>
      <c r="Q26" s="197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119" t="n"/>
    </row>
    <row r="27" ht="36.75" customHeight="1" s="35">
      <c r="A27" s="216">
        <f>A26+1</f>
        <v/>
      </c>
      <c r="B27" s="32">
        <f>TEXT(A27,"aaa")</f>
        <v/>
      </c>
      <c r="C27" s="200" t="n"/>
      <c r="D27" s="215">
        <f t="array" ref="D27">_xlfn.IFS(C27&lt;0.5,"朝",AND(C27&lt;22/24),"22前",AND(C27&gt;=22/24),"22後")</f>
        <v/>
      </c>
      <c r="E27" s="146" t="n"/>
      <c r="F27" s="197" t="n"/>
      <c r="G27" s="198" t="n"/>
      <c r="H27" s="201">
        <f>G27-F27</f>
        <v/>
      </c>
      <c r="I27" s="196">
        <f>IF(AND(C27&lt;0.333,C27&lt;&gt;""),8/24-C27,(IF(E27&gt;29/24,E27-29/24,)))</f>
        <v/>
      </c>
      <c r="J27" s="196">
        <f>IF(AND(C27&lt;0.5,C27&lt;&gt;""),E27-C27-H27,)</f>
        <v/>
      </c>
      <c r="K27" s="196">
        <f>IF(AND(C27&gt;0.5,C27&lt;22/24),22/24-C27,)</f>
        <v/>
      </c>
      <c r="L27" s="197">
        <f>IF(C27&gt;E27,E27+1-C27-H27,E27-C27-H27)</f>
        <v/>
      </c>
      <c r="M27" s="202">
        <f>+IF(L27&gt;$L$7,$L$7,L27)</f>
        <v/>
      </c>
      <c r="N27" s="197">
        <f>+IF(OR(L27&lt;=$L$7,L27=" ")," ",L27-$L$7)</f>
        <v/>
      </c>
      <c r="O27" s="197">
        <f>IF(AND($C27&lt;&gt;"",$C27&lt;$AA$2,$E27&gt;$Z$2),MIN($E27,$AA$2)-MAX($C27,$Z$2),0)</f>
        <v/>
      </c>
      <c r="P27" s="197">
        <f>IF(AND($F27&lt;&gt;"",$F27&lt;$AA$2,$G27&gt;$Z$2),MIN($G27,$AA$2)-MAX($F27,$Z$2),0)</f>
        <v/>
      </c>
      <c r="Q27" s="197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119" t="n"/>
    </row>
    <row r="28" ht="36.75" customHeight="1" s="35">
      <c r="A28" s="216">
        <f>A27+1</f>
        <v/>
      </c>
      <c r="B28" s="32">
        <f>TEXT(A28,"aaa")</f>
        <v/>
      </c>
      <c r="C28" s="200" t="n"/>
      <c r="D28" s="215">
        <f t="array" ref="D28">_xlfn.IFS(C28&lt;0.5,"朝",AND(C28&lt;22/24),"22前",AND(C28&gt;=22/24),"22後")</f>
        <v/>
      </c>
      <c r="E28" s="146" t="n"/>
      <c r="F28" s="197" t="n"/>
      <c r="G28" s="198" t="n"/>
      <c r="H28" s="201">
        <f>G28-F28</f>
        <v/>
      </c>
      <c r="I28" s="196">
        <f>IF(AND(C28&lt;0.333,C28&lt;&gt;""),8/24-C28,(IF(E28&gt;29/24,E28-29/24,)))</f>
        <v/>
      </c>
      <c r="J28" s="196">
        <f>IF(AND(C28&lt;0.5,C28&lt;&gt;""),E28-C28-H28,)</f>
        <v/>
      </c>
      <c r="K28" s="196">
        <f>IF(AND(C28&gt;0.5,C28&lt;22/24),22/24-C28,)</f>
        <v/>
      </c>
      <c r="L28" s="197">
        <f>IF(C28&gt;E28,E28+1-C28-H28,E28-C28-H28)</f>
        <v/>
      </c>
      <c r="M28" s="202">
        <f>+IF(L28&gt;$L$7,$L$7,L28)</f>
        <v/>
      </c>
      <c r="N28" s="197">
        <f>+IF(OR(L28&lt;=$L$7,L28=" ")," ",L28-$L$7)</f>
        <v/>
      </c>
      <c r="O28" s="197">
        <f>IF(AND($C28&lt;&gt;"",$C28&lt;$AA$2,$E28&gt;$Z$2),MIN($E28,$AA$2)-MAX($C28,$Z$2),0)</f>
        <v/>
      </c>
      <c r="P28" s="197">
        <f>IF(AND($F28&lt;&gt;"",$F28&lt;$AA$2,$G28&gt;$Z$2),MIN($G28,$AA$2)-MAX($F28,$Z$2),0)</f>
        <v/>
      </c>
      <c r="Q28" s="197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119" t="n"/>
    </row>
    <row r="29" ht="36.75" customHeight="1" s="35">
      <c r="A29" s="216">
        <f>A28+1</f>
        <v/>
      </c>
      <c r="B29" s="32">
        <f>TEXT(A29,"aaa")</f>
        <v/>
      </c>
      <c r="C29" s="200" t="n"/>
      <c r="D29" s="215">
        <f t="array" ref="D29">_xlfn.IFS(C29&lt;0.5,"朝",AND(C29&lt;22/24),"22前",AND(C29&gt;=22/24),"22後")</f>
        <v/>
      </c>
      <c r="E29" s="146" t="n"/>
      <c r="F29" s="197" t="n"/>
      <c r="G29" s="198" t="n"/>
      <c r="H29" s="201">
        <f>G29-F29</f>
        <v/>
      </c>
      <c r="I29" s="196">
        <f>IF(AND(C29&lt;0.333,C29&lt;&gt;""),8/24-C29,(IF(E29&gt;29/24,E29-29/24,)))</f>
        <v/>
      </c>
      <c r="J29" s="196">
        <f>IF(AND(C29&lt;0.5,C29&lt;&gt;""),E29-C29-H29,)</f>
        <v/>
      </c>
      <c r="K29" s="196">
        <f>IF(AND(C29&gt;0.5,C29&lt;22/24),22/24-C29,)</f>
        <v/>
      </c>
      <c r="L29" s="197">
        <f>IF(C29&gt;E29,E29+1-C29-H29,E29-C29-H29)</f>
        <v/>
      </c>
      <c r="M29" s="202">
        <f>+IF(L29&gt;$L$7,$L$7,L29)</f>
        <v/>
      </c>
      <c r="N29" s="197">
        <f>+IF(OR(L29&lt;=$L$7,L29=" ")," ",L29-$L$7)</f>
        <v/>
      </c>
      <c r="O29" s="197">
        <f>IF(AND($C29&lt;&gt;"",$C29&lt;$AA$2,$E29&gt;$Z$2),MIN($E29,$AA$2)-MAX($C29,$Z$2),0)</f>
        <v/>
      </c>
      <c r="P29" s="197">
        <f>IF(AND($F29&lt;&gt;"",$F29&lt;$AA$2,$G29&gt;$Z$2),MIN($G29,$AA$2)-MAX($F29,$Z$2),0)</f>
        <v/>
      </c>
      <c r="Q29" s="197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119" t="n"/>
    </row>
    <row r="30" ht="36.75" customHeight="1" s="35">
      <c r="A30" s="216">
        <f>A29+1</f>
        <v/>
      </c>
      <c r="B30" s="32">
        <f>TEXT(A30,"aaa")</f>
        <v/>
      </c>
      <c r="C30" s="200" t="n"/>
      <c r="D30" s="215">
        <f t="array" ref="D30">_xlfn.IFS(C30&lt;0.5,"朝",AND(C30&lt;22/24),"22前",AND(C30&gt;=22/24),"22後")</f>
        <v/>
      </c>
      <c r="E30" s="146" t="n"/>
      <c r="F30" s="197" t="n"/>
      <c r="G30" s="198" t="n"/>
      <c r="H30" s="201">
        <f>G30-F30</f>
        <v/>
      </c>
      <c r="I30" s="196">
        <f>IF(AND(C30&lt;0.333,C30&lt;&gt;""),8/24-C30,(IF(E30&gt;29/24,E30-29/24,)))</f>
        <v/>
      </c>
      <c r="J30" s="196">
        <f>IF(AND(C30&lt;0.5,C30&lt;&gt;""),E30-C30-H30,)</f>
        <v/>
      </c>
      <c r="K30" s="196">
        <f>IF(AND(C30&gt;0.5,C30&lt;22/24),22/24-C30,)</f>
        <v/>
      </c>
      <c r="L30" s="197">
        <f>IF(C30&gt;E30,E30+1-C30-H30,E30-C30-H30)</f>
        <v/>
      </c>
      <c r="M30" s="202">
        <f>+IF(L30&gt;$L$7,$L$7,L30)</f>
        <v/>
      </c>
      <c r="N30" s="197">
        <f>+IF(OR(L30&lt;=$L$7,L30=" ")," ",L30-$L$7)</f>
        <v/>
      </c>
      <c r="O30" s="197">
        <f>IF(AND($C30&lt;&gt;"",$C30&lt;$AA$2,$E30&gt;$Z$2),MIN($E30,$AA$2)-MAX($C30,$Z$2),0)</f>
        <v/>
      </c>
      <c r="P30" s="197">
        <f>IF(AND($F30&lt;&gt;"",$F30&lt;$AA$2,$G30&gt;$Z$2),MIN($G30,$AA$2)-MAX($F30,$Z$2),0)</f>
        <v/>
      </c>
      <c r="Q30" s="197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119" t="n"/>
    </row>
    <row r="31" ht="36.75" customHeight="1" s="35">
      <c r="A31" s="216">
        <f>A30+1</f>
        <v/>
      </c>
      <c r="B31" s="32">
        <f>TEXT(A31,"aaa")</f>
        <v/>
      </c>
      <c r="C31" s="200" t="n"/>
      <c r="D31" s="215">
        <f t="array" ref="D31">_xlfn.IFS(C31&lt;0.5,"朝",AND(C31&lt;22/24),"22前",AND(C31&gt;=22/24),"22後")</f>
        <v/>
      </c>
      <c r="E31" s="146" t="n"/>
      <c r="F31" s="197" t="n"/>
      <c r="G31" s="198" t="n"/>
      <c r="H31" s="201">
        <f>G31-F31</f>
        <v/>
      </c>
      <c r="I31" s="196">
        <f>IF(AND(C31&lt;0.333,C31&lt;&gt;""),8/24-C31,(IF(E31&gt;29/24,E31-29/24,)))</f>
        <v/>
      </c>
      <c r="J31" s="196">
        <f>IF(AND(C31&lt;0.5,C31&lt;&gt;""),E31-C31-H31,)</f>
        <v/>
      </c>
      <c r="K31" s="196">
        <f>IF(AND(C31&gt;0.5,C31&lt;22/24),22/24-C31,)</f>
        <v/>
      </c>
      <c r="L31" s="197">
        <f>IF(C31&gt;E31,E31+1-C31-H31,E31-C31-H31)</f>
        <v/>
      </c>
      <c r="M31" s="202">
        <f>+IF(L31&gt;$L$7,$L$7,L31)</f>
        <v/>
      </c>
      <c r="N31" s="197">
        <f>+IF(OR(L31&lt;=$L$7,L31=" ")," ",L31-$L$7)</f>
        <v/>
      </c>
      <c r="O31" s="197">
        <f>IF(AND($C31&lt;&gt;"",$C31&lt;$AA$2,$E31&gt;$Z$2),MIN($E31,$AA$2)-MAX($C31,$Z$2),0)</f>
        <v/>
      </c>
      <c r="P31" s="197">
        <f>IF(AND($F31&lt;&gt;"",$F31&lt;$AA$2,$G31&gt;$Z$2),MIN($G31,$AA$2)-MAX($F31,$Z$2),0)</f>
        <v/>
      </c>
      <c r="Q31" s="197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119" t="n"/>
    </row>
    <row r="32" ht="36.75" customHeight="1" s="35">
      <c r="A32" s="216">
        <f>A31+1</f>
        <v/>
      </c>
      <c r="B32" s="32">
        <f>TEXT(A32,"aaa")</f>
        <v/>
      </c>
      <c r="C32" s="200" t="n"/>
      <c r="D32" s="215">
        <f t="array" ref="D32">_xlfn.IFS(C32&lt;0.5,"朝",AND(C32&lt;22/24),"22前",AND(C32&gt;=22/24),"22後")</f>
        <v/>
      </c>
      <c r="E32" s="146" t="n"/>
      <c r="F32" s="197" t="n"/>
      <c r="G32" s="198" t="n"/>
      <c r="H32" s="201">
        <f>G32-F32</f>
        <v/>
      </c>
      <c r="I32" s="196">
        <f>IF(AND(C32&lt;0.333,C32&lt;&gt;""),8/24-C32,(IF(E32&gt;29/24,E32-29/24,)))</f>
        <v/>
      </c>
      <c r="J32" s="196">
        <f>IF(AND(C32&lt;0.5,C32&lt;&gt;""),E32-C32-H32,)</f>
        <v/>
      </c>
      <c r="K32" s="196">
        <f>IF(AND(C32&gt;0.5,C32&lt;22/24),22/24-C32,)</f>
        <v/>
      </c>
      <c r="L32" s="197">
        <f>IF(C32&gt;E32,E32+1-C32-H32,E32-C32-H32)</f>
        <v/>
      </c>
      <c r="M32" s="202">
        <f>+IF(L32&gt;$L$7,$L$7,L32)</f>
        <v/>
      </c>
      <c r="N32" s="197">
        <f>+IF(OR(L32&lt;=$L$7,L32=" ")," ",L32-$L$7)</f>
        <v/>
      </c>
      <c r="O32" s="197">
        <f>IF(AND($C32&lt;&gt;"",$C32&lt;$AA$2,$E32&gt;$Z$2),MIN($E32,$AA$2)-MAX($C32,$Z$2),0)</f>
        <v/>
      </c>
      <c r="P32" s="197">
        <f>IF(AND($F32&lt;&gt;"",$F32&lt;$AA$2,$G32&gt;$Z$2),MIN($G32,$AA$2)-MAX($F32,$Z$2),0)</f>
        <v/>
      </c>
      <c r="Q32" s="197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119" t="n"/>
    </row>
    <row r="33" ht="36.75" customHeight="1" s="35">
      <c r="A33" s="216">
        <f>A32+1</f>
        <v/>
      </c>
      <c r="B33" s="32">
        <f>TEXT(A33,"aaa")</f>
        <v/>
      </c>
      <c r="C33" s="200" t="n"/>
      <c r="D33" s="215">
        <f t="array" ref="D33">_xlfn.IFS(C33&lt;0.5,"朝",AND(C33&lt;22/24),"22前",AND(C33&gt;=22/24),"22後")</f>
        <v/>
      </c>
      <c r="E33" s="146" t="n"/>
      <c r="F33" s="197" t="n"/>
      <c r="G33" s="198" t="n"/>
      <c r="H33" s="201">
        <f>G33-F33</f>
        <v/>
      </c>
      <c r="I33" s="196">
        <f>IF(AND(C33&lt;0.333,C33&lt;&gt;""),8/24-C33,(IF(E33&gt;29/24,E33-29/24,)))</f>
        <v/>
      </c>
      <c r="J33" s="196">
        <f>IF(AND(C33&lt;0.5,C33&lt;&gt;""),E33-C33-H33,)</f>
        <v/>
      </c>
      <c r="K33" s="196">
        <f>IF(AND(C33&gt;0.5,C33&lt;22/24),22/24-C33,)</f>
        <v/>
      </c>
      <c r="L33" s="197">
        <f>IF(C33&gt;E33,E33+1-C33-H33,E33-C33-H33)</f>
        <v/>
      </c>
      <c r="M33" s="202">
        <f>+IF(L33&gt;$L$7,$L$7,L33)</f>
        <v/>
      </c>
      <c r="N33" s="197">
        <f>+IF(OR(L33&lt;=$L$7,L33=" ")," ",L33-$L$7)</f>
        <v/>
      </c>
      <c r="O33" s="197">
        <f>IF(AND($C33&lt;&gt;"",$C33&lt;$AA$2,$E33&gt;$Z$2),MIN($E33,$AA$2)-MAX($C33,$Z$2),0)</f>
        <v/>
      </c>
      <c r="P33" s="197">
        <f>IF(AND($F33&lt;&gt;"",$F33&lt;$AA$2,$G33&gt;$Z$2),MIN($G33,$AA$2)-MAX($F33,$Z$2),0)</f>
        <v/>
      </c>
      <c r="Q33" s="197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119" t="n"/>
    </row>
    <row r="34" ht="36.75" customHeight="1" s="35">
      <c r="A34" s="216">
        <f>A33+1</f>
        <v/>
      </c>
      <c r="B34" s="32">
        <f>TEXT(A34,"aaa")</f>
        <v/>
      </c>
      <c r="C34" s="200" t="n"/>
      <c r="D34" s="215">
        <f t="array" ref="D34">_xlfn.IFS(C34&lt;0.5,"朝",AND(C34&lt;22/24),"22前",AND(C34&gt;=22/24),"22後")</f>
        <v/>
      </c>
      <c r="E34" s="146" t="n"/>
      <c r="F34" s="197" t="n"/>
      <c r="G34" s="198" t="n"/>
      <c r="H34" s="201">
        <f>G34-F34</f>
        <v/>
      </c>
      <c r="I34" s="196">
        <f>IF(AND(C34&lt;0.333,C34&lt;&gt;""),8/24-C34,(IF(E34&gt;29/24,E34-29/24,)))</f>
        <v/>
      </c>
      <c r="J34" s="196">
        <f>IF(AND(C34&lt;0.5,C34&lt;&gt;""),E34-C34-H34,)</f>
        <v/>
      </c>
      <c r="K34" s="196">
        <f>IF(AND(C34&gt;0.5,C34&lt;22/24),22/24-C34,)</f>
        <v/>
      </c>
      <c r="L34" s="197">
        <f>IF(C34&gt;E34,E34+1-C34-H34,E34-C34-H34)</f>
        <v/>
      </c>
      <c r="M34" s="202">
        <f>+IF(L34&gt;$L$7,$L$7,L34)</f>
        <v/>
      </c>
      <c r="N34" s="197">
        <f>+IF(OR(L34&lt;=$L$7,L34=" ")," ",L34-$L$7)</f>
        <v/>
      </c>
      <c r="O34" s="197">
        <f>IF(AND($C34&lt;&gt;"",$C34&lt;$AA$2,$E34&gt;$Z$2),MIN($E34,$AA$2)-MAX($C34,$Z$2),0)</f>
        <v/>
      </c>
      <c r="P34" s="197">
        <f>IF(AND($F34&lt;&gt;"",$F34&lt;$AA$2,$G34&gt;$Z$2),MIN($G34,$AA$2)-MAX($F34,$Z$2),0)</f>
        <v/>
      </c>
      <c r="Q34" s="197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119" t="n"/>
    </row>
    <row r="35" ht="36.75" customHeight="1" s="35">
      <c r="A35" s="216">
        <f>A34+1</f>
        <v/>
      </c>
      <c r="B35" s="32">
        <f>TEXT(A35,"aaa")</f>
        <v/>
      </c>
      <c r="C35" s="200" t="n"/>
      <c r="D35" s="215">
        <f t="array" ref="D35">_xlfn.IFS(C35&lt;0.5,"朝",AND(C35&lt;22/24),"22前",AND(C35&gt;=22/24),"22後")</f>
        <v/>
      </c>
      <c r="E35" s="146" t="n"/>
      <c r="F35" s="197" t="n"/>
      <c r="G35" s="198" t="n"/>
      <c r="H35" s="201">
        <f>G35-F35</f>
        <v/>
      </c>
      <c r="I35" s="196">
        <f>IF(AND(C35&lt;0.333,C35&lt;&gt;""),8/24-C35,(IF(E35&gt;29/24,E35-29/24,)))</f>
        <v/>
      </c>
      <c r="J35" s="196">
        <f>IF(AND(C35&lt;0.5,C35&lt;&gt;""),E35-C35-H35,)</f>
        <v/>
      </c>
      <c r="K35" s="196">
        <f>IF(AND(C35&gt;0.5,C35&lt;22/24),22/24-C35,)</f>
        <v/>
      </c>
      <c r="L35" s="197">
        <f>IF(C35&gt;E35,E35+1-C35-H35,E35-C35-H35)</f>
        <v/>
      </c>
      <c r="M35" s="202">
        <f>+IF(L35&gt;$L$7,$L$7,L35)</f>
        <v/>
      </c>
      <c r="N35" s="197">
        <f>+IF(OR(L35&lt;=$L$7,L35=" ")," ",L35-$L$7)</f>
        <v/>
      </c>
      <c r="O35" s="197">
        <f>IF(AND($C35&lt;&gt;"",$C35&lt;$AA$2,$E35&gt;$Z$2),MIN($E35,$AA$2)-MAX($C35,$Z$2),0)</f>
        <v/>
      </c>
      <c r="P35" s="197">
        <f>IF(AND($F35&lt;&gt;"",$F35&lt;$AA$2,$G35&gt;$Z$2),MIN($G35,$AA$2)-MAX($F35,$Z$2),0)</f>
        <v/>
      </c>
      <c r="Q35" s="197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119" t="n"/>
    </row>
    <row r="36" ht="36.75" customHeight="1" s="35">
      <c r="A36" s="216">
        <f>A35+1</f>
        <v/>
      </c>
      <c r="B36" s="32">
        <f>TEXT(A36,"aaa")</f>
        <v/>
      </c>
      <c r="C36" s="200" t="n"/>
      <c r="D36" s="215">
        <f t="array" ref="D36">_xlfn.IFS(C36&lt;0.5,"朝",AND(C36&lt;22/24),"22前",AND(C36&gt;=22/24),"22後")</f>
        <v/>
      </c>
      <c r="E36" s="146" t="n"/>
      <c r="F36" s="197" t="n"/>
      <c r="G36" s="198" t="n"/>
      <c r="H36" s="201">
        <f>G36-F36</f>
        <v/>
      </c>
      <c r="I36" s="196">
        <f>IF(AND(C36&lt;0.333,C36&lt;&gt;""),8/24-C36,(IF(E36&gt;29/24,E36-29/24,)))</f>
        <v/>
      </c>
      <c r="J36" s="196">
        <f>IF(AND(C36&lt;0.5,C36&lt;&gt;""),E36-C36-H36,)</f>
        <v/>
      </c>
      <c r="K36" s="196">
        <f>IF(AND(C36&gt;0.5,C36&lt;22/24),22/24-C36,)</f>
        <v/>
      </c>
      <c r="L36" s="197">
        <f>IF(C36&gt;E36,E36+1-C36-H36,E36-C36-H36)</f>
        <v/>
      </c>
      <c r="M36" s="202">
        <f>+IF(L36&gt;$L$7,$L$7,L36)</f>
        <v/>
      </c>
      <c r="N36" s="197">
        <f>+IF(OR(L36&lt;=$L$7,L36=" ")," ",L36-$L$7)</f>
        <v/>
      </c>
      <c r="O36" s="197">
        <f>IF(AND($C36&lt;&gt;"",$C36&lt;$AA$2,$E36&gt;$Z$2),MIN($E36,$AA$2)-MAX($C36,$Z$2),0)</f>
        <v/>
      </c>
      <c r="P36" s="197">
        <f>IF(AND($F36&lt;&gt;"",$F36&lt;$AA$2,$G36&gt;$Z$2),MIN($G36,$AA$2)-MAX($F36,$Z$2),0)</f>
        <v/>
      </c>
      <c r="Q36" s="197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119" t="n"/>
    </row>
    <row r="37" ht="36.75" customHeight="1" s="35">
      <c r="A37" s="216">
        <f>A36+1</f>
        <v/>
      </c>
      <c r="B37" s="32">
        <f>TEXT(A37,"aaa")</f>
        <v/>
      </c>
      <c r="C37" s="200" t="n"/>
      <c r="D37" s="215">
        <f t="array" ref="D37">_xlfn.IFS(C37&lt;0.5,"朝",AND(C37&lt;22/24),"22前",AND(C37&gt;=22/24),"22後")</f>
        <v/>
      </c>
      <c r="E37" s="146" t="n"/>
      <c r="F37" s="197" t="n"/>
      <c r="G37" s="198" t="n"/>
      <c r="H37" s="201">
        <f>G37-F37</f>
        <v/>
      </c>
      <c r="I37" s="196">
        <f>IF(AND(C37&lt;0.333,C37&lt;&gt;""),8/24-C37,(IF(E37&gt;29/24,E37-29/24,)))</f>
        <v/>
      </c>
      <c r="J37" s="196">
        <f>IF(AND(C37&lt;0.5,C37&lt;&gt;""),E37-C37-H37,)</f>
        <v/>
      </c>
      <c r="K37" s="196">
        <f>IF(AND(C37&gt;0.5,C37&lt;22/24),22/24-C37,)</f>
        <v/>
      </c>
      <c r="L37" s="197">
        <f>IF(C37&gt;E37,E37+1-C37-H37,E37-C37-H37)</f>
        <v/>
      </c>
      <c r="M37" s="202">
        <f>+IF(L37&gt;$L$7,$L$7,L37)</f>
        <v/>
      </c>
      <c r="N37" s="197">
        <f>+IF(OR(L37&lt;=$L$7,L37=" ")," ",L37-$L$7)</f>
        <v/>
      </c>
      <c r="O37" s="197">
        <f>IF(AND($C37&lt;&gt;"",$C37&lt;$AA$2,$E37&gt;$Z$2),MIN($E37,$AA$2)-MAX($C37,$Z$2),0)</f>
        <v/>
      </c>
      <c r="P37" s="197">
        <f>IF(AND($F37&lt;&gt;"",$F37&lt;$AA$2,$G37&gt;$Z$2),MIN($G37,$AA$2)-MAX($F37,$Z$2),0)</f>
        <v/>
      </c>
      <c r="Q37" s="197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119" t="n"/>
    </row>
    <row r="38" ht="36.75" customHeight="1" s="35">
      <c r="A38" s="216">
        <f>A37+1</f>
        <v/>
      </c>
      <c r="B38" s="32">
        <f>TEXT(A38,"aaa")</f>
        <v/>
      </c>
      <c r="C38" s="200" t="n"/>
      <c r="D38" s="217">
        <f t="array" ref="D38">_xlfn.IFS(C38&lt;0.5,"朝",AND(C38&lt;22/24),"22前",AND(C38&gt;=22/24),"22後")</f>
        <v/>
      </c>
      <c r="E38" s="146" t="n"/>
      <c r="F38" s="197" t="n"/>
      <c r="G38" s="198" t="n"/>
      <c r="H38" s="201">
        <f>G38-F38</f>
        <v/>
      </c>
      <c r="I38" s="196">
        <f>IF(AND(C38&lt;0.333,C38&lt;&gt;""),8/24-C38,(IF(E38&gt;29/24,E38-29/24,)))</f>
        <v/>
      </c>
      <c r="J38" s="197">
        <f>IF(AND(C38&lt;0.5,C38&lt;&gt;""),E38-C38-H38,)</f>
        <v/>
      </c>
      <c r="K38" s="197">
        <f>IF(AND(C38&gt;0.5,C38&lt;22/24),22/24-C38,)</f>
        <v/>
      </c>
      <c r="L38" s="197">
        <f>IF(C38&gt;E38,E38+1-C38-H38,E38-C38-H38)</f>
        <v/>
      </c>
      <c r="M38" s="202">
        <f>+IF(L38&gt;$L$7,$L$7,L38)</f>
        <v/>
      </c>
      <c r="N38" s="197">
        <f>+IF(OR(L38&lt;=$L$7,L38=" ")," ",L38-$L$7)</f>
        <v/>
      </c>
      <c r="O38" s="197" t="n"/>
      <c r="P38" s="197" t="n"/>
      <c r="Q38" s="197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119" t="n"/>
    </row>
    <row r="39" ht="36.75" customHeight="1" s="35" thickBot="1">
      <c r="A39" s="218">
        <f>A38+1</f>
        <v/>
      </c>
      <c r="B39" s="26">
        <f>TEXT(A39,"aaa")</f>
        <v/>
      </c>
      <c r="C39" s="219" t="n"/>
      <c r="D39" s="220">
        <f t="array" ref="D39">_xlfn.IFS(C39&lt;0.5,"朝",AND(C39&lt;22/24),"22前",AND(C39&gt;=22/24),"22後")</f>
        <v/>
      </c>
      <c r="E39" s="147" t="n"/>
      <c r="F39" s="221" t="n"/>
      <c r="G39" s="222" t="n"/>
      <c r="H39" s="207" t="n">
        <v>0</v>
      </c>
      <c r="I39" s="208">
        <f>IF(AND(C39&lt;0.333,C39&lt;&gt;""),8/24-C39,(IF(E39&gt;29/24,E39-29/24,)))</f>
        <v/>
      </c>
      <c r="J39" s="208">
        <f>IF(AND(C39&lt;0.5,C39&lt;&gt;""),E39-C39-H39,)</f>
        <v/>
      </c>
      <c r="K39" s="223">
        <f>IF(AND(C39&gt;0.5,C39&lt;22/24),22/24-C39,)</f>
        <v/>
      </c>
      <c r="L39" s="208">
        <f>IF(C39&gt;E39,E39+1-C39-H39,E39-C39-H39)</f>
        <v/>
      </c>
      <c r="M39" s="209" t="n">
        <v>0</v>
      </c>
      <c r="N39" s="208" t="n"/>
      <c r="O39" s="208" t="n"/>
      <c r="P39" s="208" t="n"/>
      <c r="Q39" s="208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121" t="n"/>
    </row>
    <row r="40" ht="36.75" customHeight="1" s="35" thickTop="1">
      <c r="A40" s="117" t="inlineStr">
        <is>
          <t>合計</t>
        </is>
      </c>
      <c r="B40" s="117" t="n"/>
      <c r="C40" s="196" t="n"/>
      <c r="D40" s="215">
        <f t="array" ref="D40">_xlfn.IFS(C40&lt;0.5,"朝",AND(C40&lt;22/24),"22前",AND(C40&gt;=22/24),"22後")</f>
        <v/>
      </c>
      <c r="E40" s="224" t="n"/>
      <c r="F40" s="225" t="n"/>
      <c r="G40" s="226" t="n"/>
      <c r="H40" s="195" t="inlineStr">
        <is>
          <t>休憩計計</t>
        </is>
      </c>
      <c r="I40" s="196" t="inlineStr">
        <is>
          <t>早朝計</t>
        </is>
      </c>
      <c r="J40" s="196" t="inlineStr">
        <is>
          <t>基本計</t>
        </is>
      </c>
      <c r="K40" s="196" t="inlineStr">
        <is>
          <t>夜時間</t>
        </is>
      </c>
      <c r="L40" s="196" t="inlineStr">
        <is>
          <t>実働時間</t>
        </is>
      </c>
      <c r="M40" s="122" t="inlineStr">
        <is>
          <t>契約時間</t>
        </is>
      </c>
      <c r="N40" s="123" t="inlineStr">
        <is>
          <t>残業時間</t>
        </is>
      </c>
      <c r="O40" s="124" t="inlineStr">
        <is>
          <t>深夜時間</t>
        </is>
      </c>
      <c r="P40" s="124" t="inlineStr">
        <is>
          <t>深夜時間</t>
        </is>
      </c>
      <c r="Q40" s="124" t="inlineStr">
        <is>
          <t>深夜時間</t>
        </is>
      </c>
      <c r="R40" s="125" t="inlineStr">
        <is>
          <t>食事合計</t>
        </is>
      </c>
    </row>
    <row r="41" ht="36.75" customHeight="1" s="35" thickBot="1">
      <c r="A41" s="119" t="n"/>
      <c r="B41" s="119" t="n"/>
      <c r="C41" s="119" t="n"/>
      <c r="D41" s="119" t="n"/>
      <c r="E41" s="140" t="n"/>
      <c r="F41" s="4" t="inlineStr">
        <is>
          <t>出勤日数</t>
        </is>
      </c>
      <c r="G41" s="144">
        <f>COUNTA(C9:C39)</f>
        <v/>
      </c>
      <c r="H41" s="227">
        <f>+SUM(H9:H39)</f>
        <v/>
      </c>
      <c r="I41" s="228">
        <f>SUM(I9:I39)</f>
        <v/>
      </c>
      <c r="J41" s="229">
        <f>SUM(J9:J39)</f>
        <v/>
      </c>
      <c r="K41" s="229">
        <f>SUM(K9:K39)</f>
        <v/>
      </c>
      <c r="L41" s="197">
        <f>+SUM(L9:L39)</f>
        <v/>
      </c>
      <c r="M41" s="197">
        <f>+SUM(M9:M39)</f>
        <v/>
      </c>
      <c r="N41" s="197">
        <f>+SUM(N9:N39)</f>
        <v/>
      </c>
      <c r="O41" s="197">
        <f>+SUM(O9:O38)</f>
        <v/>
      </c>
      <c r="P41" s="197">
        <f>+SUM(P9:P38)</f>
        <v/>
      </c>
      <c r="Q41" s="197">
        <f>+SUM(Q9:Q39)</f>
        <v/>
      </c>
      <c r="R41" s="119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54.xml><?xml version="1.0" encoding="utf-8"?>
<worksheet xmlns="http://schemas.openxmlformats.org/spreadsheetml/2006/main">
  <sheetPr>
    <tabColor theme="0" tint="-0.0499893185216834"/>
    <outlinePr summaryBelow="1" summaryRight="1"/>
    <pageSetUpPr/>
  </sheetPr>
  <dimension ref="A2:AA41"/>
  <sheetViews>
    <sheetView zoomScale="70" zoomScaleNormal="70" workbookViewId="0">
      <pane xSplit="2" ySplit="8" topLeftCell="C9" activePane="bottomRight" state="frozen"/>
      <selection activeCell="I36" sqref="I36"/>
      <selection pane="topRight" activeCell="I36" sqref="I36"/>
      <selection pane="bottomLeft" activeCell="I36" sqref="I36"/>
      <selection pane="bottomRight" activeCell="I36" sqref="I36"/>
    </sheetView>
  </sheetViews>
  <sheetFormatPr baseColWidth="8" defaultRowHeight="13.2"/>
  <cols>
    <col width="7.21875" bestFit="1" customWidth="1" style="35" min="1" max="1"/>
    <col width="5.77734375" bestFit="1" customWidth="1" style="35" min="2" max="2"/>
    <col hidden="1" width="2.88671875" customWidth="1" style="35" min="4" max="4"/>
    <col width="10.109375" customWidth="1" style="35" min="8" max="11"/>
    <col width="10" customWidth="1" style="35" min="12" max="13"/>
    <col width="10.88671875" customWidth="1" style="35" min="14" max="14"/>
    <col hidden="1" width="9" customWidth="1" style="35" min="15" max="15"/>
    <col hidden="1" width="8.21875" customWidth="1" style="35" min="16" max="16"/>
  </cols>
  <sheetData>
    <row r="2" ht="22.5" customHeight="1" s="35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67" t="inlineStr">
        <is>
          <t>ダイエットクック</t>
        </is>
      </c>
      <c r="E2" s="166" t="n"/>
      <c r="F2" s="166" t="n"/>
      <c r="G2" s="166" t="n"/>
      <c r="L2" s="0" t="n"/>
      <c r="M2" s="0" t="n"/>
      <c r="Z2" s="22" t="n">
        <v>0.9166666666666666</v>
      </c>
      <c r="AA2" s="23" t="n">
        <v>1.208333333333333</v>
      </c>
    </row>
    <row r="3" ht="22.5" customHeight="1" s="35">
      <c r="A3" s="190">
        <f>'[1]0SHEET'!D1</f>
        <v/>
      </c>
      <c r="B3" s="2" t="inlineStr">
        <is>
          <t>月</t>
        </is>
      </c>
      <c r="L3" s="0" t="n"/>
      <c r="M3" s="0" t="n"/>
    </row>
    <row r="4" ht="22.5" customHeight="1" s="35">
      <c r="C4" s="1" t="inlineStr">
        <is>
          <t>氏名</t>
        </is>
      </c>
      <c r="D4" s="168" t="inlineStr">
        <is>
          <t>ニッセープロダクツ</t>
        </is>
      </c>
      <c r="E4" s="166" t="n"/>
      <c r="F4" s="166" t="n"/>
      <c r="G4" s="166" t="n"/>
      <c r="H4" s="0" t="inlineStr">
        <is>
          <t>NP番号：</t>
        </is>
      </c>
      <c r="I4" s="107" t="inlineStr">
        <is>
          <t>0000</t>
        </is>
      </c>
      <c r="J4" s="0" t="n"/>
      <c r="K4" s="0" t="n"/>
      <c r="M4" s="0" t="n"/>
    </row>
    <row r="6">
      <c r="L6" s="20" t="inlineStr">
        <is>
          <t>法定時間</t>
        </is>
      </c>
      <c r="M6" s="20" t="n"/>
    </row>
    <row r="7" ht="14.25" customHeight="1" s="35" thickBot="1">
      <c r="L7" s="21" t="n">
        <v>0.3333333333333333</v>
      </c>
      <c r="M7" s="21" t="n"/>
      <c r="O7" s="3" t="n"/>
      <c r="P7" s="3" t="n"/>
      <c r="Q7" s="3" t="n"/>
    </row>
    <row r="8" ht="22.5" customHeight="1" s="35" thickBot="1">
      <c r="A8" s="110" t="inlineStr">
        <is>
          <t>日</t>
        </is>
      </c>
      <c r="B8" s="132" t="inlineStr">
        <is>
          <t>曜日</t>
        </is>
      </c>
      <c r="C8" s="7" t="inlineStr">
        <is>
          <t>出勤</t>
        </is>
      </c>
      <c r="D8" s="8" t="n"/>
      <c r="E8" s="8" t="inlineStr">
        <is>
          <t>退勤</t>
        </is>
      </c>
      <c r="F8" s="8" t="inlineStr">
        <is>
          <t>休憩開始</t>
        </is>
      </c>
      <c r="G8" s="9" t="inlineStr">
        <is>
          <t>休憩終了</t>
        </is>
      </c>
      <c r="H8" s="134" t="inlineStr">
        <is>
          <t>休憩計</t>
        </is>
      </c>
      <c r="I8" s="110" t="inlineStr">
        <is>
          <t>早朝</t>
        </is>
      </c>
      <c r="J8" s="110" t="inlineStr">
        <is>
          <t>基本</t>
        </is>
      </c>
      <c r="K8" s="110" t="inlineStr">
        <is>
          <t>夜</t>
        </is>
      </c>
      <c r="L8" s="111" t="inlineStr">
        <is>
          <t>実働</t>
        </is>
      </c>
      <c r="M8" s="111" t="inlineStr">
        <is>
          <t>契約時間</t>
        </is>
      </c>
      <c r="N8" s="112" t="inlineStr">
        <is>
          <t>残業</t>
        </is>
      </c>
      <c r="O8" s="113" t="inlineStr">
        <is>
          <t>深夜時間</t>
        </is>
      </c>
      <c r="P8" s="113" t="inlineStr">
        <is>
          <t>深夜休憩</t>
        </is>
      </c>
      <c r="Q8" s="113" t="inlineStr">
        <is>
          <t>深夜</t>
        </is>
      </c>
      <c r="R8" s="114" t="inlineStr">
        <is>
          <t>食事</t>
        </is>
      </c>
    </row>
    <row r="9" ht="22.5" customHeight="1" s="35" thickTop="1">
      <c r="A9" s="214">
        <f>A3</f>
        <v/>
      </c>
      <c r="B9" s="133">
        <f>TEXT(A9,"aaa")</f>
        <v/>
      </c>
      <c r="C9" s="192" t="n"/>
      <c r="D9" s="215">
        <f t="array" ref="D9">_xlfn.IFS(C9&lt;0.5,"朝",AND(C9&lt;22/24),"22前",AND(C9&gt;=22/24),"22後")</f>
        <v/>
      </c>
      <c r="E9" s="145" t="n"/>
      <c r="F9" s="196" t="n"/>
      <c r="G9" s="194" t="n"/>
      <c r="H9" s="195">
        <f>G9-F9</f>
        <v/>
      </c>
      <c r="I9" s="196">
        <f>IF(AND(C9&lt;0.333,C9&lt;&gt;""),8/24-C9,(IF(E9&gt;29/24,E9-29/24,)))</f>
        <v/>
      </c>
      <c r="J9" s="196">
        <f>IF(AND(C9&lt;0.5,C9&lt;&gt;""),E9-C9-H9,)</f>
        <v/>
      </c>
      <c r="K9" s="196">
        <f>IF(AND(C9&gt;0.5,C9&lt;22/24),22/24-C9,)</f>
        <v/>
      </c>
      <c r="L9" s="197">
        <f>IF(C9&gt;E9,E9+1-C9-H9,E9-C9-H9)</f>
        <v/>
      </c>
      <c r="M9" s="196">
        <f>+IF(L9&gt;$L$7,$L$7,L9)</f>
        <v/>
      </c>
      <c r="N9" s="196">
        <f>+IF(OR(L9&lt;=$L$7,L9=" ")," ",L9-$L$7)</f>
        <v/>
      </c>
      <c r="O9" s="196">
        <f>IF(AND($C9&lt;&gt;"",$C9&lt;$AA$2,$E9&gt;$Z$2),MIN($E9,$AA$2)-MAX($C9,$Z$2),0)</f>
        <v/>
      </c>
      <c r="P9" s="196">
        <f>IF(AND($F9&lt;&gt;"",$F9&lt;$AA$2,$G9&gt;$Z$2),MIN($G9,$AA$2)-MAX($F9,$Z$2),0)</f>
        <v/>
      </c>
      <c r="Q9" s="197">
        <f t="array" ref="Q9">_xlfn.IFS(D9="朝",,AND(D9="22前",E9&gt;5/24),5/24+1-H9-22/24,AND(D9="22前",E9&lt;5/24),E9+1-H9-22/24,AND(D9="22後",E9&gt;5/24),5/24+1-H9-C9,AND(D9="22後",E9&lt;5/24),E9+1-H9-C9)</f>
        <v/>
      </c>
      <c r="R9" s="117" t="n"/>
    </row>
    <row r="10" ht="22.5" customHeight="1" s="35">
      <c r="A10" s="216">
        <f>A9+1</f>
        <v/>
      </c>
      <c r="B10" s="32">
        <f>TEXT(A10,"aaa")</f>
        <v/>
      </c>
      <c r="C10" s="200" t="n"/>
      <c r="D10" s="215">
        <f t="array" ref="D10">_xlfn.IFS(C10&lt;0.5,"朝",AND(C10&lt;22/24),"22前",AND(C10&gt;=22/24),"22後")</f>
        <v/>
      </c>
      <c r="E10" s="146" t="n"/>
      <c r="F10" s="197" t="n"/>
      <c r="G10" s="198" t="n"/>
      <c r="H10" s="201">
        <f>G10-F10</f>
        <v/>
      </c>
      <c r="I10" s="196">
        <f>IF(AND(C10&lt;0.333,C10&lt;&gt;""),8/24-C10,(IF(E10&gt;29/24,E10-29/24,)))</f>
        <v/>
      </c>
      <c r="J10" s="196">
        <f>IF(AND(C10&lt;0.5,C10&lt;&gt;""),E10-C10-H10,)</f>
        <v/>
      </c>
      <c r="K10" s="196">
        <f>IF(AND(C10&gt;0.5,C10&lt;22/24),22/24-C10,)</f>
        <v/>
      </c>
      <c r="L10" s="197">
        <f>IF(C10&gt;E10,E10+1-C10-H10,E10-C10-H10)</f>
        <v/>
      </c>
      <c r="M10" s="202">
        <f>+IF(L10&gt;$L$7,$L$7,L10)</f>
        <v/>
      </c>
      <c r="N10" s="197">
        <f>+IF(OR(L10&lt;=$L$7,L10=" ")," ",L10-$L$7)</f>
        <v/>
      </c>
      <c r="O10" s="197">
        <f>IF(AND($C10&lt;&gt;"",$C10&lt;$AA$2,$E10&gt;$Z$2),MIN($E10,$AA$2)-MAX($C10,$Z$2),0)</f>
        <v/>
      </c>
      <c r="P10" s="197">
        <f>IF(AND($F10&lt;&gt;"",$F10&lt;$AA$2,$G10&gt;$Z$2),MIN($G10,$AA$2)-MAX($F10,$Z$2),0)</f>
        <v/>
      </c>
      <c r="Q10" s="197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119" t="n"/>
    </row>
    <row r="11" ht="22.5" customHeight="1" s="35">
      <c r="A11" s="216">
        <f>A10+1</f>
        <v/>
      </c>
      <c r="B11" s="32">
        <f>TEXT(A11,"aaa")</f>
        <v/>
      </c>
      <c r="C11" s="200" t="n"/>
      <c r="D11" s="215">
        <f t="array" ref="D11">_xlfn.IFS(C11&lt;0.5,"朝",AND(C11&lt;22/24),"22前",AND(C11&gt;=22/24),"22後")</f>
        <v/>
      </c>
      <c r="E11" s="146" t="n"/>
      <c r="F11" s="197" t="n"/>
      <c r="G11" s="198" t="n"/>
      <c r="H11" s="201">
        <f>G11-F11</f>
        <v/>
      </c>
      <c r="I11" s="196">
        <f>IF(AND(C11&lt;0.333,C11&lt;&gt;""),8/24-C11,(IF(E11&gt;29/24,E11-29/24,)))</f>
        <v/>
      </c>
      <c r="J11" s="196">
        <f>IF(AND(C11&lt;0.5,C11&lt;&gt;""),E11-C11-H11,)</f>
        <v/>
      </c>
      <c r="K11" s="196">
        <f>IF(AND(C11&gt;0.5,C11&lt;22/24),22/24-C11,)</f>
        <v/>
      </c>
      <c r="L11" s="197">
        <f>IF(C11&gt;E11,E11+1-C11-H11,E11-C11-H11)</f>
        <v/>
      </c>
      <c r="M11" s="202">
        <f>+IF(L11&gt;$L$7,$L$7,L11)</f>
        <v/>
      </c>
      <c r="N11" s="197">
        <f>+IF(OR(L11&lt;=$L$7,L11=" ")," ",L11-$L$7)</f>
        <v/>
      </c>
      <c r="O11" s="197">
        <f>IF(AND($C11&lt;&gt;"",$C11&lt;$AA$2,$E11&gt;$Z$2),MIN($E11,$AA$2)-MAX($C11,$Z$2),0)</f>
        <v/>
      </c>
      <c r="P11" s="197">
        <f>IF(AND($F11&lt;&gt;"",$F11&lt;$AA$2,$G11&gt;$Z$2),MIN($G11,$AA$2)-MAX($F11,$Z$2),0)</f>
        <v/>
      </c>
      <c r="Q11" s="197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119" t="n"/>
    </row>
    <row r="12" ht="22.5" customHeight="1" s="35">
      <c r="A12" s="216">
        <f>A11+1</f>
        <v/>
      </c>
      <c r="B12" s="32">
        <f>TEXT(A12,"aaa")</f>
        <v/>
      </c>
      <c r="C12" s="200" t="n"/>
      <c r="D12" s="215">
        <f t="array" ref="D12">_xlfn.IFS(C12&lt;0.5,"朝",AND(C12&lt;22/24),"22前",AND(C12&gt;=22/24),"22後")</f>
        <v/>
      </c>
      <c r="E12" s="146" t="n"/>
      <c r="F12" s="197" t="n"/>
      <c r="G12" s="198" t="n"/>
      <c r="H12" s="201">
        <f>G12-F12</f>
        <v/>
      </c>
      <c r="I12" s="196">
        <f>IF(AND(C12&lt;0.333,C12&lt;&gt;""),8/24-C12,(IF(E12&gt;29/24,E12-29/24,)))</f>
        <v/>
      </c>
      <c r="J12" s="196">
        <f>IF(AND(C12&lt;0.5,C12&lt;&gt;""),E12-C12-H12,)</f>
        <v/>
      </c>
      <c r="K12" s="196">
        <f>IF(AND(C12&gt;0.5,C12&lt;22/24),22/24-C12,)</f>
        <v/>
      </c>
      <c r="L12" s="197">
        <f>IF(C12&gt;E12,E12+1-C12-H12,E12-C12-H12)</f>
        <v/>
      </c>
      <c r="M12" s="202">
        <f>+IF(L12&gt;$L$7,$L$7,L12)</f>
        <v/>
      </c>
      <c r="N12" s="197">
        <f>+IF(OR(L12&lt;=$L$7,L12=" ")," ",L12-$L$7)</f>
        <v/>
      </c>
      <c r="O12" s="197">
        <f>IF(AND($C12&lt;&gt;"",$C12&lt;$AA$2,$E12&gt;$Z$2),MIN($E12,$AA$2)-MAX($C12,$Z$2),0)</f>
        <v/>
      </c>
      <c r="P12" s="197">
        <f>IF(AND($F12&lt;&gt;"",$F12&lt;$AA$2,$G12&gt;$Z$2),MIN($G12,$AA$2)-MAX($F12,$Z$2),0)</f>
        <v/>
      </c>
      <c r="Q12" s="197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119" t="n"/>
    </row>
    <row r="13" ht="22.5" customHeight="1" s="35">
      <c r="A13" s="216">
        <f>A12+1</f>
        <v/>
      </c>
      <c r="B13" s="32">
        <f>TEXT(A13,"aaa")</f>
        <v/>
      </c>
      <c r="C13" s="200" t="n"/>
      <c r="D13" s="215">
        <f t="array" ref="D13">_xlfn.IFS(C13&lt;0.5,"朝",AND(C13&lt;22/24),"22前",AND(C13&gt;=22/24),"22後")</f>
        <v/>
      </c>
      <c r="E13" s="146" t="n"/>
      <c r="F13" s="197" t="n"/>
      <c r="G13" s="198" t="n"/>
      <c r="H13" s="201">
        <f>G13-F13</f>
        <v/>
      </c>
      <c r="I13" s="196">
        <f>IF(AND(C13&lt;0.333,C13&lt;&gt;""),8/24-C13,(IF(E13&gt;29/24,E13-29/24,)))</f>
        <v/>
      </c>
      <c r="J13" s="196">
        <f>IF(AND(C13&lt;0.5,C13&lt;&gt;""),E13-C13-H13,)</f>
        <v/>
      </c>
      <c r="K13" s="196">
        <f>IF(AND(C13&gt;0.5,C13&lt;22/24),22/24-C13,)</f>
        <v/>
      </c>
      <c r="L13" s="197">
        <f>IF(C13&gt;E13,E13+1-C13-H13,E13-C13-H13)</f>
        <v/>
      </c>
      <c r="M13" s="202">
        <f>+IF(L13&gt;$L$7,$L$7,L13)</f>
        <v/>
      </c>
      <c r="N13" s="197">
        <f>+IF(OR(L13&lt;=$L$7,L13=" ")," ",L13-$L$7)</f>
        <v/>
      </c>
      <c r="O13" s="197">
        <f>IF(AND($C13&lt;&gt;"",$C13&lt;$AA$2,$E13&gt;$Z$2),MIN($E13,$AA$2)-MAX($C13,$Z$2),0)</f>
        <v/>
      </c>
      <c r="P13" s="197">
        <f>IF(AND($F13&lt;&gt;"",$F13&lt;$AA$2,$G13&gt;$Z$2),MIN($G13,$AA$2)-MAX($F13,$Z$2),0)</f>
        <v/>
      </c>
      <c r="Q13" s="197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119" t="n"/>
    </row>
    <row r="14" ht="22.5" customHeight="1" s="35">
      <c r="A14" s="216">
        <f>A13+1</f>
        <v/>
      </c>
      <c r="B14" s="32">
        <f>TEXT(A14,"aaa")</f>
        <v/>
      </c>
      <c r="C14" s="200" t="n"/>
      <c r="D14" s="215">
        <f t="array" ref="D14">_xlfn.IFS(C14&lt;0.5,"朝",AND(C14&lt;22/24),"22前",AND(C14&gt;=22/24),"22後")</f>
        <v/>
      </c>
      <c r="E14" s="146" t="n"/>
      <c r="F14" s="197" t="n"/>
      <c r="G14" s="198" t="n"/>
      <c r="H14" s="201">
        <f>G14-F14</f>
        <v/>
      </c>
      <c r="I14" s="196">
        <f>IF(AND(C14&lt;0.333,C14&lt;&gt;""),8/24-C14,(IF(E14&gt;29/24,E14-29/24,)))</f>
        <v/>
      </c>
      <c r="J14" s="196">
        <f>IF(AND(C14&lt;0.5,C14&lt;&gt;""),E14-C14-H14,)</f>
        <v/>
      </c>
      <c r="K14" s="196">
        <f>IF(AND(C14&gt;0.5,C14&lt;22/24),22/24-C14,)</f>
        <v/>
      </c>
      <c r="L14" s="197">
        <f>IF(C14&gt;E14,E14+1-C14-H14,E14-C14-H14)</f>
        <v/>
      </c>
      <c r="M14" s="202">
        <f>+IF(L14&gt;$L$7,$L$7,L14)</f>
        <v/>
      </c>
      <c r="N14" s="197">
        <f>+IF(OR(L14&lt;=$L$7,L14=" ")," ",L14-$L$7)</f>
        <v/>
      </c>
      <c r="O14" s="197">
        <f>IF(AND($C14&lt;&gt;"",$C14&lt;$AA$2,$E14&gt;$Z$2),MIN($E14,$AA$2)-MAX($C14,$Z$2),0)</f>
        <v/>
      </c>
      <c r="P14" s="197">
        <f>IF(AND($F14&lt;&gt;"",$F14&lt;$AA$2,$G14&gt;$Z$2),MIN($G14,$AA$2)-MAX($F14,$Z$2),0)</f>
        <v/>
      </c>
      <c r="Q14" s="197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119" t="n"/>
    </row>
    <row r="15" ht="22.5" customHeight="1" s="35">
      <c r="A15" s="216">
        <f>A14+1</f>
        <v/>
      </c>
      <c r="B15" s="32">
        <f>TEXT(A15,"aaa")</f>
        <v/>
      </c>
      <c r="C15" s="200" t="n"/>
      <c r="D15" s="215">
        <f t="array" ref="D15">_xlfn.IFS(C15&lt;0.5,"朝",AND(C15&lt;22/24),"22前",AND(C15&gt;=22/24),"22後")</f>
        <v/>
      </c>
      <c r="E15" s="146" t="n"/>
      <c r="F15" s="197" t="n"/>
      <c r="G15" s="198" t="n"/>
      <c r="H15" s="201">
        <f>G15-F15</f>
        <v/>
      </c>
      <c r="I15" s="196">
        <f>IF(AND(C15&lt;0.333,C15&lt;&gt;""),8/24-C15,(IF(E15&gt;29/24,E15-29/24,)))</f>
        <v/>
      </c>
      <c r="J15" s="196">
        <f>IF(AND(C15&lt;0.5,C15&lt;&gt;""),E15-C15-H15,)</f>
        <v/>
      </c>
      <c r="K15" s="196">
        <f>IF(AND(C15&gt;0.5,C15&lt;22/24),22/24-C15,)</f>
        <v/>
      </c>
      <c r="L15" s="197">
        <f>IF(C15&gt;E15,E15+1-C15-H15,E15-C15-H15)</f>
        <v/>
      </c>
      <c r="M15" s="202">
        <f>+IF(L15&gt;$L$7,$L$7,L15)</f>
        <v/>
      </c>
      <c r="N15" s="197">
        <f>+IF(OR(L15&lt;=$L$7,L15=" ")," ",L15-$L$7)</f>
        <v/>
      </c>
      <c r="O15" s="197">
        <f>IF(AND($C15&lt;&gt;"",$C15&lt;$AA$2,$E15&gt;$Z$2),MIN($E15,$AA$2)-MAX($C15,$Z$2),0)</f>
        <v/>
      </c>
      <c r="P15" s="197">
        <f>IF(AND($F15&lt;&gt;"",$F15&lt;$AA$2,$G15&gt;$Z$2),MIN($G15,$AA$2)-MAX($F15,$Z$2),0)</f>
        <v/>
      </c>
      <c r="Q15" s="197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119" t="n"/>
    </row>
    <row r="16" ht="22.5" customHeight="1" s="35">
      <c r="A16" s="216">
        <f>A15+1</f>
        <v/>
      </c>
      <c r="B16" s="32">
        <f>TEXT(A16,"aaa")</f>
        <v/>
      </c>
      <c r="C16" s="200" t="n"/>
      <c r="D16" s="215">
        <f t="array" ref="D16">_xlfn.IFS(C16&lt;0.5,"朝",AND(C16&lt;22/24),"22前",AND(C16&gt;=22/24),"22後")</f>
        <v/>
      </c>
      <c r="E16" s="146" t="n"/>
      <c r="F16" s="197" t="n"/>
      <c r="G16" s="198" t="n"/>
      <c r="H16" s="201">
        <f>G16-F16</f>
        <v/>
      </c>
      <c r="I16" s="196">
        <f>IF(AND(C16&lt;0.333,C16&lt;&gt;""),8/24-C16,(IF(E16&gt;29/24,E16-29/24,)))</f>
        <v/>
      </c>
      <c r="J16" s="196">
        <f>IF(AND(C16&lt;0.5,C16&lt;&gt;""),E16-C16-H16,)</f>
        <v/>
      </c>
      <c r="K16" s="196">
        <f>IF(AND(C16&gt;0.5,C16&lt;22/24),22/24-C16,)</f>
        <v/>
      </c>
      <c r="L16" s="197">
        <f>IF(C16&gt;E16,E16+1-C16-H16,E16-C16-H16)</f>
        <v/>
      </c>
      <c r="M16" s="202">
        <f>+IF(L16&gt;$L$7,$L$7,L16)</f>
        <v/>
      </c>
      <c r="N16" s="197">
        <f>+IF(OR(L16&lt;=$L$7,L16=" ")," ",L16-$L$7)</f>
        <v/>
      </c>
      <c r="O16" s="197">
        <f>IF(AND($C16&lt;&gt;"",$C16&lt;$AA$2,$E16&gt;$Z$2),MIN($E16,$AA$2)-MAX($C16,$Z$2),0)</f>
        <v/>
      </c>
      <c r="P16" s="197">
        <f>IF(AND($F16&lt;&gt;"",$F16&lt;$AA$2,$G16&gt;$Z$2),MIN($G16,$AA$2)-MAX($F16,$Z$2),0)</f>
        <v/>
      </c>
      <c r="Q16" s="197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119" t="n"/>
    </row>
    <row r="17" ht="22.5" customHeight="1" s="35">
      <c r="A17" s="216">
        <f>A16+1</f>
        <v/>
      </c>
      <c r="B17" s="32">
        <f>TEXT(A17,"aaa")</f>
        <v/>
      </c>
      <c r="C17" s="200" t="n"/>
      <c r="D17" s="215">
        <f t="array" ref="D17">_xlfn.IFS(C17&lt;0.5,"朝",AND(C17&lt;22/24),"22前",AND(C17&gt;=22/24),"22後")</f>
        <v/>
      </c>
      <c r="E17" s="146" t="n"/>
      <c r="F17" s="197" t="n"/>
      <c r="G17" s="198" t="n"/>
      <c r="H17" s="201">
        <f>G17-F17</f>
        <v/>
      </c>
      <c r="I17" s="196">
        <f>IF(AND(C17&lt;0.333,C17&lt;&gt;""),8/24-C17,(IF(E17&gt;29/24,E17-29/24,)))</f>
        <v/>
      </c>
      <c r="J17" s="196">
        <f>IF(AND(C17&lt;0.5,C17&lt;&gt;""),E17-C17-H17,)</f>
        <v/>
      </c>
      <c r="K17" s="196">
        <f>IF(AND(C17&gt;0.5,C17&lt;22/24),22/24-C17,)</f>
        <v/>
      </c>
      <c r="L17" s="197">
        <f>IF(C17&gt;E17,E17+1-C17-H17,E17-C17-H17)</f>
        <v/>
      </c>
      <c r="M17" s="202">
        <f>+IF(L17&gt;$L$7,$L$7,L17)</f>
        <v/>
      </c>
      <c r="N17" s="197">
        <f>+IF(OR(L17&lt;=$L$7,L17=" ")," ",L17-$L$7)</f>
        <v/>
      </c>
      <c r="O17" s="197">
        <f>IF(AND($C17&lt;&gt;"",$C17&lt;$AA$2,$E17&gt;$Z$2),MIN($E17,$AA$2)-MAX($C17,$Z$2),0)</f>
        <v/>
      </c>
      <c r="P17" s="197">
        <f>IF(AND($F17&lt;&gt;"",$F17&lt;$AA$2,$G17&gt;$Z$2),MIN($G17,$AA$2)-MAX($F17,$Z$2),0)</f>
        <v/>
      </c>
      <c r="Q17" s="197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119" t="n"/>
    </row>
    <row r="18" ht="22.5" customHeight="1" s="35">
      <c r="A18" s="216">
        <f>A17+1</f>
        <v/>
      </c>
      <c r="B18" s="32">
        <f>TEXT(A18,"aaa")</f>
        <v/>
      </c>
      <c r="C18" s="200" t="n"/>
      <c r="D18" s="215">
        <f t="array" ref="D18">_xlfn.IFS(C18&lt;0.5,"朝",AND(C18&lt;22/24),"22前",AND(C18&gt;=22/24),"22後")</f>
        <v/>
      </c>
      <c r="E18" s="146" t="n"/>
      <c r="F18" s="197" t="n"/>
      <c r="G18" s="198" t="n"/>
      <c r="H18" s="201">
        <f>G18-F18</f>
        <v/>
      </c>
      <c r="I18" s="196">
        <f>IF(AND(C18&lt;0.333,C18&lt;&gt;""),8/24-C18,(IF(E18&gt;29/24,E18-29/24,)))</f>
        <v/>
      </c>
      <c r="J18" s="196">
        <f>IF(AND(C18&lt;0.5,C18&lt;&gt;""),E18-C18-H18,)</f>
        <v/>
      </c>
      <c r="K18" s="196">
        <f>IF(AND(C18&gt;0.5,C18&lt;22/24),22/24-C18,)</f>
        <v/>
      </c>
      <c r="L18" s="197">
        <f>IF(C18&gt;E18,E18+1-C18-H18,E18-C18-H18)</f>
        <v/>
      </c>
      <c r="M18" s="202">
        <f>+IF(L18&gt;$L$7,$L$7,L18)</f>
        <v/>
      </c>
      <c r="N18" s="197">
        <f>+IF(OR(L18&lt;=$L$7,L18=" ")," ",L18-$L$7)</f>
        <v/>
      </c>
      <c r="O18" s="197">
        <f>IF(AND($C18&lt;&gt;"",$C18&lt;$AA$2,$E18&gt;$Z$2),MIN($E18,$AA$2)-MAX($C18,$Z$2),0)</f>
        <v/>
      </c>
      <c r="P18" s="197">
        <f>IF(AND($F18&lt;&gt;"",$F18&lt;$AA$2,$G18&gt;$Z$2),MIN($G18,$AA$2)-MAX($F18,$Z$2),0)</f>
        <v/>
      </c>
      <c r="Q18" s="197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119" t="n"/>
    </row>
    <row r="19" ht="22.5" customHeight="1" s="35">
      <c r="A19" s="216">
        <f>A18+1</f>
        <v/>
      </c>
      <c r="B19" s="32">
        <f>TEXT(A19,"aaa")</f>
        <v/>
      </c>
      <c r="C19" s="200" t="n"/>
      <c r="D19" s="215">
        <f t="array" ref="D19">_xlfn.IFS(C19&lt;0.5,"朝",AND(C19&lt;22/24),"22前",AND(C19&gt;=22/24),"22後")</f>
        <v/>
      </c>
      <c r="E19" s="146" t="n"/>
      <c r="F19" s="197" t="n"/>
      <c r="G19" s="198" t="n"/>
      <c r="H19" s="201">
        <f>G19-F19</f>
        <v/>
      </c>
      <c r="I19" s="196">
        <f>IF(AND(C19&lt;0.333,C19&lt;&gt;""),8/24-C19,(IF(E19&gt;29/24,E19-29/24,)))</f>
        <v/>
      </c>
      <c r="J19" s="196">
        <f>IF(AND(C19&lt;0.5,C19&lt;&gt;""),E19-C19-H19,)</f>
        <v/>
      </c>
      <c r="K19" s="196">
        <f>IF(AND(C19&gt;0.5,C19&lt;22/24),22/24-C19,)</f>
        <v/>
      </c>
      <c r="L19" s="197">
        <f>IF(C19&gt;E19,E19+1-C19-H19,E19-C19-H19)</f>
        <v/>
      </c>
      <c r="M19" s="202">
        <f>+IF(L19&gt;$L$7,$L$7,L19)</f>
        <v/>
      </c>
      <c r="N19" s="197">
        <f>+IF(OR(L19&lt;=$L$7,L19=" ")," ",L19-$L$7)</f>
        <v/>
      </c>
      <c r="O19" s="197">
        <f>IF(AND($C19&lt;&gt;"",$C19&lt;$AA$2,$E19&gt;$Z$2),MIN($E19,$AA$2)-MAX($C19,$Z$2),0)</f>
        <v/>
      </c>
      <c r="P19" s="197">
        <f>IF(AND($F19&lt;&gt;"",$F19&lt;$AA$2,$G19&gt;$Z$2),MIN($G19,$AA$2)-MAX($F19,$Z$2),0)</f>
        <v/>
      </c>
      <c r="Q19" s="197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119" t="n"/>
    </row>
    <row r="20" ht="22.5" customHeight="1" s="35">
      <c r="A20" s="216">
        <f>A19+1</f>
        <v/>
      </c>
      <c r="B20" s="32">
        <f>TEXT(A20,"aaa")</f>
        <v/>
      </c>
      <c r="C20" s="200" t="n"/>
      <c r="D20" s="215">
        <f t="array" ref="D20">_xlfn.IFS(C20&lt;0.5,"朝",AND(C20&lt;22/24),"22前",AND(C20&gt;=22/24),"22後")</f>
        <v/>
      </c>
      <c r="E20" s="146" t="n"/>
      <c r="F20" s="197" t="n"/>
      <c r="G20" s="198" t="n"/>
      <c r="H20" s="201">
        <f>G20-F20</f>
        <v/>
      </c>
      <c r="I20" s="196">
        <f>IF(AND(C20&lt;0.333,C20&lt;&gt;""),8/24-C20,(IF(E20&gt;29/24,E20-29/24,)))</f>
        <v/>
      </c>
      <c r="J20" s="196">
        <f>IF(AND(C20&lt;0.5,C20&lt;&gt;""),E20-C20-H20,)</f>
        <v/>
      </c>
      <c r="K20" s="196">
        <f>IF(AND(C20&gt;0.5,C20&lt;22/24),22/24-C20,)</f>
        <v/>
      </c>
      <c r="L20" s="197">
        <f>IF(C20&gt;E20,E20+1-C20-H20,E20-C20-H20)</f>
        <v/>
      </c>
      <c r="M20" s="202">
        <f>+IF(L20&gt;$L$7,$L$7,L20)</f>
        <v/>
      </c>
      <c r="N20" s="197">
        <f>+IF(OR(L20&lt;=$L$7,L20=" ")," ",L20-$L$7)</f>
        <v/>
      </c>
      <c r="O20" s="197">
        <f>IF(AND($C20&lt;&gt;"",$C20&lt;$AA$2,$E20&gt;$Z$2),MIN($E20,$AA$2)-MAX($C20,$Z$2),0)</f>
        <v/>
      </c>
      <c r="P20" s="197">
        <f>IF(AND($F20&lt;&gt;"",$F20&lt;$AA$2,$G20&gt;$Z$2),MIN($G20,$AA$2)-MAX($F20,$Z$2),0)</f>
        <v/>
      </c>
      <c r="Q20" s="197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119" t="n"/>
    </row>
    <row r="21" ht="22.5" customHeight="1" s="35">
      <c r="A21" s="216">
        <f>A20+1</f>
        <v/>
      </c>
      <c r="B21" s="32">
        <f>TEXT(A21,"aaa")</f>
        <v/>
      </c>
      <c r="C21" s="200" t="n"/>
      <c r="D21" s="215">
        <f t="array" ref="D21">_xlfn.IFS(C21&lt;0.5,"朝",AND(C21&lt;22/24),"22前",AND(C21&gt;=22/24),"22後")</f>
        <v/>
      </c>
      <c r="E21" s="146" t="n"/>
      <c r="F21" s="197" t="n"/>
      <c r="G21" s="198" t="n"/>
      <c r="H21" s="201">
        <f>G21-F21</f>
        <v/>
      </c>
      <c r="I21" s="196">
        <f>IF(AND(C21&lt;0.333,C21&lt;&gt;""),8/24-C21,(IF(E21&gt;29/24,E21-29/24,)))</f>
        <v/>
      </c>
      <c r="J21" s="196">
        <f>IF(AND(C21&lt;0.5,C21&lt;&gt;""),E21-C21-H21,)</f>
        <v/>
      </c>
      <c r="K21" s="196">
        <f>IF(AND(C21&gt;0.5,C21&lt;22/24),22/24-C21,)</f>
        <v/>
      </c>
      <c r="L21" s="197">
        <f>IF(C21&gt;E21,E21+1-C21-H21,E21-C21-H21)</f>
        <v/>
      </c>
      <c r="M21" s="202">
        <f>+IF(L21&gt;$L$7,$L$7,L21)</f>
        <v/>
      </c>
      <c r="N21" s="197">
        <f>+IF(OR(L21&lt;=$L$7,L21=" ")," ",L21-$L$7)</f>
        <v/>
      </c>
      <c r="O21" s="197">
        <f>IF(AND($C21&lt;&gt;"",$C21&lt;$AA$2,$E21&gt;$Z$2),MIN($E21,$AA$2)-MAX($C21,$Z$2),0)</f>
        <v/>
      </c>
      <c r="P21" s="197">
        <f>IF(AND($F21&lt;&gt;"",$F21&lt;$AA$2,$G21&gt;$Z$2),MIN($G21,$AA$2)-MAX($F21,$Z$2),0)</f>
        <v/>
      </c>
      <c r="Q21" s="197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119" t="n"/>
    </row>
    <row r="22" ht="22.5" customHeight="1" s="35">
      <c r="A22" s="216">
        <f>A21+1</f>
        <v/>
      </c>
      <c r="B22" s="32">
        <f>TEXT(A22,"aaa")</f>
        <v/>
      </c>
      <c r="C22" s="200" t="n"/>
      <c r="D22" s="215">
        <f t="array" ref="D22">_xlfn.IFS(C22&lt;0.5,"朝",AND(C22&lt;22/24),"22前",AND(C22&gt;=22/24),"22後")</f>
        <v/>
      </c>
      <c r="E22" s="146" t="n"/>
      <c r="F22" s="197" t="n"/>
      <c r="G22" s="198" t="n"/>
      <c r="H22" s="201">
        <f>G22-F22</f>
        <v/>
      </c>
      <c r="I22" s="196">
        <f>IF(AND(C22&lt;0.333,C22&lt;&gt;""),8/24-C22,(IF(E22&gt;29/24,E22-29/24,)))</f>
        <v/>
      </c>
      <c r="J22" s="196">
        <f>IF(AND(C22&lt;0.5,C22&lt;&gt;""),E22-C22-H22,)</f>
        <v/>
      </c>
      <c r="K22" s="196">
        <f>IF(AND(C22&gt;0.5,C22&lt;22/24),22/24-C22,)</f>
        <v/>
      </c>
      <c r="L22" s="197">
        <f>IF(C22&gt;E22,E22+1-C22-H22,E22-C22-H22)</f>
        <v/>
      </c>
      <c r="M22" s="202">
        <f>+IF(L22&gt;$L$7,$L$7,L22)</f>
        <v/>
      </c>
      <c r="N22" s="197">
        <f>+IF(OR(L22&lt;=$L$7,L22=" ")," ",L22-$L$7)</f>
        <v/>
      </c>
      <c r="O22" s="197">
        <f>IF(AND($C22&lt;&gt;"",$C22&lt;$AA$2,$E22&gt;$Z$2),MIN($E22,$AA$2)-MAX($C22,$Z$2),0)</f>
        <v/>
      </c>
      <c r="P22" s="197">
        <f>IF(AND($F22&lt;&gt;"",$F22&lt;$AA$2,$G22&gt;$Z$2),MIN($G22,$AA$2)-MAX($F22,$Z$2),0)</f>
        <v/>
      </c>
      <c r="Q22" s="197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119" t="n"/>
    </row>
    <row r="23" ht="22.5" customHeight="1" s="35">
      <c r="A23" s="216">
        <f>A22+1</f>
        <v/>
      </c>
      <c r="B23" s="32">
        <f>TEXT(A23,"aaa")</f>
        <v/>
      </c>
      <c r="C23" s="200" t="n"/>
      <c r="D23" s="215">
        <f t="array" ref="D23">_xlfn.IFS(C23&lt;0.5,"朝",AND(C23&lt;22/24),"22前",AND(C23&gt;=22/24),"22後")</f>
        <v/>
      </c>
      <c r="E23" s="146" t="n"/>
      <c r="F23" s="197" t="n"/>
      <c r="G23" s="198" t="n"/>
      <c r="H23" s="201">
        <f>G23-F23</f>
        <v/>
      </c>
      <c r="I23" s="196">
        <f>IF(AND(C23&lt;0.333,C23&lt;&gt;""),8/24-C23,(IF(E23&gt;29/24,E23-29/24,)))</f>
        <v/>
      </c>
      <c r="J23" s="196">
        <f>IF(AND(C23&lt;0.5,C23&lt;&gt;""),E23-C23-H23,)</f>
        <v/>
      </c>
      <c r="K23" s="196">
        <f>IF(AND(C23&gt;0.5,C23&lt;22/24),22/24-C23,)</f>
        <v/>
      </c>
      <c r="L23" s="197">
        <f>IF(C23&gt;E23,E23+1-C23-H23,E23-C23-H23)</f>
        <v/>
      </c>
      <c r="M23" s="202">
        <f>+IF(L23&gt;$L$7,$L$7,L23)</f>
        <v/>
      </c>
      <c r="N23" s="197">
        <f>+IF(OR(L23&lt;=$L$7,L23=" ")," ",L23-$L$7)</f>
        <v/>
      </c>
      <c r="O23" s="197">
        <f>IF(AND($C23&lt;&gt;"",$C23&lt;$AA$2,$E23&gt;$Z$2),MIN($E23,$AA$2)-MAX($C23,$Z$2),0)</f>
        <v/>
      </c>
      <c r="P23" s="197">
        <f>IF(AND($F23&lt;&gt;"",$F23&lt;$AA$2,$G23&gt;$Z$2),MIN($G23,$AA$2)-MAX($F23,$Z$2),0)</f>
        <v/>
      </c>
      <c r="Q23" s="197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119" t="n"/>
    </row>
    <row r="24" ht="22.5" customHeight="1" s="35">
      <c r="A24" s="216">
        <f>A23+1</f>
        <v/>
      </c>
      <c r="B24" s="32">
        <f>TEXT(A24,"aaa")</f>
        <v/>
      </c>
      <c r="C24" s="200" t="n"/>
      <c r="D24" s="215">
        <f t="array" ref="D24">_xlfn.IFS(C24&lt;0.5,"朝",AND(C24&lt;22/24),"22前",AND(C24&gt;=22/24),"22後")</f>
        <v/>
      </c>
      <c r="E24" s="146" t="n"/>
      <c r="F24" s="197" t="n"/>
      <c r="G24" s="198" t="n"/>
      <c r="H24" s="201">
        <f>G24-F24</f>
        <v/>
      </c>
      <c r="I24" s="196">
        <f>IF(AND(C24&lt;0.333,C24&lt;&gt;""),8/24-C24,(IF(E24&gt;29/24,E24-29/24,)))</f>
        <v/>
      </c>
      <c r="J24" s="196">
        <f>IF(AND(C24&lt;0.5,C24&lt;&gt;""),E24-C24-H24,)</f>
        <v/>
      </c>
      <c r="K24" s="196">
        <f>IF(AND(C24&gt;0.5,C24&lt;22/24),22/24-C24,)</f>
        <v/>
      </c>
      <c r="L24" s="197">
        <f>IF(C24&gt;E24,E24+1-C24-H24,E24-C24-H24)</f>
        <v/>
      </c>
      <c r="M24" s="202">
        <f>+IF(L24&gt;$L$7,$L$7,L24)</f>
        <v/>
      </c>
      <c r="N24" s="197">
        <f>+IF(OR(L24&lt;=$L$7,L24=" ")," ",L24-$L$7)</f>
        <v/>
      </c>
      <c r="O24" s="197">
        <f>IF(AND($C24&lt;&gt;"",$C24&lt;$AA$2,$E24&gt;$Z$2),MIN($E24,$AA$2)-MAX($C24,$Z$2),0)</f>
        <v/>
      </c>
      <c r="P24" s="197">
        <f>IF(AND($F24&lt;&gt;"",$F24&lt;$AA$2,$G24&gt;$Z$2),MIN($G24,$AA$2)-MAX($F24,$Z$2),0)</f>
        <v/>
      </c>
      <c r="Q24" s="197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119" t="n"/>
    </row>
    <row r="25" ht="22.5" customHeight="1" s="35">
      <c r="A25" s="216">
        <f>A24+1</f>
        <v/>
      </c>
      <c r="B25" s="32">
        <f>TEXT(A25,"aaa")</f>
        <v/>
      </c>
      <c r="C25" s="200" t="n"/>
      <c r="D25" s="215">
        <f t="array" ref="D25">_xlfn.IFS(C25&lt;0.5,"朝",AND(C25&lt;22/24),"22前",AND(C25&gt;=22/24),"22後")</f>
        <v/>
      </c>
      <c r="E25" s="146" t="n"/>
      <c r="F25" s="197" t="n"/>
      <c r="G25" s="198" t="n"/>
      <c r="H25" s="201">
        <f>G25-F25</f>
        <v/>
      </c>
      <c r="I25" s="196">
        <f>IF(AND(C25&lt;0.333,C25&lt;&gt;""),8/24-C25,(IF(E25&gt;29/24,E25-29/24,)))</f>
        <v/>
      </c>
      <c r="J25" s="196">
        <f>IF(AND(C25&lt;0.5,C25&lt;&gt;""),E25-C25-H25,)</f>
        <v/>
      </c>
      <c r="K25" s="196">
        <f>IF(AND(C25&gt;0.5,C25&lt;22/24),22/24-C25,)</f>
        <v/>
      </c>
      <c r="L25" s="197">
        <f>IF(C25&gt;E25,E25+1-C25-H25,E25-C25-H25)</f>
        <v/>
      </c>
      <c r="M25" s="202">
        <f>+IF(L25&gt;$L$7,$L$7,L25)</f>
        <v/>
      </c>
      <c r="N25" s="197">
        <f>+IF(OR(L25&lt;=$L$7,L25=" ")," ",L25-$L$7)</f>
        <v/>
      </c>
      <c r="O25" s="197">
        <f>IF(AND($C25&lt;&gt;"",$C25&lt;$AA$2,$E25&gt;$Z$2),MIN($E25,$AA$2)-MAX($C25,$Z$2),0)</f>
        <v/>
      </c>
      <c r="P25" s="197">
        <f>IF(AND($F25&lt;&gt;"",$F25&lt;$AA$2,$G25&gt;$Z$2),MIN($G25,$AA$2)-MAX($F25,$Z$2),0)</f>
        <v/>
      </c>
      <c r="Q25" s="197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119" t="n"/>
    </row>
    <row r="26" ht="22.5" customHeight="1" s="35">
      <c r="A26" s="216">
        <f>A25+1</f>
        <v/>
      </c>
      <c r="B26" s="32">
        <f>TEXT(A26,"aaa")</f>
        <v/>
      </c>
      <c r="C26" s="200" t="n"/>
      <c r="D26" s="215">
        <f t="array" ref="D26">_xlfn.IFS(C26&lt;0.5,"朝",AND(C26&lt;22/24),"22前",AND(C26&gt;=22/24),"22後")</f>
        <v/>
      </c>
      <c r="E26" s="146" t="n"/>
      <c r="F26" s="197" t="n"/>
      <c r="G26" s="198" t="n"/>
      <c r="H26" s="201">
        <f>G26-F26</f>
        <v/>
      </c>
      <c r="I26" s="196">
        <f>IF(AND(C26&lt;0.333,C26&lt;&gt;""),8/24-C26,(IF(E26&gt;29/24,E26-29/24,)))</f>
        <v/>
      </c>
      <c r="J26" s="196">
        <f>IF(AND(C26&lt;0.5,C26&lt;&gt;""),E26-C26-H26,)</f>
        <v/>
      </c>
      <c r="K26" s="196">
        <f>IF(AND(C26&gt;0.5,C26&lt;22/24),22/24-C26,)</f>
        <v/>
      </c>
      <c r="L26" s="197">
        <f>IF(C26&gt;E26,E26+1-C26-H26,E26-C26-H26)</f>
        <v/>
      </c>
      <c r="M26" s="202">
        <f>+IF(L26&gt;$L$7,$L$7,L26)</f>
        <v/>
      </c>
      <c r="N26" s="197">
        <f>+IF(OR(L26&lt;=$L$7,L26=" ")," ",L26-$L$7)</f>
        <v/>
      </c>
      <c r="O26" s="197">
        <f>IF(AND($C26&lt;&gt;"",$C26&lt;$AA$2,$E26&gt;$Z$2),MIN($E26,$AA$2)-MAX($C26,$Z$2),0)</f>
        <v/>
      </c>
      <c r="P26" s="197">
        <f>IF(AND($F26&lt;&gt;"",$F26&lt;$AA$2,$G26&gt;$Z$2),MIN($G26,$AA$2)-MAX($F26,$Z$2),0)</f>
        <v/>
      </c>
      <c r="Q26" s="197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119" t="n"/>
    </row>
    <row r="27" ht="22.5" customHeight="1" s="35">
      <c r="A27" s="216">
        <f>A26+1</f>
        <v/>
      </c>
      <c r="B27" s="32">
        <f>TEXT(A27,"aaa")</f>
        <v/>
      </c>
      <c r="C27" s="200" t="n"/>
      <c r="D27" s="215">
        <f t="array" ref="D27">_xlfn.IFS(C27&lt;0.5,"朝",AND(C27&lt;22/24),"22前",AND(C27&gt;=22/24),"22後")</f>
        <v/>
      </c>
      <c r="E27" s="146" t="n"/>
      <c r="F27" s="197" t="n"/>
      <c r="G27" s="198" t="n"/>
      <c r="H27" s="201">
        <f>G27-F27</f>
        <v/>
      </c>
      <c r="I27" s="196">
        <f>IF(AND(C27&lt;0.333,C27&lt;&gt;""),8/24-C27,(IF(E27&gt;29/24,E27-29/24,)))</f>
        <v/>
      </c>
      <c r="J27" s="196">
        <f>IF(AND(C27&lt;0.5,C27&lt;&gt;""),E27-C27-H27,)</f>
        <v/>
      </c>
      <c r="K27" s="196">
        <f>IF(AND(C27&gt;0.5,C27&lt;22/24),22/24-C27,)</f>
        <v/>
      </c>
      <c r="L27" s="197">
        <f>IF(C27&gt;E27,E27+1-C27-H27,E27-C27-H27)</f>
        <v/>
      </c>
      <c r="M27" s="202">
        <f>+IF(L27&gt;$L$7,$L$7,L27)</f>
        <v/>
      </c>
      <c r="N27" s="197">
        <f>+IF(OR(L27&lt;=$L$7,L27=" ")," ",L27-$L$7)</f>
        <v/>
      </c>
      <c r="O27" s="197">
        <f>IF(AND($C27&lt;&gt;"",$C27&lt;$AA$2,$E27&gt;$Z$2),MIN($E27,$AA$2)-MAX($C27,$Z$2),0)</f>
        <v/>
      </c>
      <c r="P27" s="197">
        <f>IF(AND($F27&lt;&gt;"",$F27&lt;$AA$2,$G27&gt;$Z$2),MIN($G27,$AA$2)-MAX($F27,$Z$2),0)</f>
        <v/>
      </c>
      <c r="Q27" s="197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119" t="n"/>
    </row>
    <row r="28" ht="22.5" customHeight="1" s="35">
      <c r="A28" s="216">
        <f>A27+1</f>
        <v/>
      </c>
      <c r="B28" s="32">
        <f>TEXT(A28,"aaa")</f>
        <v/>
      </c>
      <c r="C28" s="200" t="n"/>
      <c r="D28" s="215">
        <f t="array" ref="D28">_xlfn.IFS(C28&lt;0.5,"朝",AND(C28&lt;22/24),"22前",AND(C28&gt;=22/24),"22後")</f>
        <v/>
      </c>
      <c r="E28" s="146" t="n"/>
      <c r="F28" s="197" t="n"/>
      <c r="G28" s="198" t="n"/>
      <c r="H28" s="201">
        <f>G28-F28</f>
        <v/>
      </c>
      <c r="I28" s="196">
        <f>IF(AND(C28&lt;0.333,C28&lt;&gt;""),8/24-C28,(IF(E28&gt;29/24,E28-29/24,)))</f>
        <v/>
      </c>
      <c r="J28" s="196">
        <f>IF(AND(C28&lt;0.5,C28&lt;&gt;""),E28-C28-H28,)</f>
        <v/>
      </c>
      <c r="K28" s="196">
        <f>IF(AND(C28&gt;0.5,C28&lt;22/24),22/24-C28,)</f>
        <v/>
      </c>
      <c r="L28" s="197">
        <f>IF(C28&gt;E28,E28+1-C28-H28,E28-C28-H28)</f>
        <v/>
      </c>
      <c r="M28" s="202">
        <f>+IF(L28&gt;$L$7,$L$7,L28)</f>
        <v/>
      </c>
      <c r="N28" s="197">
        <f>+IF(OR(L28&lt;=$L$7,L28=" ")," ",L28-$L$7)</f>
        <v/>
      </c>
      <c r="O28" s="197">
        <f>IF(AND($C28&lt;&gt;"",$C28&lt;$AA$2,$E28&gt;$Z$2),MIN($E28,$AA$2)-MAX($C28,$Z$2),0)</f>
        <v/>
      </c>
      <c r="P28" s="197">
        <f>IF(AND($F28&lt;&gt;"",$F28&lt;$AA$2,$G28&gt;$Z$2),MIN($G28,$AA$2)-MAX($F28,$Z$2),0)</f>
        <v/>
      </c>
      <c r="Q28" s="197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119" t="n"/>
    </row>
    <row r="29" ht="22.5" customHeight="1" s="35">
      <c r="A29" s="216">
        <f>A28+1</f>
        <v/>
      </c>
      <c r="B29" s="32">
        <f>TEXT(A29,"aaa")</f>
        <v/>
      </c>
      <c r="C29" s="200" t="n"/>
      <c r="D29" s="215">
        <f t="array" ref="D29">_xlfn.IFS(C29&lt;0.5,"朝",AND(C29&lt;22/24),"22前",AND(C29&gt;=22/24),"22後")</f>
        <v/>
      </c>
      <c r="E29" s="146" t="n"/>
      <c r="F29" s="197" t="n"/>
      <c r="G29" s="198" t="n"/>
      <c r="H29" s="201">
        <f>G29-F29</f>
        <v/>
      </c>
      <c r="I29" s="196">
        <f>IF(AND(C29&lt;0.333,C29&lt;&gt;""),8/24-C29,(IF(E29&gt;29/24,E29-29/24,)))</f>
        <v/>
      </c>
      <c r="J29" s="196">
        <f>IF(AND(C29&lt;0.5,C29&lt;&gt;""),E29-C29-H29,)</f>
        <v/>
      </c>
      <c r="K29" s="196">
        <f>IF(AND(C29&gt;0.5,C29&lt;22/24),22/24-C29,)</f>
        <v/>
      </c>
      <c r="L29" s="197">
        <f>IF(C29&gt;E29,E29+1-C29-H29,E29-C29-H29)</f>
        <v/>
      </c>
      <c r="M29" s="202">
        <f>+IF(L29&gt;$L$7,$L$7,L29)</f>
        <v/>
      </c>
      <c r="N29" s="197">
        <f>+IF(OR(L29&lt;=$L$7,L29=" ")," ",L29-$L$7)</f>
        <v/>
      </c>
      <c r="O29" s="197">
        <f>IF(AND($C29&lt;&gt;"",$C29&lt;$AA$2,$E29&gt;$Z$2),MIN($E29,$AA$2)-MAX($C29,$Z$2),0)</f>
        <v/>
      </c>
      <c r="P29" s="197">
        <f>IF(AND($F29&lt;&gt;"",$F29&lt;$AA$2,$G29&gt;$Z$2),MIN($G29,$AA$2)-MAX($F29,$Z$2),0)</f>
        <v/>
      </c>
      <c r="Q29" s="197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119" t="n"/>
    </row>
    <row r="30" ht="22.5" customHeight="1" s="35">
      <c r="A30" s="216">
        <f>A29+1</f>
        <v/>
      </c>
      <c r="B30" s="32">
        <f>TEXT(A30,"aaa")</f>
        <v/>
      </c>
      <c r="C30" s="200" t="n"/>
      <c r="D30" s="215">
        <f t="array" ref="D30">_xlfn.IFS(C30&lt;0.5,"朝",AND(C30&lt;22/24),"22前",AND(C30&gt;=22/24),"22後")</f>
        <v/>
      </c>
      <c r="E30" s="146" t="n"/>
      <c r="F30" s="197" t="n"/>
      <c r="G30" s="198" t="n"/>
      <c r="H30" s="201">
        <f>G30-F30</f>
        <v/>
      </c>
      <c r="I30" s="196">
        <f>IF(AND(C30&lt;0.333,C30&lt;&gt;""),8/24-C30,(IF(E30&gt;29/24,E30-29/24,)))</f>
        <v/>
      </c>
      <c r="J30" s="196">
        <f>IF(AND(C30&lt;0.5,C30&lt;&gt;""),E30-C30-H30,)</f>
        <v/>
      </c>
      <c r="K30" s="196">
        <f>IF(AND(C30&gt;0.5,C30&lt;22/24),22/24-C30,)</f>
        <v/>
      </c>
      <c r="L30" s="197">
        <f>IF(C30&gt;E30,E30+1-C30-H30,E30-C30-H30)</f>
        <v/>
      </c>
      <c r="M30" s="202">
        <f>+IF(L30&gt;$L$7,$L$7,L30)</f>
        <v/>
      </c>
      <c r="N30" s="197">
        <f>+IF(OR(L30&lt;=$L$7,L30=" ")," ",L30-$L$7)</f>
        <v/>
      </c>
      <c r="O30" s="197">
        <f>IF(AND($C30&lt;&gt;"",$C30&lt;$AA$2,$E30&gt;$Z$2),MIN($E30,$AA$2)-MAX($C30,$Z$2),0)</f>
        <v/>
      </c>
      <c r="P30" s="197">
        <f>IF(AND($F30&lt;&gt;"",$F30&lt;$AA$2,$G30&gt;$Z$2),MIN($G30,$AA$2)-MAX($F30,$Z$2),0)</f>
        <v/>
      </c>
      <c r="Q30" s="197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119" t="n"/>
    </row>
    <row r="31" ht="22.5" customHeight="1" s="35">
      <c r="A31" s="216">
        <f>A30+1</f>
        <v/>
      </c>
      <c r="B31" s="32">
        <f>TEXT(A31,"aaa")</f>
        <v/>
      </c>
      <c r="C31" s="200" t="n"/>
      <c r="D31" s="215">
        <f t="array" ref="D31">_xlfn.IFS(C31&lt;0.5,"朝",AND(C31&lt;22/24),"22前",AND(C31&gt;=22/24),"22後")</f>
        <v/>
      </c>
      <c r="E31" s="146" t="n"/>
      <c r="F31" s="197" t="n"/>
      <c r="G31" s="198" t="n"/>
      <c r="H31" s="201">
        <f>G31-F31</f>
        <v/>
      </c>
      <c r="I31" s="196">
        <f>IF(AND(C31&lt;0.333,C31&lt;&gt;""),8/24-C31,(IF(E31&gt;29/24,E31-29/24,)))</f>
        <v/>
      </c>
      <c r="J31" s="196">
        <f>IF(AND(C31&lt;0.5,C31&lt;&gt;""),E31-C31-H31,)</f>
        <v/>
      </c>
      <c r="K31" s="196">
        <f>IF(AND(C31&gt;0.5,C31&lt;22/24),22/24-C31,)</f>
        <v/>
      </c>
      <c r="L31" s="197">
        <f>IF(C31&gt;E31,E31+1-C31-H31,E31-C31-H31)</f>
        <v/>
      </c>
      <c r="M31" s="202">
        <f>+IF(L31&gt;$L$7,$L$7,L31)</f>
        <v/>
      </c>
      <c r="N31" s="197">
        <f>+IF(OR(L31&lt;=$L$7,L31=" ")," ",L31-$L$7)</f>
        <v/>
      </c>
      <c r="O31" s="197">
        <f>IF(AND($C31&lt;&gt;"",$C31&lt;$AA$2,$E31&gt;$Z$2),MIN($E31,$AA$2)-MAX($C31,$Z$2),0)</f>
        <v/>
      </c>
      <c r="P31" s="197">
        <f>IF(AND($F31&lt;&gt;"",$F31&lt;$AA$2,$G31&gt;$Z$2),MIN($G31,$AA$2)-MAX($F31,$Z$2),0)</f>
        <v/>
      </c>
      <c r="Q31" s="197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119" t="n"/>
    </row>
    <row r="32" ht="22.5" customHeight="1" s="35">
      <c r="A32" s="216">
        <f>A31+1</f>
        <v/>
      </c>
      <c r="B32" s="32">
        <f>TEXT(A32,"aaa")</f>
        <v/>
      </c>
      <c r="C32" s="200" t="n"/>
      <c r="D32" s="215">
        <f t="array" ref="D32">_xlfn.IFS(C32&lt;0.5,"朝",AND(C32&lt;22/24),"22前",AND(C32&gt;=22/24),"22後")</f>
        <v/>
      </c>
      <c r="E32" s="146" t="n"/>
      <c r="F32" s="197" t="n"/>
      <c r="G32" s="198" t="n"/>
      <c r="H32" s="201">
        <f>G32-F32</f>
        <v/>
      </c>
      <c r="I32" s="196">
        <f>IF(AND(C32&lt;0.333,C32&lt;&gt;""),8/24-C32,(IF(E32&gt;29/24,E32-29/24,)))</f>
        <v/>
      </c>
      <c r="J32" s="196">
        <f>IF(AND(C32&lt;0.5,C32&lt;&gt;""),E32-C32-H32,)</f>
        <v/>
      </c>
      <c r="K32" s="196">
        <f>IF(AND(C32&gt;0.5,C32&lt;22/24),22/24-C32,)</f>
        <v/>
      </c>
      <c r="L32" s="197">
        <f>IF(C32&gt;E32,E32+1-C32-H32,E32-C32-H32)</f>
        <v/>
      </c>
      <c r="M32" s="202">
        <f>+IF(L32&gt;$L$7,$L$7,L32)</f>
        <v/>
      </c>
      <c r="N32" s="197">
        <f>+IF(OR(L32&lt;=$L$7,L32=" ")," ",L32-$L$7)</f>
        <v/>
      </c>
      <c r="O32" s="197">
        <f>IF(AND($C32&lt;&gt;"",$C32&lt;$AA$2,$E32&gt;$Z$2),MIN($E32,$AA$2)-MAX($C32,$Z$2),0)</f>
        <v/>
      </c>
      <c r="P32" s="197">
        <f>IF(AND($F32&lt;&gt;"",$F32&lt;$AA$2,$G32&gt;$Z$2),MIN($G32,$AA$2)-MAX($F32,$Z$2),0)</f>
        <v/>
      </c>
      <c r="Q32" s="197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119" t="n"/>
    </row>
    <row r="33" ht="22.5" customHeight="1" s="35">
      <c r="A33" s="216">
        <f>A32+1</f>
        <v/>
      </c>
      <c r="B33" s="32">
        <f>TEXT(A33,"aaa")</f>
        <v/>
      </c>
      <c r="C33" s="200" t="n"/>
      <c r="D33" s="215">
        <f t="array" ref="D33">_xlfn.IFS(C33&lt;0.5,"朝",AND(C33&lt;22/24),"22前",AND(C33&gt;=22/24),"22後")</f>
        <v/>
      </c>
      <c r="E33" s="146" t="n"/>
      <c r="F33" s="197" t="n"/>
      <c r="G33" s="198" t="n"/>
      <c r="H33" s="201">
        <f>G33-F33</f>
        <v/>
      </c>
      <c r="I33" s="196">
        <f>IF(AND(C33&lt;0.333,C33&lt;&gt;""),8/24-C33,(IF(E33&gt;29/24,E33-29/24,)))</f>
        <v/>
      </c>
      <c r="J33" s="196">
        <f>IF(AND(C33&lt;0.5,C33&lt;&gt;""),E33-C33-H33,)</f>
        <v/>
      </c>
      <c r="K33" s="196">
        <f>IF(AND(C33&gt;0.5,C33&lt;22/24),22/24-C33,)</f>
        <v/>
      </c>
      <c r="L33" s="197">
        <f>IF(C33&gt;E33,E33+1-C33-H33,E33-C33-H33)</f>
        <v/>
      </c>
      <c r="M33" s="202">
        <f>+IF(L33&gt;$L$7,$L$7,L33)</f>
        <v/>
      </c>
      <c r="N33" s="197">
        <f>+IF(OR(L33&lt;=$L$7,L33=" ")," ",L33-$L$7)</f>
        <v/>
      </c>
      <c r="O33" s="197">
        <f>IF(AND($C33&lt;&gt;"",$C33&lt;$AA$2,$E33&gt;$Z$2),MIN($E33,$AA$2)-MAX($C33,$Z$2),0)</f>
        <v/>
      </c>
      <c r="P33" s="197">
        <f>IF(AND($F33&lt;&gt;"",$F33&lt;$AA$2,$G33&gt;$Z$2),MIN($G33,$AA$2)-MAX($F33,$Z$2),0)</f>
        <v/>
      </c>
      <c r="Q33" s="197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119" t="n"/>
    </row>
    <row r="34" ht="22.5" customHeight="1" s="35">
      <c r="A34" s="216">
        <f>A33+1</f>
        <v/>
      </c>
      <c r="B34" s="32">
        <f>TEXT(A34,"aaa")</f>
        <v/>
      </c>
      <c r="C34" s="200" t="n"/>
      <c r="D34" s="215">
        <f t="array" ref="D34">_xlfn.IFS(C34&lt;0.5,"朝",AND(C34&lt;22/24),"22前",AND(C34&gt;=22/24),"22後")</f>
        <v/>
      </c>
      <c r="E34" s="146" t="n"/>
      <c r="F34" s="197" t="n"/>
      <c r="G34" s="198" t="n"/>
      <c r="H34" s="201">
        <f>G34-F34</f>
        <v/>
      </c>
      <c r="I34" s="196">
        <f>IF(AND(C34&lt;0.333,C34&lt;&gt;""),8/24-C34,(IF(E34&gt;29/24,E34-29/24,)))</f>
        <v/>
      </c>
      <c r="J34" s="196">
        <f>IF(AND(C34&lt;0.5,C34&lt;&gt;""),E34-C34-H34,)</f>
        <v/>
      </c>
      <c r="K34" s="196">
        <f>IF(AND(C34&gt;0.5,C34&lt;22/24),22/24-C34,)</f>
        <v/>
      </c>
      <c r="L34" s="197">
        <f>IF(C34&gt;E34,E34+1-C34-H34,E34-C34-H34)</f>
        <v/>
      </c>
      <c r="M34" s="202">
        <f>+IF(L34&gt;$L$7,$L$7,L34)</f>
        <v/>
      </c>
      <c r="N34" s="197">
        <f>+IF(OR(L34&lt;=$L$7,L34=" ")," ",L34-$L$7)</f>
        <v/>
      </c>
      <c r="O34" s="197">
        <f>IF(AND($C34&lt;&gt;"",$C34&lt;$AA$2,$E34&gt;$Z$2),MIN($E34,$AA$2)-MAX($C34,$Z$2),0)</f>
        <v/>
      </c>
      <c r="P34" s="197">
        <f>IF(AND($F34&lt;&gt;"",$F34&lt;$AA$2,$G34&gt;$Z$2),MIN($G34,$AA$2)-MAX($F34,$Z$2),0)</f>
        <v/>
      </c>
      <c r="Q34" s="197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119" t="n"/>
    </row>
    <row r="35" ht="22.5" customHeight="1" s="35">
      <c r="A35" s="216">
        <f>A34+1</f>
        <v/>
      </c>
      <c r="B35" s="32">
        <f>TEXT(A35,"aaa")</f>
        <v/>
      </c>
      <c r="C35" s="200" t="n"/>
      <c r="D35" s="215">
        <f t="array" ref="D35">_xlfn.IFS(C35&lt;0.5,"朝",AND(C35&lt;22/24),"22前",AND(C35&gt;=22/24),"22後")</f>
        <v/>
      </c>
      <c r="E35" s="146" t="n"/>
      <c r="F35" s="197" t="n"/>
      <c r="G35" s="198" t="n"/>
      <c r="H35" s="201">
        <f>G35-F35</f>
        <v/>
      </c>
      <c r="I35" s="196">
        <f>IF(AND(C35&lt;0.333,C35&lt;&gt;""),8/24-C35,(IF(E35&gt;29/24,E35-29/24,)))</f>
        <v/>
      </c>
      <c r="J35" s="196">
        <f>IF(AND(C35&lt;0.5,C35&lt;&gt;""),E35-C35-H35,)</f>
        <v/>
      </c>
      <c r="K35" s="196">
        <f>IF(AND(C35&gt;0.5,C35&lt;22/24),22/24-C35,)</f>
        <v/>
      </c>
      <c r="L35" s="197">
        <f>IF(C35&gt;E35,E35+1-C35-H35,E35-C35-H35)</f>
        <v/>
      </c>
      <c r="M35" s="202">
        <f>+IF(L35&gt;$L$7,$L$7,L35)</f>
        <v/>
      </c>
      <c r="N35" s="197">
        <f>+IF(OR(L35&lt;=$L$7,L35=" ")," ",L35-$L$7)</f>
        <v/>
      </c>
      <c r="O35" s="197">
        <f>IF(AND($C35&lt;&gt;"",$C35&lt;$AA$2,$E35&gt;$Z$2),MIN($E35,$AA$2)-MAX($C35,$Z$2),0)</f>
        <v/>
      </c>
      <c r="P35" s="197">
        <f>IF(AND($F35&lt;&gt;"",$F35&lt;$AA$2,$G35&gt;$Z$2),MIN($G35,$AA$2)-MAX($F35,$Z$2),0)</f>
        <v/>
      </c>
      <c r="Q35" s="197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119" t="n"/>
    </row>
    <row r="36" ht="22.5" customHeight="1" s="35">
      <c r="A36" s="216">
        <f>A35+1</f>
        <v/>
      </c>
      <c r="B36" s="32">
        <f>TEXT(A36,"aaa")</f>
        <v/>
      </c>
      <c r="C36" s="200" t="n"/>
      <c r="D36" s="215">
        <f t="array" ref="D36">_xlfn.IFS(C36&lt;0.5,"朝",AND(C36&lt;22/24),"22前",AND(C36&gt;=22/24),"22後")</f>
        <v/>
      </c>
      <c r="E36" s="146" t="n"/>
      <c r="F36" s="197" t="n"/>
      <c r="G36" s="198" t="n"/>
      <c r="H36" s="201">
        <f>G36-F36</f>
        <v/>
      </c>
      <c r="I36" s="196">
        <f>IF(AND(C36&lt;0.333,C36&lt;&gt;""),8/24-C36,(IF(E36&gt;29/24,E36-29/24,)))</f>
        <v/>
      </c>
      <c r="J36" s="196">
        <f>IF(AND(C36&lt;0.5,C36&lt;&gt;""),E36-C36-H36,)</f>
        <v/>
      </c>
      <c r="K36" s="196">
        <f>IF(AND(C36&gt;0.5,C36&lt;22/24),22/24-C36,)</f>
        <v/>
      </c>
      <c r="L36" s="197">
        <f>IF(C36&gt;E36,E36+1-C36-H36,E36-C36-H36)</f>
        <v/>
      </c>
      <c r="M36" s="202">
        <f>+IF(L36&gt;$L$7,$L$7,L36)</f>
        <v/>
      </c>
      <c r="N36" s="197">
        <f>+IF(OR(L36&lt;=$L$7,L36=" ")," ",L36-$L$7)</f>
        <v/>
      </c>
      <c r="O36" s="197">
        <f>IF(AND($C36&lt;&gt;"",$C36&lt;$AA$2,$E36&gt;$Z$2),MIN($E36,$AA$2)-MAX($C36,$Z$2),0)</f>
        <v/>
      </c>
      <c r="P36" s="197">
        <f>IF(AND($F36&lt;&gt;"",$F36&lt;$AA$2,$G36&gt;$Z$2),MIN($G36,$AA$2)-MAX($F36,$Z$2),0)</f>
        <v/>
      </c>
      <c r="Q36" s="197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119" t="n"/>
    </row>
    <row r="37" ht="22.5" customHeight="1" s="35">
      <c r="A37" s="216">
        <f>A36+1</f>
        <v/>
      </c>
      <c r="B37" s="32">
        <f>TEXT(A37,"aaa")</f>
        <v/>
      </c>
      <c r="C37" s="200" t="n"/>
      <c r="D37" s="215">
        <f t="array" ref="D37">_xlfn.IFS(C37&lt;0.5,"朝",AND(C37&lt;22/24),"22前",AND(C37&gt;=22/24),"22後")</f>
        <v/>
      </c>
      <c r="E37" s="146" t="n"/>
      <c r="F37" s="197" t="n"/>
      <c r="G37" s="198" t="n"/>
      <c r="H37" s="201">
        <f>G37-F37</f>
        <v/>
      </c>
      <c r="I37" s="196">
        <f>IF(AND(C37&lt;0.333,C37&lt;&gt;""),8/24-C37,(IF(E37&gt;29/24,E37-29/24,)))</f>
        <v/>
      </c>
      <c r="J37" s="196">
        <f>IF(AND(C37&lt;0.5,C37&lt;&gt;""),E37-C37-H37,)</f>
        <v/>
      </c>
      <c r="K37" s="196">
        <f>IF(AND(C37&gt;0.5,C37&lt;22/24),22/24-C37,)</f>
        <v/>
      </c>
      <c r="L37" s="197">
        <f>IF(C37&gt;E37,E37+1-C37-H37,E37-C37-H37)</f>
        <v/>
      </c>
      <c r="M37" s="202">
        <f>+IF(L37&gt;$L$7,$L$7,L37)</f>
        <v/>
      </c>
      <c r="N37" s="197">
        <f>+IF(OR(L37&lt;=$L$7,L37=" ")," ",L37-$L$7)</f>
        <v/>
      </c>
      <c r="O37" s="197">
        <f>IF(AND($C37&lt;&gt;"",$C37&lt;$AA$2,$E37&gt;$Z$2),MIN($E37,$AA$2)-MAX($C37,$Z$2),0)</f>
        <v/>
      </c>
      <c r="P37" s="197">
        <f>IF(AND($F37&lt;&gt;"",$F37&lt;$AA$2,$G37&gt;$Z$2),MIN($G37,$AA$2)-MAX($F37,$Z$2),0)</f>
        <v/>
      </c>
      <c r="Q37" s="197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119" t="n"/>
    </row>
    <row r="38" ht="22.5" customHeight="1" s="35">
      <c r="A38" s="216">
        <f>A37+1</f>
        <v/>
      </c>
      <c r="B38" s="32">
        <f>TEXT(A38,"aaa")</f>
        <v/>
      </c>
      <c r="C38" s="200" t="n"/>
      <c r="D38" s="217">
        <f t="array" ref="D38">_xlfn.IFS(C38&lt;0.5,"朝",AND(C38&lt;22/24),"22前",AND(C38&gt;=22/24),"22後")</f>
        <v/>
      </c>
      <c r="E38" s="146" t="n"/>
      <c r="F38" s="197" t="n"/>
      <c r="G38" s="198" t="n"/>
      <c r="H38" s="201">
        <f>G38-F38</f>
        <v/>
      </c>
      <c r="I38" s="196">
        <f>IF(AND(C38&lt;0.333,C38&lt;&gt;""),8/24-C38,(IF(E38&gt;29/24,E38-29/24,)))</f>
        <v/>
      </c>
      <c r="J38" s="197">
        <f>IF(AND(C38&lt;0.5,C38&lt;&gt;""),E38-C38-H38,)</f>
        <v/>
      </c>
      <c r="K38" s="197">
        <f>IF(AND(C38&gt;0.5,C38&lt;22/24),22/24-C38,)</f>
        <v/>
      </c>
      <c r="L38" s="197">
        <f>IF(C38&gt;E38,E38+1-C38-H38,E38-C38-H38)</f>
        <v/>
      </c>
      <c r="M38" s="202">
        <f>+IF(L38&gt;$L$7,$L$7,L38)</f>
        <v/>
      </c>
      <c r="N38" s="197">
        <f>+IF(OR(L38&lt;=$L$7,L38=" ")," ",L38-$L$7)</f>
        <v/>
      </c>
      <c r="O38" s="197" t="n"/>
      <c r="P38" s="197" t="n"/>
      <c r="Q38" s="197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119" t="n"/>
    </row>
    <row r="39" ht="22.5" customHeight="1" s="35" thickBot="1">
      <c r="A39" s="218">
        <f>A38+1</f>
        <v/>
      </c>
      <c r="B39" s="26">
        <f>TEXT(A39,"aaa")</f>
        <v/>
      </c>
      <c r="C39" s="219" t="n"/>
      <c r="D39" s="220">
        <f t="array" ref="D39">_xlfn.IFS(C39&lt;0.5,"朝",AND(C39&lt;22/24),"22前",AND(C39&gt;=22/24),"22後")</f>
        <v/>
      </c>
      <c r="E39" s="147" t="n"/>
      <c r="F39" s="221" t="n"/>
      <c r="G39" s="222" t="n"/>
      <c r="H39" s="207" t="n">
        <v>0</v>
      </c>
      <c r="I39" s="208">
        <f>IF(AND(C39&lt;0.333,C39&lt;&gt;""),8/24-C39,(IF(E39&gt;29/24,E39-29/24,)))</f>
        <v/>
      </c>
      <c r="J39" s="208">
        <f>IF(AND(C39&lt;0.5,C39&lt;&gt;""),E39-C39-H39,)</f>
        <v/>
      </c>
      <c r="K39" s="223">
        <f>IF(AND(C39&gt;0.5,C39&lt;22/24),22/24-C39,)</f>
        <v/>
      </c>
      <c r="L39" s="208">
        <f>IF(C39&gt;E39,E39+1-C39-H39,E39-C39-H39)</f>
        <v/>
      </c>
      <c r="M39" s="209" t="n">
        <v>0</v>
      </c>
      <c r="N39" s="208" t="n"/>
      <c r="O39" s="208" t="n"/>
      <c r="P39" s="208" t="n"/>
      <c r="Q39" s="208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121" t="n"/>
    </row>
    <row r="40" ht="22.5" customHeight="1" s="35" thickTop="1">
      <c r="A40" s="117" t="inlineStr">
        <is>
          <t>合計</t>
        </is>
      </c>
      <c r="B40" s="117" t="n"/>
      <c r="C40" s="196" t="n"/>
      <c r="D40" s="215">
        <f t="array" ref="D40">_xlfn.IFS(C40&lt;0.5,"朝",AND(C40&lt;22/24),"22前",AND(C40&gt;=22/24),"22後")</f>
        <v/>
      </c>
      <c r="E40" s="196" t="n"/>
      <c r="F40" s="196" t="n"/>
      <c r="G40" s="196" t="n"/>
      <c r="H40" s="196">
        <f>+SUM(H9:H39)</f>
        <v/>
      </c>
      <c r="I40" s="196">
        <f>IF(AND(C40&lt;0.333,C40&lt;&gt;""),8/24-C40,(IF(AND(E40&gt;5/24,C40&gt;0.5),E40-5/24,)))</f>
        <v/>
      </c>
      <c r="J40" s="196">
        <f>IF(AND(C40&lt;0.5,C40&lt;&gt;""),E40-C40-H40,)</f>
        <v/>
      </c>
      <c r="K40" s="196" t="inlineStr">
        <is>
          <t>夜時間</t>
        </is>
      </c>
      <c r="L40" s="196" t="inlineStr">
        <is>
          <t>実働時間</t>
        </is>
      </c>
      <c r="M40" s="122" t="inlineStr">
        <is>
          <t>契約時間</t>
        </is>
      </c>
      <c r="N40" s="123" t="inlineStr">
        <is>
          <t>残業時間</t>
        </is>
      </c>
      <c r="O40" s="124" t="inlineStr">
        <is>
          <t>深夜時間</t>
        </is>
      </c>
      <c r="P40" s="124" t="inlineStr">
        <is>
          <t>深夜時間</t>
        </is>
      </c>
      <c r="Q40" s="124" t="inlineStr">
        <is>
          <t>深夜時間</t>
        </is>
      </c>
      <c r="R40" s="125" t="inlineStr">
        <is>
          <t>食事合計</t>
        </is>
      </c>
    </row>
    <row r="41" ht="22.5" customHeight="1" s="35">
      <c r="A41" s="119" t="n"/>
      <c r="B41" s="119" t="n"/>
      <c r="C41" s="119" t="n"/>
      <c r="D41" s="119" t="n"/>
      <c r="E41" s="119" t="n"/>
      <c r="F41" s="119" t="inlineStr">
        <is>
          <t>出勤日数</t>
        </is>
      </c>
      <c r="G41" s="126">
        <f>COUNTA(C9:C39)</f>
        <v/>
      </c>
      <c r="H41" s="127" t="inlineStr">
        <is>
          <t>休憩計</t>
        </is>
      </c>
      <c r="I41" s="228">
        <f>SUM(I9:I39)</f>
        <v/>
      </c>
      <c r="J41" s="229">
        <f>SUM(J9:J39)</f>
        <v/>
      </c>
      <c r="K41" s="229">
        <f>SUM(K9:K39)</f>
        <v/>
      </c>
      <c r="L41" s="197">
        <f>+SUM(L9:L39)</f>
        <v/>
      </c>
      <c r="M41" s="197">
        <f>+SUM(M9:M39)</f>
        <v/>
      </c>
      <c r="N41" s="197">
        <f>+SUM(N9:N39)</f>
        <v/>
      </c>
      <c r="O41" s="197">
        <f>+SUM(O9:O38)</f>
        <v/>
      </c>
      <c r="P41" s="197">
        <f>+SUM(P9:P38)</f>
        <v/>
      </c>
      <c r="Q41" s="197">
        <f>+SUM(Q9:Q39)</f>
        <v/>
      </c>
      <c r="R41" s="119" t="n"/>
    </row>
  </sheetData>
  <mergeCells count="2">
    <mergeCell ref="D2:G2"/>
    <mergeCell ref="D4:G4"/>
  </mergeCells>
  <conditionalFormatting sqref="B9:B39">
    <cfRule type="containsText" priority="1" operator="containsText" dxfId="1" text="土">
      <formula>NOT(ISERROR(SEARCH("土",B9)))</formula>
    </cfRule>
    <cfRule type="containsText" priority="2" operator="containsText" dxfId="0" text="日">
      <formula>NOT(ISERROR(SEARCH("日",B9)))</formula>
    </cfRule>
  </conditionalFormatting>
  <pageMargins left="0.7" right="0.7" top="0.75" bottom="0.75" header="0.3" footer="0.3"/>
  <pageSetup orientation="portrait" paperSize="9" scale="8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roumu</dc:creator>
  <dcterms:created xsi:type="dcterms:W3CDTF">2018-08-21T08:03:27Z</dcterms:created>
  <dcterms:modified xsi:type="dcterms:W3CDTF">2024-07-16T08:02:23Z</dcterms:modified>
  <cp:lastModifiedBy>奥山 龍一</cp:lastModifiedBy>
  <cp:lastPrinted>2024-07-15T06:48:21Z</cp:lastPrinted>
</cp:coreProperties>
</file>