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yuinoue\Desktop\tool\bin\"/>
    </mc:Choice>
  </mc:AlternateContent>
  <bookViews>
    <workbookView xWindow="0" yWindow="0" windowWidth="24000" windowHeight="14175"/>
  </bookViews>
  <sheets>
    <sheet name="1503C" sheetId="1" r:id="rId1"/>
  </sheets>
  <externalReferences>
    <externalReference r:id="rId2"/>
  </externalReferences>
  <definedNames>
    <definedName name="_xlnm._FilterDatabase" localSheetId="0" hidden="1">'1503C'!$A$1:$BM$23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" i="1" l="1"/>
  <c r="BG19" i="1"/>
  <c r="BG16" i="1"/>
  <c r="BG15" i="1"/>
  <c r="BG14" i="1"/>
  <c r="BG3" i="1"/>
  <c r="BG2" i="1"/>
  <c r="BG20" i="1"/>
  <c r="BN21" i="1" l="1"/>
  <c r="BL21" i="1"/>
  <c r="BK21" i="1"/>
  <c r="BJ21" i="1"/>
  <c r="BF21" i="1"/>
  <c r="BE21" i="1"/>
  <c r="BC21" i="1"/>
  <c r="AL21" i="1"/>
  <c r="BB21" i="1" s="1"/>
  <c r="W21" i="1"/>
  <c r="BN20" i="1"/>
  <c r="BM20" i="1"/>
  <c r="BL20" i="1"/>
  <c r="BK20" i="1"/>
  <c r="BJ20" i="1"/>
  <c r="BF20" i="1"/>
  <c r="BE20" i="1"/>
  <c r="BC20" i="1"/>
  <c r="AL20" i="1"/>
  <c r="BD20" i="1" s="1"/>
  <c r="W20" i="1"/>
  <c r="BN19" i="1"/>
  <c r="BM19" i="1"/>
  <c r="BL19" i="1"/>
  <c r="BK19" i="1"/>
  <c r="BJ19" i="1"/>
  <c r="BF19" i="1"/>
  <c r="BE19" i="1"/>
  <c r="BC19" i="1"/>
  <c r="AL19" i="1"/>
  <c r="BD19" i="1" s="1"/>
  <c r="W19" i="1"/>
  <c r="BN18" i="1"/>
  <c r="BL18" i="1"/>
  <c r="BK18" i="1"/>
  <c r="BJ18" i="1"/>
  <c r="BF18" i="1"/>
  <c r="BE18" i="1"/>
  <c r="BD18" i="1"/>
  <c r="BC18" i="1"/>
  <c r="AL18" i="1"/>
  <c r="BB18" i="1" s="1"/>
  <c r="W18" i="1"/>
  <c r="BN17" i="1"/>
  <c r="BL17" i="1"/>
  <c r="BK17" i="1"/>
  <c r="BJ17" i="1"/>
  <c r="BF17" i="1"/>
  <c r="BE17" i="1"/>
  <c r="BC17" i="1"/>
  <c r="AL17" i="1"/>
  <c r="BD17" i="1" s="1"/>
  <c r="W17" i="1"/>
  <c r="BN16" i="1"/>
  <c r="BM16" i="1"/>
  <c r="BL16" i="1"/>
  <c r="BK16" i="1"/>
  <c r="BJ16" i="1"/>
  <c r="BF16" i="1"/>
  <c r="BE16" i="1"/>
  <c r="BC16" i="1"/>
  <c r="AL16" i="1"/>
  <c r="BB16" i="1" s="1"/>
  <c r="W16" i="1"/>
  <c r="BN15" i="1"/>
  <c r="BM15" i="1"/>
  <c r="BL15" i="1"/>
  <c r="BK15" i="1"/>
  <c r="BJ15" i="1"/>
  <c r="BF15" i="1"/>
  <c r="BE15" i="1"/>
  <c r="BC15" i="1"/>
  <c r="AL15" i="1"/>
  <c r="BD15" i="1" s="1"/>
  <c r="W15" i="1"/>
  <c r="BN14" i="1"/>
  <c r="BM14" i="1"/>
  <c r="BL14" i="1"/>
  <c r="BK14" i="1"/>
  <c r="BJ14" i="1"/>
  <c r="BF14" i="1"/>
  <c r="BE14" i="1"/>
  <c r="BC14" i="1"/>
  <c r="AL14" i="1"/>
  <c r="BD14" i="1" s="1"/>
  <c r="W14" i="1"/>
  <c r="BN13" i="1"/>
  <c r="BL13" i="1"/>
  <c r="BK13" i="1"/>
  <c r="BJ13" i="1"/>
  <c r="BF13" i="1"/>
  <c r="BE13" i="1"/>
  <c r="BD13" i="1"/>
  <c r="BC13" i="1"/>
  <c r="BB13" i="1"/>
  <c r="AL13" i="1"/>
  <c r="W13" i="1"/>
  <c r="BN12" i="1"/>
  <c r="BM12" i="1"/>
  <c r="BL12" i="1"/>
  <c r="BK12" i="1"/>
  <c r="BJ12" i="1"/>
  <c r="BF12" i="1"/>
  <c r="BE12" i="1"/>
  <c r="BC12" i="1"/>
  <c r="AL12" i="1"/>
  <c r="BD12" i="1" s="1"/>
  <c r="W12" i="1"/>
  <c r="BN11" i="1"/>
  <c r="BL11" i="1"/>
  <c r="BK11" i="1"/>
  <c r="BJ11" i="1"/>
  <c r="BF11" i="1"/>
  <c r="BE11" i="1"/>
  <c r="BC11" i="1"/>
  <c r="AL11" i="1"/>
  <c r="BD11" i="1" s="1"/>
  <c r="W11" i="1"/>
  <c r="BN10" i="1"/>
  <c r="BL10" i="1"/>
  <c r="BK10" i="1"/>
  <c r="BJ10" i="1"/>
  <c r="BF10" i="1"/>
  <c r="BE10" i="1"/>
  <c r="BC10" i="1"/>
  <c r="AL10" i="1"/>
  <c r="BD10" i="1" s="1"/>
  <c r="W10" i="1"/>
  <c r="BN9" i="1"/>
  <c r="BL9" i="1"/>
  <c r="BK9" i="1"/>
  <c r="BJ9" i="1"/>
  <c r="BF9" i="1"/>
  <c r="BE9" i="1"/>
  <c r="BD9" i="1"/>
  <c r="BC9" i="1"/>
  <c r="AL9" i="1"/>
  <c r="BB9" i="1" s="1"/>
  <c r="W9" i="1"/>
  <c r="BN8" i="1"/>
  <c r="BL8" i="1"/>
  <c r="BK8" i="1"/>
  <c r="BJ8" i="1"/>
  <c r="BF8" i="1"/>
  <c r="BE8" i="1"/>
  <c r="BC8" i="1"/>
  <c r="AL8" i="1"/>
  <c r="BD8" i="1" s="1"/>
  <c r="W8" i="1"/>
  <c r="BN7" i="1"/>
  <c r="BL7" i="1"/>
  <c r="BK7" i="1"/>
  <c r="BJ7" i="1"/>
  <c r="BF7" i="1"/>
  <c r="BE7" i="1"/>
  <c r="BC7" i="1"/>
  <c r="AL7" i="1"/>
  <c r="BD7" i="1" s="1"/>
  <c r="W7" i="1"/>
  <c r="BN6" i="1"/>
  <c r="BL6" i="1"/>
  <c r="BK6" i="1"/>
  <c r="BJ6" i="1"/>
  <c r="BF6" i="1"/>
  <c r="BE6" i="1"/>
  <c r="BC6" i="1"/>
  <c r="AL6" i="1"/>
  <c r="BB6" i="1" s="1"/>
  <c r="W6" i="1"/>
  <c r="BN5" i="1"/>
  <c r="BL5" i="1"/>
  <c r="BK5" i="1"/>
  <c r="BJ5" i="1"/>
  <c r="BF5" i="1"/>
  <c r="BE5" i="1"/>
  <c r="BC5" i="1"/>
  <c r="AL5" i="1"/>
  <c r="BB5" i="1" s="1"/>
  <c r="W5" i="1"/>
  <c r="BN4" i="1"/>
  <c r="BL4" i="1"/>
  <c r="BK4" i="1"/>
  <c r="BJ4" i="1"/>
  <c r="BF4" i="1"/>
  <c r="BE4" i="1"/>
  <c r="BC4" i="1"/>
  <c r="AL4" i="1"/>
  <c r="BD4" i="1" s="1"/>
  <c r="W4" i="1"/>
  <c r="BN3" i="1"/>
  <c r="BM3" i="1"/>
  <c r="BL3" i="1"/>
  <c r="BK3" i="1"/>
  <c r="BJ3" i="1"/>
  <c r="BF3" i="1"/>
  <c r="BE3" i="1"/>
  <c r="BC3" i="1"/>
  <c r="AL3" i="1"/>
  <c r="BD3" i="1" s="1"/>
  <c r="W3" i="1"/>
  <c r="BS2" i="1"/>
  <c r="BR2" i="1"/>
  <c r="BQ2" i="1"/>
  <c r="BP2" i="1"/>
  <c r="BN2" i="1"/>
  <c r="BM2" i="1"/>
  <c r="BL2" i="1"/>
  <c r="BK2" i="1"/>
  <c r="BJ2" i="1"/>
  <c r="BF2" i="1"/>
  <c r="BE2" i="1"/>
  <c r="BC2" i="1"/>
  <c r="AL2" i="1"/>
  <c r="BD2" i="1" s="1"/>
  <c r="W2" i="1"/>
  <c r="BD5" i="1" l="1"/>
  <c r="BB2" i="1"/>
  <c r="BD6" i="1"/>
  <c r="BB7" i="1"/>
  <c r="BB11" i="1"/>
  <c r="BB4" i="1"/>
  <c r="BB20" i="1"/>
  <c r="BD21" i="1"/>
  <c r="BB15" i="1"/>
  <c r="BB8" i="1"/>
  <c r="BB10" i="1"/>
  <c r="BB12" i="1"/>
  <c r="BB17" i="1"/>
  <c r="BB19" i="1"/>
  <c r="BB3" i="1"/>
  <c r="BD16" i="1"/>
  <c r="BB14" i="1"/>
</calcChain>
</file>

<file path=xl/comments1.xml><?xml version="1.0" encoding="utf-8"?>
<comments xmlns="http://schemas.openxmlformats.org/spreadsheetml/2006/main">
  <authors>
    <author>辻 典子 N.T.</author>
    <author>JCOGゲストユーザー</author>
    <author>Haruka UMEDA</author>
  </authors>
  <commentList>
    <comment ref="AZ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辻 典子 N.T.:</t>
        </r>
        <r>
          <rPr>
            <sz val="9"/>
            <color indexed="81"/>
            <rFont val="ＭＳ Ｐゴシック"/>
            <family val="3"/>
            <charset val="128"/>
          </rPr>
          <t xml:space="preserve">
ファイル内にコメントなどは不要です。ここにファイル名と連絡事項を書いてください。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JCOGゲストユーザー:</t>
        </r>
        <r>
          <rPr>
            <sz val="9"/>
            <color indexed="81"/>
            <rFont val="MS P ゴシック"/>
            <family val="3"/>
            <charset val="128"/>
          </rPr>
          <t xml:space="preserve">
グループ参加施設一覧では名前、名字の順の表記変更でした。以下同じです。（青井）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JCOGゲストユーザー:</t>
        </r>
        <r>
          <rPr>
            <sz val="9"/>
            <color indexed="81"/>
            <rFont val="MS P ゴシック"/>
            <family val="3"/>
            <charset val="128"/>
          </rPr>
          <t xml:space="preserve">
グループ参加施設一覧では名前、名字の順の表記変更でした。以下同じです。（青井）</t>
        </r>
      </text>
    </comment>
    <comment ref="AA11" authorId="2" shapeId="0">
      <text>
        <r>
          <rPr>
            <sz val="9"/>
            <color indexed="39"/>
            <rFont val="MS P ゴシック"/>
            <family val="3"/>
            <charset val="128"/>
          </rPr>
          <t>以下も宛先に含める
企画係 山本 尚弥 様
cqas.adm@tmd.ac.jp</t>
        </r>
      </text>
    </comment>
    <comment ref="Z17" authorId="1" shapeId="0">
      <text>
        <r>
          <rPr>
            <sz val="9"/>
            <color indexed="81"/>
            <rFont val="MS P ゴシック"/>
            <family val="3"/>
            <charset val="128"/>
          </rPr>
          <t>病院名変更
愛知県がんセンター中央病院→愛知県がんセンター</t>
        </r>
      </text>
    </comment>
  </commentList>
</comments>
</file>

<file path=xl/sharedStrings.xml><?xml version="1.0" encoding="utf-8"?>
<sst xmlns="http://schemas.openxmlformats.org/spreadsheetml/2006/main" count="872" uniqueCount="570">
  <si>
    <t>INACTIVEフラグ</t>
  </si>
  <si>
    <t>GID</t>
  </si>
  <si>
    <t>GRPNAME</t>
  </si>
  <si>
    <t>OCODE</t>
  </si>
  <si>
    <t>ONAME</t>
  </si>
  <si>
    <t>UNAME</t>
  </si>
  <si>
    <t>ONAME_EN</t>
  </si>
  <si>
    <t>ZIP</t>
  </si>
  <si>
    <t>AREA</t>
  </si>
  <si>
    <t>ADDR1</t>
  </si>
  <si>
    <t>ADDR2</t>
  </si>
  <si>
    <t>TEL</t>
  </si>
  <si>
    <t>FAX</t>
  </si>
  <si>
    <t>施設研究責任者</t>
  </si>
  <si>
    <t>施設研究責任者_EN</t>
  </si>
  <si>
    <t>施設研究責任者_メール</t>
  </si>
  <si>
    <t>施設研究責任者_メールTMP</t>
  </si>
  <si>
    <t>施設コーディネーター</t>
  </si>
  <si>
    <t>施設コーディネーター_EN</t>
  </si>
  <si>
    <t>施設コーディネーター_メール</t>
  </si>
  <si>
    <t>施設コーディネーターTMP</t>
  </si>
  <si>
    <t>医療機関コーディネーター</t>
  </si>
  <si>
    <t>実施責任医師</t>
    <rPh sb="0" eb="2">
      <t>ジッシ</t>
    </rPh>
    <rPh sb="2" eb="4">
      <t>セキニン</t>
    </rPh>
    <rPh sb="4" eb="6">
      <t>イシ</t>
    </rPh>
    <phoneticPr fontId="2"/>
  </si>
  <si>
    <t>実施責任医師_メール</t>
    <phoneticPr fontId="2"/>
  </si>
  <si>
    <t>医療機関名</t>
    <rPh sb="0" eb="5">
      <t>イリョウキカンメイ</t>
    </rPh>
    <phoneticPr fontId="2"/>
  </si>
  <si>
    <t>事務担当者</t>
    <rPh sb="0" eb="2">
      <t>ジム</t>
    </rPh>
    <rPh sb="2" eb="5">
      <t>タントウシャ</t>
    </rPh>
    <phoneticPr fontId="2"/>
  </si>
  <si>
    <t>敬称</t>
    <rPh sb="0" eb="2">
      <t>ケイショウ</t>
    </rPh>
    <phoneticPr fontId="2"/>
  </si>
  <si>
    <t>所属</t>
    <rPh sb="0" eb="2">
      <t>ショゾク</t>
    </rPh>
    <phoneticPr fontId="2"/>
  </si>
  <si>
    <t>Email</t>
  </si>
  <si>
    <t>技術名</t>
    <rPh sb="0" eb="2">
      <t>ギジュツ</t>
    </rPh>
    <rPh sb="2" eb="3">
      <t>メイ</t>
    </rPh>
    <phoneticPr fontId="2"/>
  </si>
  <si>
    <t>日付</t>
    <rPh sb="0" eb="2">
      <t>ヒヅケ</t>
    </rPh>
    <phoneticPr fontId="2"/>
  </si>
  <si>
    <t>届出受理年月日</t>
    <phoneticPr fontId="2"/>
  </si>
  <si>
    <t>先進医療の費用（届出時）</t>
    <phoneticPr fontId="2"/>
  </si>
  <si>
    <t>人件費</t>
    <phoneticPr fontId="2"/>
  </si>
  <si>
    <t>医療機関コード</t>
    <rPh sb="0" eb="2">
      <t>イリョウ</t>
    </rPh>
    <rPh sb="2" eb="4">
      <t>キカン</t>
    </rPh>
    <phoneticPr fontId="2"/>
  </si>
  <si>
    <t>新規施設</t>
    <rPh sb="0" eb="2">
      <t>シンキ</t>
    </rPh>
    <rPh sb="2" eb="4">
      <t>シセツ</t>
    </rPh>
    <phoneticPr fontId="2"/>
  </si>
  <si>
    <t>患者登録数</t>
    <rPh sb="0" eb="2">
      <t>カンジャ</t>
    </rPh>
    <rPh sb="2" eb="4">
      <t>トウロク</t>
    </rPh>
    <rPh sb="4" eb="5">
      <t>スウ</t>
    </rPh>
    <phoneticPr fontId="2"/>
  </si>
  <si>
    <t>実績報告_新規</t>
    <rPh sb="0" eb="2">
      <t>ジッセキ</t>
    </rPh>
    <rPh sb="2" eb="4">
      <t>ホウコク</t>
    </rPh>
    <rPh sb="5" eb="7">
      <t>シンキ</t>
    </rPh>
    <phoneticPr fontId="2"/>
  </si>
  <si>
    <t>受領</t>
    <rPh sb="0" eb="2">
      <t>ジュリョウ</t>
    </rPh>
    <phoneticPr fontId="2"/>
  </si>
  <si>
    <t>受領メール</t>
    <rPh sb="0" eb="2">
      <t>ジュリョウ</t>
    </rPh>
    <phoneticPr fontId="2"/>
  </si>
  <si>
    <t>青井済</t>
    <rPh sb="0" eb="2">
      <t>アオイ</t>
    </rPh>
    <rPh sb="2" eb="3">
      <t>ス</t>
    </rPh>
    <phoneticPr fontId="2"/>
  </si>
  <si>
    <t>返信</t>
    <rPh sb="0" eb="2">
      <t>ヘンシン</t>
    </rPh>
    <phoneticPr fontId="2"/>
  </si>
  <si>
    <t>リマインド</t>
    <phoneticPr fontId="2"/>
  </si>
  <si>
    <t>完成</t>
    <rPh sb="0" eb="2">
      <t>カンセイ</t>
    </rPh>
    <phoneticPr fontId="2"/>
  </si>
  <si>
    <t>様式第1号_報告書作成日</t>
    <rPh sb="0" eb="2">
      <t>ヨウシキ</t>
    </rPh>
    <rPh sb="2" eb="3">
      <t>ダイ</t>
    </rPh>
    <rPh sb="4" eb="5">
      <t>ゴウ</t>
    </rPh>
    <rPh sb="6" eb="9">
      <t>ホウコクショ</t>
    </rPh>
    <rPh sb="9" eb="12">
      <t>サクセイビ</t>
    </rPh>
    <phoneticPr fontId="2"/>
  </si>
  <si>
    <t>事務担当者</t>
    <rPh sb="0" eb="2">
      <t>ジム</t>
    </rPh>
    <phoneticPr fontId="2"/>
  </si>
  <si>
    <t>部署名</t>
    <rPh sb="0" eb="3">
      <t>ブショメイ</t>
    </rPh>
    <phoneticPr fontId="2"/>
  </si>
  <si>
    <t>メールアドレス</t>
    <phoneticPr fontId="2"/>
  </si>
  <si>
    <t>メール宛名</t>
    <rPh sb="3" eb="5">
      <t>アテナ</t>
    </rPh>
    <phoneticPr fontId="2"/>
  </si>
  <si>
    <t>（いれば）事務担当者2</t>
    <rPh sb="5" eb="7">
      <t>ジム</t>
    </rPh>
    <rPh sb="7" eb="10">
      <t>タントウシャ</t>
    </rPh>
    <phoneticPr fontId="2"/>
  </si>
  <si>
    <t>定期報告書類に関する連絡事項</t>
    <rPh sb="0" eb="2">
      <t>テイキ</t>
    </rPh>
    <rPh sb="2" eb="4">
      <t>ホウコク</t>
    </rPh>
    <rPh sb="4" eb="6">
      <t>ショルイ</t>
    </rPh>
    <rPh sb="7" eb="8">
      <t>カン</t>
    </rPh>
    <rPh sb="10" eb="12">
      <t>レンラク</t>
    </rPh>
    <rPh sb="12" eb="14">
      <t>ジコウ</t>
    </rPh>
    <phoneticPr fontId="2"/>
  </si>
  <si>
    <t>備考</t>
    <rPh sb="0" eb="2">
      <t>ビコウ</t>
    </rPh>
    <phoneticPr fontId="2"/>
  </si>
  <si>
    <t>フォルダ</t>
    <phoneticPr fontId="2"/>
  </si>
  <si>
    <t>メール差込_算定開始日</t>
    <rPh sb="3" eb="4">
      <t>サ</t>
    </rPh>
    <rPh sb="4" eb="5">
      <t>コ</t>
    </rPh>
    <rPh sb="6" eb="8">
      <t>サンテイ</t>
    </rPh>
    <rPh sb="8" eb="11">
      <t>カイシビ</t>
    </rPh>
    <phoneticPr fontId="2"/>
  </si>
  <si>
    <t>患者登録番号&lt;添付File名＞</t>
    <rPh sb="0" eb="2">
      <t>カンジャ</t>
    </rPh>
    <rPh sb="2" eb="4">
      <t>トウロク</t>
    </rPh>
    <rPh sb="4" eb="6">
      <t>バンゴウ</t>
    </rPh>
    <phoneticPr fontId="2"/>
  </si>
  <si>
    <t>別紙7_様式第1号&lt;添付File名＞</t>
    <rPh sb="0" eb="2">
      <t>ベッシ</t>
    </rPh>
    <rPh sb="4" eb="6">
      <t>ヨウシキ</t>
    </rPh>
    <rPh sb="6" eb="7">
      <t>ダイ</t>
    </rPh>
    <rPh sb="8" eb="9">
      <t>ゴウ</t>
    </rPh>
    <rPh sb="10" eb="12">
      <t>テンプ</t>
    </rPh>
    <rPh sb="16" eb="17">
      <t>メイ</t>
    </rPh>
    <phoneticPr fontId="2"/>
  </si>
  <si>
    <t>別紙7_様式第1号_別添1&lt;添付File名＞</t>
    <rPh sb="0" eb="2">
      <t>ベッシ</t>
    </rPh>
    <rPh sb="4" eb="6">
      <t>ヨウシキ</t>
    </rPh>
    <rPh sb="6" eb="7">
      <t>ダイ</t>
    </rPh>
    <rPh sb="8" eb="9">
      <t>ゴウ</t>
    </rPh>
    <rPh sb="10" eb="12">
      <t>ベッテン</t>
    </rPh>
    <phoneticPr fontId="2"/>
  </si>
  <si>
    <t>実績0件&lt;添付File名＞</t>
    <phoneticPr fontId="2"/>
  </si>
  <si>
    <t>手引き</t>
    <rPh sb="0" eb="2">
      <t>テビ</t>
    </rPh>
    <phoneticPr fontId="2"/>
  </si>
  <si>
    <t>機関別番号</t>
    <rPh sb="0" eb="2">
      <t>キカン</t>
    </rPh>
    <rPh sb="2" eb="3">
      <t>ベツ</t>
    </rPh>
    <rPh sb="3" eb="5">
      <t>バンゴウ</t>
    </rPh>
    <phoneticPr fontId="2"/>
  </si>
  <si>
    <t>B61_術後のアスピリン経口投与療法
フォルダ名（提出用）</t>
    <rPh sb="23" eb="24">
      <t>メイ</t>
    </rPh>
    <rPh sb="25" eb="27">
      <t>テイシュツ</t>
    </rPh>
    <rPh sb="27" eb="28">
      <t>ヨウ</t>
    </rPh>
    <phoneticPr fontId="2"/>
  </si>
  <si>
    <t>様式第1号
b7-1&lt;提出File名＞</t>
    <rPh sb="0" eb="2">
      <t>ヨウシキ</t>
    </rPh>
    <rPh sb="2" eb="3">
      <t>ダイ</t>
    </rPh>
    <rPh sb="4" eb="5">
      <t>ゴウ</t>
    </rPh>
    <rPh sb="11" eb="13">
      <t>テイシュツ</t>
    </rPh>
    <phoneticPr fontId="2"/>
  </si>
  <si>
    <t>別添1
b7-1-1&lt;提出File名＞</t>
    <rPh sb="0" eb="2">
      <t>ベッテン</t>
    </rPh>
    <phoneticPr fontId="2"/>
  </si>
  <si>
    <t>別添4（実績0件理由）
b7-1-4&lt;提出File名＞</t>
    <rPh sb="0" eb="2">
      <t>ベッテン</t>
    </rPh>
    <rPh sb="4" eb="6">
      <t>ジッセキ</t>
    </rPh>
    <rPh sb="7" eb="8">
      <t>ケン</t>
    </rPh>
    <rPh sb="8" eb="10">
      <t>リユウ</t>
    </rPh>
    <phoneticPr fontId="2"/>
  </si>
  <si>
    <t>別添1：コード番号</t>
    <rPh sb="0" eb="2">
      <t>ベッテン</t>
    </rPh>
    <rPh sb="7" eb="9">
      <t>バンゴウ</t>
    </rPh>
    <phoneticPr fontId="2"/>
  </si>
  <si>
    <t>医療機関名（提出文書内）</t>
    <rPh sb="0" eb="5">
      <t>イリョウキカンメイ</t>
    </rPh>
    <rPh sb="6" eb="8">
      <t>テイシュツ</t>
    </rPh>
    <rPh sb="8" eb="11">
      <t>ブンショナイ</t>
    </rPh>
    <phoneticPr fontId="2"/>
  </si>
  <si>
    <t>別添2</t>
    <rPh sb="0" eb="2">
      <t>ベッテン</t>
    </rPh>
    <phoneticPr fontId="2"/>
  </si>
  <si>
    <t>別添3</t>
    <rPh sb="0" eb="2">
      <t>ベッテン</t>
    </rPh>
    <phoneticPr fontId="2"/>
  </si>
  <si>
    <t>別添5</t>
    <rPh sb="0" eb="2">
      <t>ベッテン</t>
    </rPh>
    <phoneticPr fontId="2"/>
  </si>
  <si>
    <t>別添6</t>
    <rPh sb="0" eb="2">
      <t>ベッテン</t>
    </rPh>
    <phoneticPr fontId="2"/>
  </si>
  <si>
    <t>大腸がん</t>
  </si>
  <si>
    <t>1301</t>
  </si>
  <si>
    <t>国立がん研究センター中央病院</t>
    <phoneticPr fontId="2"/>
  </si>
  <si>
    <t>外科</t>
  </si>
  <si>
    <t>National Cancer Center Hospital</t>
  </si>
  <si>
    <t>104-0045</t>
  </si>
  <si>
    <t>東京都</t>
  </si>
  <si>
    <t>中央区築地5-1-1</t>
  </si>
  <si>
    <t>03-3542-2511</t>
  </si>
  <si>
    <t>03-3542-3815</t>
  </si>
  <si>
    <t>金光 幸秀</t>
  </si>
  <si>
    <t>Yukihide Kanemitsu</t>
  </si>
  <si>
    <t>ykanemit@ncc.go.jp</t>
  </si>
  <si>
    <t>髙島 淳生</t>
  </si>
  <si>
    <t>Atsuo Takashima</t>
  </si>
  <si>
    <t>atakashi@ncc.go.jp</t>
  </si>
  <si>
    <t>石川 光也</t>
  </si>
  <si>
    <r>
      <rPr>
        <sz val="10"/>
        <rFont val="ＭＳ Ｐゴシック"/>
        <family val="2"/>
        <charset val="128"/>
      </rPr>
      <t>髙島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淳生</t>
    </r>
    <phoneticPr fontId="2"/>
  </si>
  <si>
    <t>国立研究開発法人国立がん研究センター中央病院</t>
  </si>
  <si>
    <t>1318616104</t>
  </si>
  <si>
    <t>-</t>
    <phoneticPr fontId="2"/>
  </si>
  <si>
    <t>-</t>
    <phoneticPr fontId="2"/>
  </si>
  <si>
    <t>別添1：特記のコメント内容変更あり。様式1：実施責任医師「髙島」先生が「高島」表記で、齟齬あり。＞W列「実施責任医師」の記載「髙島」に統一</t>
    <rPh sb="0" eb="2">
      <t>ベッテン</t>
    </rPh>
    <rPh sb="4" eb="6">
      <t>トッキ</t>
    </rPh>
    <rPh sb="11" eb="13">
      <t>ナイヨウ</t>
    </rPh>
    <rPh sb="13" eb="15">
      <t>ヘンコウ</t>
    </rPh>
    <rPh sb="18" eb="20">
      <t>ヨウシキ</t>
    </rPh>
    <rPh sb="22" eb="24">
      <t>ジッシ</t>
    </rPh>
    <rPh sb="24" eb="26">
      <t>セキニン</t>
    </rPh>
    <rPh sb="26" eb="28">
      <t>イシ</t>
    </rPh>
    <rPh sb="29" eb="31">
      <t>タカシマ</t>
    </rPh>
    <rPh sb="32" eb="34">
      <t>センセイ</t>
    </rPh>
    <rPh sb="36" eb="37">
      <t>タカ</t>
    </rPh>
    <rPh sb="37" eb="38">
      <t>シマ</t>
    </rPh>
    <rPh sb="39" eb="41">
      <t>ヒョウキ</t>
    </rPh>
    <rPh sb="43" eb="45">
      <t>ソゴ</t>
    </rPh>
    <rPh sb="52" eb="54">
      <t>ジッシ</t>
    </rPh>
    <rPh sb="54" eb="56">
      <t>セキニン</t>
    </rPh>
    <rPh sb="56" eb="58">
      <t>イシ</t>
    </rPh>
    <rPh sb="60" eb="62">
      <t>キサイ</t>
    </rPh>
    <rPh sb="63" eb="65">
      <t>タカシマ</t>
    </rPh>
    <rPh sb="67" eb="69">
      <t>トウイツ</t>
    </rPh>
    <phoneticPr fontId="2"/>
  </si>
  <si>
    <t>様式第1号(別添1)_記載手引き_JCOG1503C.PDF</t>
    <phoneticPr fontId="2"/>
  </si>
  <si>
    <t>0383</t>
  </si>
  <si>
    <t>国立研究開発法人国立がん研究センター中央病院</t>
    <phoneticPr fontId="2"/>
  </si>
  <si>
    <t>0601</t>
  </si>
  <si>
    <t>山形県立中央病院</t>
    <phoneticPr fontId="2"/>
  </si>
  <si>
    <t>Yamagata Prefectural Central Hospital</t>
  </si>
  <si>
    <t>990-2292</t>
  </si>
  <si>
    <t>山形県</t>
  </si>
  <si>
    <t>山形市大字青柳1800</t>
  </si>
  <si>
    <t>023-685-2626</t>
  </si>
  <si>
    <t>023-685-2608</t>
  </si>
  <si>
    <r>
      <rPr>
        <sz val="10"/>
        <rFont val="ＭＳ Ｐゴシック"/>
        <family val="3"/>
        <charset val="128"/>
      </rPr>
      <t>佐藤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敏彦</t>
    </r>
    <phoneticPr fontId="2"/>
  </si>
  <si>
    <t>Toshihiko Sato</t>
  </si>
  <si>
    <t>toshi.st@ypch.gr.jp</t>
    <phoneticPr fontId="2"/>
  </si>
  <si>
    <r>
      <rPr>
        <sz val="10"/>
        <rFont val="ＭＳ Ｐゴシック"/>
        <family val="3"/>
        <charset val="128"/>
      </rPr>
      <t>須藤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剛</t>
    </r>
    <phoneticPr fontId="2"/>
  </si>
  <si>
    <t>Takeshi Suto</t>
  </si>
  <si>
    <t>take-s@ypch.gr.jp</t>
    <phoneticPr fontId="2"/>
  </si>
  <si>
    <t>野村 尚</t>
  </si>
  <si>
    <t>山形県立中央病院</t>
    <phoneticPr fontId="2"/>
  </si>
  <si>
    <t>0610114332</t>
  </si>
  <si>
    <t>様式第1号(別添1)_記載手引き_実績なしの場合.pdf</t>
  </si>
  <si>
    <t>0096</t>
  </si>
  <si>
    <t>山形県立中央病院</t>
    <phoneticPr fontId="2"/>
  </si>
  <si>
    <t>1003</t>
  </si>
  <si>
    <t>群馬県立がんセンター</t>
    <phoneticPr fontId="2"/>
  </si>
  <si>
    <t>Gunma Prefectural Cancer Center</t>
  </si>
  <si>
    <t>373-8550</t>
  </si>
  <si>
    <t>群馬県</t>
  </si>
  <si>
    <t>太田市高林西町617-1</t>
  </si>
  <si>
    <t>0276-38-0771</t>
  </si>
  <si>
    <t>0276-38-8386</t>
  </si>
  <si>
    <r>
      <rPr>
        <sz val="10"/>
        <rFont val="ＭＳ Ｐゴシック"/>
        <family val="3"/>
        <charset val="128"/>
      </rPr>
      <t>尾嶋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仁</t>
    </r>
    <phoneticPr fontId="2"/>
  </si>
  <si>
    <t>Hitoshi Ojima</t>
  </si>
  <si>
    <t>hiojima@gunma-cc.jp</t>
    <phoneticPr fontId="2"/>
  </si>
  <si>
    <t>尾嶋 仁</t>
  </si>
  <si>
    <t>hiojima@gunma-cc.jp</t>
  </si>
  <si>
    <t>藤澤 知巳</t>
  </si>
  <si>
    <t>群馬県立がんセンター</t>
    <phoneticPr fontId="2"/>
  </si>
  <si>
    <t>高橋健二</t>
  </si>
  <si>
    <t>様</t>
    <rPh sb="0" eb="1">
      <t>サマ</t>
    </rPh>
    <phoneticPr fontId="2"/>
  </si>
  <si>
    <t>事務局医事課</t>
  </si>
  <si>
    <t>1015010026</t>
  </si>
  <si>
    <t>-</t>
    <phoneticPr fontId="2"/>
  </si>
  <si>
    <t>様式1：報告暑作成の日付が一部未記載。&gt;提出日を記載</t>
    <rPh sb="0" eb="2">
      <t>ヨウシキ</t>
    </rPh>
    <rPh sb="4" eb="7">
      <t>ホウコクショ</t>
    </rPh>
    <rPh sb="7" eb="9">
      <t>サクセイ</t>
    </rPh>
    <rPh sb="10" eb="12">
      <t>ヒヅケ</t>
    </rPh>
    <rPh sb="13" eb="15">
      <t>イチブ</t>
    </rPh>
    <rPh sb="15" eb="18">
      <t>ミキサイ</t>
    </rPh>
    <rPh sb="20" eb="23">
      <t>テイシュツビ</t>
    </rPh>
    <rPh sb="24" eb="26">
      <t>キサイ</t>
    </rPh>
    <phoneticPr fontId="2"/>
  </si>
  <si>
    <t>様式第1号(別添1)_記載手引き_JCOG1503C.PDF</t>
    <phoneticPr fontId="2"/>
  </si>
  <si>
    <t>0160</t>
  </si>
  <si>
    <t>1102</t>
  </si>
  <si>
    <t>埼玉県立がんセンター</t>
    <phoneticPr fontId="2"/>
  </si>
  <si>
    <t>消化器外科</t>
  </si>
  <si>
    <t>Saitama Cancer Center</t>
  </si>
  <si>
    <t>362-0806</t>
  </si>
  <si>
    <t>埼玉県</t>
  </si>
  <si>
    <t>北足立郡伊奈町大字小室780番地</t>
  </si>
  <si>
    <t>048-722-1111</t>
  </si>
  <si>
    <t>048-723-5197</t>
  </si>
  <si>
    <t>西澤 雄介</t>
  </si>
  <si>
    <t>Yusuke Nishizawa</t>
  </si>
  <si>
    <t>ynishiza@cancer-c.pref.saitama.jp</t>
  </si>
  <si>
    <t>井上 賢一</t>
  </si>
  <si>
    <t>埼玉県立がんセンター</t>
    <phoneticPr fontId="2"/>
  </si>
  <si>
    <t>発知 正幸</t>
  </si>
  <si>
    <t>医事・経営担当</t>
  </si>
  <si>
    <t>1111302991</t>
  </si>
  <si>
    <t>-</t>
    <phoneticPr fontId="2"/>
  </si>
  <si>
    <t>決裁中のため、提出がすこし遅れます。7/31　発知様よりTEL
8/1 発地様よりTEL　8/2提出</t>
    <rPh sb="0" eb="2">
      <t>ケッサイ</t>
    </rPh>
    <rPh sb="2" eb="3">
      <t>チュウ</t>
    </rPh>
    <rPh sb="7" eb="9">
      <t>テイシュツ</t>
    </rPh>
    <rPh sb="13" eb="14">
      <t>オク</t>
    </rPh>
    <rPh sb="23" eb="25">
      <t>ホッチ</t>
    </rPh>
    <rPh sb="25" eb="26">
      <t>サマ</t>
    </rPh>
    <rPh sb="36" eb="38">
      <t>ホッチ</t>
    </rPh>
    <rPh sb="38" eb="39">
      <t>サマ</t>
    </rPh>
    <rPh sb="48" eb="50">
      <t>テイシュツ</t>
    </rPh>
    <phoneticPr fontId="2"/>
  </si>
  <si>
    <t>0219</t>
  </si>
  <si>
    <t>埼玉県立がんセンター</t>
    <phoneticPr fontId="2"/>
  </si>
  <si>
    <t>1105</t>
  </si>
  <si>
    <t>埼玉医科大学国際医療センター</t>
    <phoneticPr fontId="2"/>
  </si>
  <si>
    <t>Saitama Medical University International Medical Center</t>
  </si>
  <si>
    <t>350-1298</t>
  </si>
  <si>
    <t>日高市山根1397-1</t>
  </si>
  <si>
    <t>042-984-4111</t>
  </si>
  <si>
    <t>042-984-4741</t>
  </si>
  <si>
    <r>
      <rPr>
        <sz val="10"/>
        <rFont val="ＭＳ Ｐゴシック"/>
        <family val="3"/>
        <charset val="128"/>
      </rPr>
      <t>山口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茂樹</t>
    </r>
    <phoneticPr fontId="2"/>
  </si>
  <si>
    <t>Shigeki Yamaguchi</t>
  </si>
  <si>
    <t>s_yama@saitama-med.ac.jp</t>
    <phoneticPr fontId="2"/>
  </si>
  <si>
    <r>
      <rPr>
        <sz val="10"/>
        <rFont val="ＭＳ Ｐゴシック"/>
        <family val="3"/>
        <charset val="128"/>
      </rPr>
      <t>濱口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哲弥</t>
    </r>
    <phoneticPr fontId="2"/>
  </si>
  <si>
    <t>Tetsuya Hamaguchi</t>
  </si>
  <si>
    <t>thamaguc@saitama-med.ac.jp</t>
    <phoneticPr fontId="2"/>
  </si>
  <si>
    <t>三島 一彦</t>
  </si>
  <si>
    <t>埼玉医科大学国際医療センター</t>
    <phoneticPr fontId="2"/>
  </si>
  <si>
    <t>野田 純子</t>
  </si>
  <si>
    <t>臨床研究適正推進センター</t>
  </si>
  <si>
    <t>1116300297</t>
  </si>
  <si>
    <t>別添1：実績報告（期間）のセルが編集可能です。様式1：問い合わせ窓口の担当者：濱口先生の役職名の記載無し（所属の記載あり）。</t>
    <rPh sb="0" eb="2">
      <t>ベッテン</t>
    </rPh>
    <rPh sb="4" eb="6">
      <t>ジッセキ</t>
    </rPh>
    <rPh sb="6" eb="8">
      <t>ホウコク</t>
    </rPh>
    <rPh sb="9" eb="11">
      <t>キカン</t>
    </rPh>
    <rPh sb="16" eb="18">
      <t>ヘンシュウ</t>
    </rPh>
    <rPh sb="18" eb="20">
      <t>カノウ</t>
    </rPh>
    <rPh sb="23" eb="25">
      <t>ヨウシキ</t>
    </rPh>
    <rPh sb="27" eb="28">
      <t>ト</t>
    </rPh>
    <rPh sb="29" eb="30">
      <t>ア</t>
    </rPh>
    <rPh sb="32" eb="34">
      <t>マドグチ</t>
    </rPh>
    <rPh sb="35" eb="38">
      <t>タントウシャ</t>
    </rPh>
    <rPh sb="39" eb="41">
      <t>ハマグチ</t>
    </rPh>
    <rPh sb="41" eb="43">
      <t>センセイ</t>
    </rPh>
    <rPh sb="44" eb="47">
      <t>ヤクショクメイ</t>
    </rPh>
    <rPh sb="48" eb="50">
      <t>キサイ</t>
    </rPh>
    <rPh sb="50" eb="51">
      <t>ナ</t>
    </rPh>
    <rPh sb="53" eb="55">
      <t>ショゾク</t>
    </rPh>
    <rPh sb="56" eb="58">
      <t>キサイ</t>
    </rPh>
    <phoneticPr fontId="2"/>
  </si>
  <si>
    <t>様式第1号(別添1)_記載手引き_JCOG1503C.PDF</t>
    <phoneticPr fontId="2"/>
  </si>
  <si>
    <t>0216</t>
  </si>
  <si>
    <t>1101</t>
  </si>
  <si>
    <t>防衛医科大学校</t>
    <phoneticPr fontId="2"/>
  </si>
  <si>
    <t>外科学講座</t>
  </si>
  <si>
    <t>National Defense Medical College</t>
  </si>
  <si>
    <t>359-8513</t>
  </si>
  <si>
    <t>所沢市並木3-2</t>
  </si>
  <si>
    <t>04-2995-1637</t>
  </si>
  <si>
    <t>04-2996-5205</t>
  </si>
  <si>
    <r>
      <rPr>
        <sz val="10"/>
        <rFont val="ＭＳ Ｐゴシック"/>
        <family val="3"/>
        <charset val="128"/>
      </rPr>
      <t>上野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秀樹</t>
    </r>
    <phoneticPr fontId="2"/>
  </si>
  <si>
    <t>Hideki Ueno</t>
  </si>
  <si>
    <t>ueno_surg1@ndmc.ac.jp</t>
    <phoneticPr fontId="2"/>
  </si>
  <si>
    <r>
      <rPr>
        <sz val="10"/>
        <rFont val="ＭＳ Ｐゴシック"/>
        <family val="3"/>
        <charset val="128"/>
      </rPr>
      <t>梶原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由規</t>
    </r>
    <phoneticPr fontId="2"/>
  </si>
  <si>
    <t>Yoshiki Kajiwara</t>
  </si>
  <si>
    <t>kajijd5@yahoo.co.jp</t>
    <phoneticPr fontId="2"/>
  </si>
  <si>
    <t>宮本 守員</t>
  </si>
  <si>
    <t>防衛医科大学校病院</t>
    <phoneticPr fontId="2"/>
  </si>
  <si>
    <t>金山　隆太</t>
  </si>
  <si>
    <t>運営支援課</t>
  </si>
  <si>
    <t>1119900069</t>
  </si>
  <si>
    <t>別添1：特記にコメントあり。別添1：7/30再送付あり。</t>
    <rPh sb="0" eb="2">
      <t>ベッテン</t>
    </rPh>
    <rPh sb="4" eb="6">
      <t>トッキ</t>
    </rPh>
    <rPh sb="14" eb="16">
      <t>ベッテン</t>
    </rPh>
    <rPh sb="22" eb="25">
      <t>サイソウフ</t>
    </rPh>
    <phoneticPr fontId="2"/>
  </si>
  <si>
    <t>0221</t>
  </si>
  <si>
    <t>1202</t>
    <phoneticPr fontId="2"/>
  </si>
  <si>
    <t>千葉県がんセンター</t>
    <phoneticPr fontId="2"/>
  </si>
  <si>
    <t>Chiba Cancer Center</t>
  </si>
  <si>
    <t>260-8717</t>
  </si>
  <si>
    <t>千葉県</t>
  </si>
  <si>
    <t>千葉市中央区仁戸名町666-2</t>
  </si>
  <si>
    <t>043-264-5431</t>
  </si>
  <si>
    <t>043-265-9515</t>
  </si>
  <si>
    <r>
      <rPr>
        <sz val="10"/>
        <rFont val="ＭＳ Ｐゴシック"/>
        <family val="3"/>
        <charset val="128"/>
      </rPr>
      <t>滝口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伸浩</t>
    </r>
    <phoneticPr fontId="2"/>
  </si>
  <si>
    <t>Nobuhiro Takiguchi</t>
  </si>
  <si>
    <t>ntaki@chiba-cc.jp</t>
    <phoneticPr fontId="2"/>
  </si>
  <si>
    <r>
      <rPr>
        <sz val="10"/>
        <rFont val="ＭＳ Ｐゴシック"/>
        <family val="3"/>
        <charset val="128"/>
      </rPr>
      <t>外岡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亨</t>
    </r>
    <phoneticPr fontId="2"/>
  </si>
  <si>
    <t xml:space="preserve"> </t>
  </si>
  <si>
    <t>ttonooka@chiba-cc.jp</t>
    <phoneticPr fontId="2"/>
  </si>
  <si>
    <t>三梨 桂子</t>
  </si>
  <si>
    <t>岡本　哲</t>
  </si>
  <si>
    <t>医事経営課</t>
  </si>
  <si>
    <t>1210110684</t>
  </si>
  <si>
    <t>0226</t>
  </si>
  <si>
    <t>1201</t>
  </si>
  <si>
    <t>国立がん研究センター東病院</t>
    <phoneticPr fontId="2"/>
  </si>
  <si>
    <t>大腸外科</t>
  </si>
  <si>
    <t>National Cancer Center Hospital East</t>
  </si>
  <si>
    <t>277-8577</t>
  </si>
  <si>
    <t>柏市柏の葉6-5-1</t>
  </si>
  <si>
    <t>04-7133-1111</t>
  </si>
  <si>
    <t>04-7134-6917</t>
  </si>
  <si>
    <t>伊藤 雅昭</t>
  </si>
  <si>
    <t>Masaaki Ito</t>
  </si>
  <si>
    <t>maito@east.ncc.go.jp</t>
    <phoneticPr fontId="2"/>
  </si>
  <si>
    <t>佐々木 剛志</t>
  </si>
  <si>
    <t>Takeshi Sasaki</t>
  </si>
  <si>
    <t>taksasak@east.ncc.go.jp</t>
    <phoneticPr fontId="2"/>
  </si>
  <si>
    <t>仁保 誠治</t>
  </si>
  <si>
    <t>国立研究開発法人国立がん研究センター東病院</t>
    <phoneticPr fontId="2"/>
  </si>
  <si>
    <t>高徳 傅</t>
  </si>
  <si>
    <t>医事室 診療報酬指導係長</t>
  </si>
  <si>
    <t>1219110057</t>
  </si>
  <si>
    <t>0223</t>
  </si>
  <si>
    <t>1326</t>
  </si>
  <si>
    <t>東邦大学医療センター大橋病院</t>
    <phoneticPr fontId="2"/>
  </si>
  <si>
    <t>Toho University Ohashi Medical Center</t>
  </si>
  <si>
    <t>153-8515</t>
  </si>
  <si>
    <t>東京都目黒区大橋2-22-36</t>
  </si>
  <si>
    <t>03-3468-1251</t>
  </si>
  <si>
    <t>03-5433-3091</t>
  </si>
  <si>
    <r>
      <rPr>
        <sz val="10"/>
        <rFont val="ＭＳ Ｐゴシック"/>
        <family val="3"/>
        <charset val="128"/>
      </rPr>
      <t>斉田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芳久</t>
    </r>
    <phoneticPr fontId="2"/>
  </si>
  <si>
    <t>Yoshihisa Saida</t>
  </si>
  <si>
    <t>yoshisaida@nifty.com</t>
    <phoneticPr fontId="2"/>
  </si>
  <si>
    <r>
      <rPr>
        <sz val="10"/>
        <rFont val="ＭＳ Ｐゴシック"/>
        <family val="3"/>
        <charset val="128"/>
      </rPr>
      <t>榎本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俊行</t>
    </r>
    <phoneticPr fontId="2"/>
  </si>
  <si>
    <t>Toshiyuki Enomoto</t>
  </si>
  <si>
    <t>eno@fj8.so-net.ne.jp</t>
    <phoneticPr fontId="2"/>
  </si>
  <si>
    <t>榎本 俊行</t>
  </si>
  <si>
    <t>東邦大学医療センター大橋病院</t>
    <phoneticPr fontId="2"/>
  </si>
  <si>
    <t>馬場 栄二</t>
  </si>
  <si>
    <t>医事課</t>
  </si>
  <si>
    <t>1311016872</t>
  </si>
  <si>
    <t>別添1：実施責任医師名、「榎本俊行」先生と表記。＞W列「実施責任医師」　斉田 芳久先生へ変更　7/29</t>
    <rPh sb="0" eb="2">
      <t>ベッテン</t>
    </rPh>
    <rPh sb="4" eb="10">
      <t>ジッシセキニンイシ</t>
    </rPh>
    <rPh sb="10" eb="11">
      <t>メイ</t>
    </rPh>
    <rPh sb="18" eb="20">
      <t>センセイ</t>
    </rPh>
    <rPh sb="21" eb="23">
      <t>ヒョウキ</t>
    </rPh>
    <rPh sb="36" eb="38">
      <t>サイタ</t>
    </rPh>
    <rPh sb="39" eb="41">
      <t>ヨシヒサ</t>
    </rPh>
    <rPh sb="41" eb="43">
      <t>センセイ</t>
    </rPh>
    <rPh sb="44" eb="46">
      <t>ヘンコウ</t>
    </rPh>
    <phoneticPr fontId="2"/>
  </si>
  <si>
    <t>0390</t>
  </si>
  <si>
    <t>1315</t>
    <phoneticPr fontId="2"/>
  </si>
  <si>
    <t>東京医科歯科大学</t>
    <phoneticPr fontId="2"/>
  </si>
  <si>
    <t>大腸肛門外科</t>
  </si>
  <si>
    <t>Tokyo Medical and Dental University Hospital</t>
  </si>
  <si>
    <t>113-8519</t>
  </si>
  <si>
    <t>文京区湯島1-5-45</t>
  </si>
  <si>
    <t>03-5803-5254</t>
  </si>
  <si>
    <t>03-3817-4126</t>
  </si>
  <si>
    <r>
      <rPr>
        <sz val="10"/>
        <rFont val="ＭＳ Ｐゴシック"/>
        <family val="3"/>
        <charset val="128"/>
      </rPr>
      <t>植竹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宏之</t>
    </r>
    <phoneticPr fontId="2"/>
  </si>
  <si>
    <t>Hiroyuki Uetake</t>
  </si>
  <si>
    <t>h-uetake.srg2@tmd.ac.jp</t>
    <phoneticPr fontId="2"/>
  </si>
  <si>
    <r>
      <rPr>
        <sz val="10"/>
        <rFont val="ＭＳ Ｐゴシック"/>
        <family val="3"/>
        <charset val="128"/>
      </rPr>
      <t>岡崎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聡</t>
    </r>
    <phoneticPr fontId="2"/>
  </si>
  <si>
    <t>Satoshi Okazaki</t>
  </si>
  <si>
    <t>okazaki.srg2@tmd.ac.jp</t>
    <phoneticPr fontId="2"/>
  </si>
  <si>
    <t>岡崎 聡</t>
  </si>
  <si>
    <t>東京医科歯科大学医学部附属病院</t>
    <phoneticPr fontId="2"/>
  </si>
  <si>
    <t>石黒 めぐみ</t>
    <rPh sb="0" eb="2">
      <t>イシグロ</t>
    </rPh>
    <phoneticPr fontId="2"/>
  </si>
  <si>
    <t>先生</t>
    <rPh sb="0" eb="2">
      <t>センセイ</t>
    </rPh>
    <phoneticPr fontId="2"/>
  </si>
  <si>
    <t>消化器化学療法外科</t>
  </si>
  <si>
    <t>1318814774</t>
  </si>
  <si>
    <t>別添1：実績報告（平成30年、、、）のセルが編集可能。患者記載行が削除れています。＞新様式へ転記　7/29</t>
    <rPh sb="0" eb="2">
      <t>ベッテン</t>
    </rPh>
    <rPh sb="4" eb="6">
      <t>ジッセキ</t>
    </rPh>
    <rPh sb="6" eb="8">
      <t>ホウコク</t>
    </rPh>
    <rPh sb="9" eb="11">
      <t>ヘイセイ</t>
    </rPh>
    <rPh sb="13" eb="14">
      <t>ネン</t>
    </rPh>
    <rPh sb="22" eb="24">
      <t>ヘンシュウ</t>
    </rPh>
    <rPh sb="24" eb="26">
      <t>カノウ</t>
    </rPh>
    <rPh sb="27" eb="29">
      <t>カンジャ</t>
    </rPh>
    <rPh sb="29" eb="31">
      <t>キサイ</t>
    </rPh>
    <rPh sb="31" eb="32">
      <t>ギョウ</t>
    </rPh>
    <rPh sb="33" eb="35">
      <t>サクジョ</t>
    </rPh>
    <rPh sb="42" eb="45">
      <t>シンヨウシキ</t>
    </rPh>
    <rPh sb="46" eb="48">
      <t>テンキ</t>
    </rPh>
    <phoneticPr fontId="2"/>
  </si>
  <si>
    <t>0366</t>
  </si>
  <si>
    <t>1414</t>
  </si>
  <si>
    <t>横浜市立大学附属市民総合医療センター</t>
    <phoneticPr fontId="2"/>
  </si>
  <si>
    <t>消化器病センター</t>
  </si>
  <si>
    <t>Yokohama City University Medical Center</t>
  </si>
  <si>
    <t>232-0024</t>
  </si>
  <si>
    <t>神奈川県</t>
  </si>
  <si>
    <t>横浜市南区浦舟町4-57</t>
  </si>
  <si>
    <t>045-261-5656</t>
  </si>
  <si>
    <t>045-261-9492</t>
  </si>
  <si>
    <r>
      <rPr>
        <sz val="10"/>
        <rFont val="ＭＳ Ｐゴシック"/>
        <family val="3"/>
        <charset val="128"/>
      </rPr>
      <t>渡邉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純</t>
    </r>
    <rPh sb="0" eb="2">
      <t>ワタナベ</t>
    </rPh>
    <phoneticPr fontId="2"/>
  </si>
  <si>
    <t>Jun Watanabe</t>
  </si>
  <si>
    <t>jun0926@yokohama-cu.ac.jp</t>
    <phoneticPr fontId="2"/>
  </si>
  <si>
    <r>
      <rPr>
        <sz val="10"/>
        <rFont val="ＭＳ Ｐゴシック"/>
        <family val="3"/>
        <charset val="128"/>
      </rPr>
      <t>諏訪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雄亮</t>
    </r>
    <phoneticPr fontId="2"/>
  </si>
  <si>
    <t>Yusuke Suwa</t>
  </si>
  <si>
    <t>yusuke_232002@yahoo.co.jp</t>
    <phoneticPr fontId="2"/>
  </si>
  <si>
    <t>諏訪 雄亮</t>
  </si>
  <si>
    <r>
      <rPr>
        <sz val="10"/>
        <color rgb="FF0070C0"/>
        <rFont val="ＭＳ Ｐゴシック"/>
        <family val="2"/>
        <charset val="128"/>
      </rPr>
      <t>公立大学法人横浜市立大学附属</t>
    </r>
    <r>
      <rPr>
        <sz val="10"/>
        <color rgb="FF0070C0"/>
        <rFont val="Arial"/>
        <family val="2"/>
      </rPr>
      <t xml:space="preserve"> </t>
    </r>
    <r>
      <rPr>
        <sz val="10"/>
        <color rgb="FF0070C0"/>
        <rFont val="ＭＳ Ｐゴシック"/>
        <family val="2"/>
        <charset val="128"/>
      </rPr>
      <t>市民総合医療センター</t>
    </r>
    <phoneticPr fontId="2"/>
  </si>
  <si>
    <t>蓑田 香</t>
  </si>
  <si>
    <t>1410504449</t>
  </si>
  <si>
    <t>0454</t>
  </si>
  <si>
    <t>公立大学法人横浜市立大学附属 市民総合医療センター</t>
    <phoneticPr fontId="2"/>
  </si>
  <si>
    <t>1406</t>
    <phoneticPr fontId="2"/>
  </si>
  <si>
    <t>神奈川県立がんセンター</t>
    <phoneticPr fontId="2"/>
  </si>
  <si>
    <t>Kanagawa Cancer Center</t>
  </si>
  <si>
    <t>241-8515</t>
  </si>
  <si>
    <t>横浜市旭区中尾2-3-2</t>
  </si>
  <si>
    <t>045-520-2222</t>
  </si>
  <si>
    <t>045-520-2214</t>
  </si>
  <si>
    <t>塩澤 学</t>
  </si>
  <si>
    <t>Manabu Shiozawa</t>
  </si>
  <si>
    <t>shiozawam@kcch.jp</t>
  </si>
  <si>
    <t>菅野 伸洋</t>
  </si>
  <si>
    <t>Nobuhiro Sugano</t>
  </si>
  <si>
    <t>nsugano@kcch.jp</t>
  </si>
  <si>
    <t>上野 誠</t>
  </si>
  <si>
    <t>地方独立行政法人神奈川県立病院機構神奈川県立がんセンター</t>
    <phoneticPr fontId="2"/>
  </si>
  <si>
    <t>宇野 雅子</t>
  </si>
  <si>
    <t>治験管理室</t>
  </si>
  <si>
    <t>1413204542</t>
  </si>
  <si>
    <t>別添1：実績報告（期間）のセルが編集可能でした。「令和元年年」の「年」を削除。</t>
    <rPh sb="0" eb="2">
      <t>ベッテン</t>
    </rPh>
    <rPh sb="4" eb="6">
      <t>ジッセキ</t>
    </rPh>
    <rPh sb="6" eb="8">
      <t>ホウコク</t>
    </rPh>
    <rPh sb="9" eb="11">
      <t>キカン</t>
    </rPh>
    <rPh sb="16" eb="18">
      <t>ヘンシュウ</t>
    </rPh>
    <rPh sb="18" eb="20">
      <t>カノウ</t>
    </rPh>
    <rPh sb="25" eb="26">
      <t>レイ</t>
    </rPh>
    <rPh sb="26" eb="27">
      <t>ワ</t>
    </rPh>
    <rPh sb="27" eb="29">
      <t>ガンネン</t>
    </rPh>
    <rPh sb="29" eb="30">
      <t>ネン</t>
    </rPh>
    <rPh sb="33" eb="34">
      <t>ネン</t>
    </rPh>
    <rPh sb="36" eb="38">
      <t>サクジョ</t>
    </rPh>
    <phoneticPr fontId="2"/>
  </si>
  <si>
    <t>0460</t>
  </si>
  <si>
    <t>地方独立行政法人神奈川県立病院機構神奈川県立がんセンター</t>
    <phoneticPr fontId="2"/>
  </si>
  <si>
    <t>1501</t>
  </si>
  <si>
    <t>新潟県立がんセンター新潟病院</t>
    <phoneticPr fontId="2"/>
  </si>
  <si>
    <t>Niigata Cancer Center Hospital</t>
  </si>
  <si>
    <t>951-8566</t>
  </si>
  <si>
    <t>新潟県</t>
  </si>
  <si>
    <t>新潟市中央区川岸町2-15-3</t>
  </si>
  <si>
    <t>025-266-5111</t>
  </si>
  <si>
    <t>025-233-3849</t>
  </si>
  <si>
    <t>瀧井 康公</t>
  </si>
  <si>
    <t>Yasumasa Takii</t>
  </si>
  <si>
    <t>takii@niigata-cc.jp</t>
  </si>
  <si>
    <t>丸山 聡</t>
  </si>
  <si>
    <t>Satoshi Maruyama</t>
  </si>
  <si>
    <t>s-maru@niigata-cc.jp</t>
  </si>
  <si>
    <t>三浦 理</t>
  </si>
  <si>
    <t>金子 知則</t>
  </si>
  <si>
    <t>経営課 医事担当</t>
  </si>
  <si>
    <t>1510116062</t>
  </si>
  <si>
    <t>別添1：実施責任医師名の相違。「瀧井　康公」先生と記載。＞所属：内科 部長　署名：塩路和彦 先生に変更　8/1</t>
    <rPh sb="0" eb="2">
      <t>ベッテン</t>
    </rPh>
    <rPh sb="4" eb="6">
      <t>ジッシ</t>
    </rPh>
    <rPh sb="6" eb="8">
      <t>セキニン</t>
    </rPh>
    <rPh sb="8" eb="10">
      <t>イシ</t>
    </rPh>
    <rPh sb="10" eb="11">
      <t>メイ</t>
    </rPh>
    <rPh sb="12" eb="14">
      <t>ソウイ</t>
    </rPh>
    <rPh sb="22" eb="24">
      <t>センセイ</t>
    </rPh>
    <rPh sb="25" eb="27">
      <t>キサイ</t>
    </rPh>
    <rPh sb="29" eb="31">
      <t>ショゾク</t>
    </rPh>
    <rPh sb="32" eb="34">
      <t>ナイカ</t>
    </rPh>
    <rPh sb="35" eb="37">
      <t>ブチョウ</t>
    </rPh>
    <rPh sb="38" eb="40">
      <t>ショメイ</t>
    </rPh>
    <rPh sb="41" eb="43">
      <t>シオジ</t>
    </rPh>
    <rPh sb="43" eb="45">
      <t>カズヒコ</t>
    </rPh>
    <rPh sb="46" eb="48">
      <t>センセイ</t>
    </rPh>
    <rPh sb="49" eb="51">
      <t>ヘンコウ</t>
    </rPh>
    <phoneticPr fontId="2"/>
  </si>
  <si>
    <t>0478</t>
  </si>
  <si>
    <t>新潟県立がんセンター新潟病院</t>
    <phoneticPr fontId="2"/>
  </si>
  <si>
    <t>2206</t>
    <phoneticPr fontId="2"/>
  </si>
  <si>
    <t>静岡県立静岡がんセンター</t>
    <phoneticPr fontId="2"/>
  </si>
  <si>
    <t>Shizuoka Cancer Center</t>
  </si>
  <si>
    <t>411-8777</t>
  </si>
  <si>
    <t>静岡県</t>
  </si>
  <si>
    <t>駿東郡長泉町下長窪1007</t>
  </si>
  <si>
    <t>055-989-5222</t>
  </si>
  <si>
    <t>055-989-5634</t>
  </si>
  <si>
    <t>塩見 明生</t>
  </si>
  <si>
    <t>Akio Shiomi</t>
  </si>
  <si>
    <t>a.shiomi@scchr.jp</t>
  </si>
  <si>
    <t>賀川 弘康</t>
  </si>
  <si>
    <t>Hiroyasu Kagawa</t>
  </si>
  <si>
    <t>h.kagawa@scchr.jp</t>
  </si>
  <si>
    <t>滝沢 耕平</t>
  </si>
  <si>
    <t>後藤 克規</t>
  </si>
  <si>
    <t>2211310202</t>
  </si>
  <si>
    <t>0件：医療機関名が「国立研究開発法人国立がん研究センター中央病院」でしたが、静岡がんセンターで修正しました。</t>
    <rPh sb="1" eb="2">
      <t>ケン</t>
    </rPh>
    <rPh sb="3" eb="8">
      <t>イリョウキカンメイ</t>
    </rPh>
    <rPh sb="38" eb="40">
      <t>シズオカ</t>
    </rPh>
    <rPh sb="47" eb="49">
      <t>シュウセイ</t>
    </rPh>
    <phoneticPr fontId="2"/>
  </si>
  <si>
    <t>0564</t>
  </si>
  <si>
    <t>2301</t>
    <phoneticPr fontId="2"/>
  </si>
  <si>
    <t>愛知県がんセンター</t>
  </si>
  <si>
    <t>Aichi Cancer Center Hospital</t>
  </si>
  <si>
    <t>464-8681</t>
  </si>
  <si>
    <t>愛知県</t>
  </si>
  <si>
    <t>名古屋市千種区鹿子殿1-1</t>
  </si>
  <si>
    <t>052-762-6111</t>
  </si>
  <si>
    <t>052-764-2941</t>
  </si>
  <si>
    <t>小森 康司</t>
  </si>
  <si>
    <t>Koji Komori</t>
  </si>
  <si>
    <t>kkomori@aichi-cc.jp</t>
  </si>
  <si>
    <t>加藤 春美</t>
  </si>
  <si>
    <t>愛知県がんセンター</t>
    <phoneticPr fontId="2"/>
  </si>
  <si>
    <t>立川 祐子</t>
  </si>
  <si>
    <t>運用部 経営戦略室医事グループ</t>
  </si>
  <si>
    <t>2310101536</t>
  </si>
  <si>
    <t>0652</t>
  </si>
  <si>
    <t>2708</t>
    <phoneticPr fontId="2"/>
  </si>
  <si>
    <t>大阪国際がんセンター</t>
    <phoneticPr fontId="2"/>
  </si>
  <si>
    <t>Osaka International Cancer Institute</t>
  </si>
  <si>
    <t>541-8567</t>
  </si>
  <si>
    <t>大阪府</t>
  </si>
  <si>
    <t>大阪市中央区大手前3-1-69</t>
  </si>
  <si>
    <t>06-6945-1181</t>
  </si>
  <si>
    <t>06-6945-1908</t>
  </si>
  <si>
    <t>大植 雅之</t>
  </si>
  <si>
    <t>Masayuki Ohue</t>
  </si>
  <si>
    <t>ohue-ma@mc.pref.osaka.jp</t>
    <phoneticPr fontId="2"/>
  </si>
  <si>
    <t>安井 昌義</t>
  </si>
  <si>
    <t>Masayoshi Yasui</t>
  </si>
  <si>
    <t>yasui-ma@mc.pref.osaka.jp</t>
    <phoneticPr fontId="2"/>
  </si>
  <si>
    <r>
      <t>地方独立行政法人大阪府立病院機構大阪国際がんセンタ</t>
    </r>
    <r>
      <rPr>
        <u/>
        <sz val="10"/>
        <color rgb="FF0070C0"/>
        <rFont val="ＭＳ Ｐゴシック"/>
        <family val="3"/>
        <charset val="128"/>
      </rPr>
      <t>ー</t>
    </r>
    <phoneticPr fontId="2"/>
  </si>
  <si>
    <t>中川 嘉代</t>
  </si>
  <si>
    <t>医事グループ</t>
  </si>
  <si>
    <t>2719409506</t>
  </si>
  <si>
    <t>2019/7/30
2019/8/2</t>
    <phoneticPr fontId="2"/>
  </si>
  <si>
    <t>2019/7/31
2019/8/5</t>
    <phoneticPr fontId="2"/>
  </si>
  <si>
    <t>別添1：8/2再送付あり。</t>
    <rPh sb="0" eb="2">
      <t>ベッテン</t>
    </rPh>
    <rPh sb="7" eb="10">
      <t>サイソウフ</t>
    </rPh>
    <phoneticPr fontId="2"/>
  </si>
  <si>
    <t>0707</t>
  </si>
  <si>
    <t>地方独立行政法人大阪府立病院機構大阪国際がんセンター</t>
    <phoneticPr fontId="2"/>
  </si>
  <si>
    <t>2803</t>
    <phoneticPr fontId="2"/>
  </si>
  <si>
    <t>関西労災病院</t>
    <phoneticPr fontId="2"/>
  </si>
  <si>
    <t>Kansai Rosai Hospital</t>
  </si>
  <si>
    <t>660-8511</t>
  </si>
  <si>
    <t>兵庫県</t>
  </si>
  <si>
    <t>尼崎市稲葉莊3-1-69</t>
  </si>
  <si>
    <t>06-6416-1221</t>
  </si>
  <si>
    <t>06-6419-1870</t>
  </si>
  <si>
    <r>
      <rPr>
        <sz val="10"/>
        <rFont val="ＭＳ Ｐゴシック"/>
        <family val="3"/>
        <charset val="128"/>
      </rPr>
      <t>村田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幸平</t>
    </r>
    <phoneticPr fontId="2"/>
  </si>
  <si>
    <t>Kouhei Murata</t>
  </si>
  <si>
    <t>kmuratajp@yahoo.co.jp</t>
    <phoneticPr fontId="2"/>
  </si>
  <si>
    <r>
      <rPr>
        <sz val="10"/>
        <rFont val="ＭＳ Ｐゴシック"/>
        <family val="3"/>
        <charset val="128"/>
      </rPr>
      <t>賀川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義規</t>
    </r>
    <phoneticPr fontId="2"/>
  </si>
  <si>
    <t>Yoshinori Kagawa</t>
  </si>
  <si>
    <t>yoshikagawa@gmail.com</t>
    <phoneticPr fontId="2"/>
  </si>
  <si>
    <t>賀川 義規</t>
  </si>
  <si>
    <t>独立行政法人労働者健康安全機構関西労災病院</t>
    <phoneticPr fontId="2"/>
  </si>
  <si>
    <t>芳村 香奈</t>
  </si>
  <si>
    <t>総務課</t>
  </si>
  <si>
    <t>2813000193</t>
  </si>
  <si>
    <t>別添1：実績報告（期間）のセルが編集可能になっています。コード番号の記載あり。</t>
    <rPh sb="0" eb="2">
      <t>ベッテン</t>
    </rPh>
    <rPh sb="4" eb="6">
      <t>ジッセキ</t>
    </rPh>
    <rPh sb="6" eb="8">
      <t>ホウコク</t>
    </rPh>
    <rPh sb="9" eb="11">
      <t>キカン</t>
    </rPh>
    <rPh sb="16" eb="18">
      <t>ヘンシュウ</t>
    </rPh>
    <rPh sb="18" eb="20">
      <t>カノウ</t>
    </rPh>
    <rPh sb="31" eb="33">
      <t>バンゴウ</t>
    </rPh>
    <rPh sb="34" eb="36">
      <t>キサイ</t>
    </rPh>
    <phoneticPr fontId="2"/>
  </si>
  <si>
    <t>0897</t>
  </si>
  <si>
    <t>3409</t>
    <phoneticPr fontId="2"/>
  </si>
  <si>
    <t>県立広島病院</t>
    <phoneticPr fontId="2"/>
  </si>
  <si>
    <t>Hiroshima Prefectural Hospital</t>
  </si>
  <si>
    <t>734-8530</t>
  </si>
  <si>
    <t>広島県</t>
  </si>
  <si>
    <t>広島市南区宇品神田1-5-54</t>
  </si>
  <si>
    <t>082-254-1818</t>
  </si>
  <si>
    <t>082-253-8274</t>
  </si>
  <si>
    <t>池田 聡</t>
  </si>
  <si>
    <t>Satoshi Ikeda</t>
  </si>
  <si>
    <t>sikeda1965@way.ocn.ne.jp</t>
  </si>
  <si>
    <t>篠崎 勝則</t>
  </si>
  <si>
    <t>Katsunori Shinozaki</t>
  </si>
  <si>
    <t>k-shinozaki@hph.pref.hiroshima.jp</t>
  </si>
  <si>
    <t>西山 浩士</t>
  </si>
  <si>
    <t>3410110062</t>
  </si>
  <si>
    <t>2019/8/1
2019/8/5</t>
    <phoneticPr fontId="2"/>
  </si>
  <si>
    <t>別添1：実施責任医師の署名欄に役職名も記載あり。0件の添付なし。0件：8/5送付有り。</t>
    <rPh sb="0" eb="2">
      <t>ベッテン</t>
    </rPh>
    <rPh sb="4" eb="6">
      <t>ジッシ</t>
    </rPh>
    <rPh sb="6" eb="8">
      <t>セキニン</t>
    </rPh>
    <rPh sb="8" eb="10">
      <t>イシ</t>
    </rPh>
    <rPh sb="11" eb="14">
      <t>ショメイラン</t>
    </rPh>
    <rPh sb="15" eb="18">
      <t>ヤクショクメイ</t>
    </rPh>
    <rPh sb="19" eb="21">
      <t>キサイ</t>
    </rPh>
    <rPh sb="25" eb="26">
      <t>ケン</t>
    </rPh>
    <rPh sb="27" eb="29">
      <t>テンプ</t>
    </rPh>
    <rPh sb="33" eb="34">
      <t>ケン</t>
    </rPh>
    <rPh sb="38" eb="40">
      <t>ソウフ</t>
    </rPh>
    <rPh sb="40" eb="41">
      <t>ア</t>
    </rPh>
    <phoneticPr fontId="2"/>
  </si>
  <si>
    <t>県立広島病院</t>
    <phoneticPr fontId="2"/>
  </si>
  <si>
    <t>3801</t>
  </si>
  <si>
    <t>国立病院機構四国がんセンター</t>
    <phoneticPr fontId="2"/>
  </si>
  <si>
    <t>消化器外科・消化器内科</t>
  </si>
  <si>
    <t>National Hospital Organization Shikoku Cancer Center</t>
  </si>
  <si>
    <t>791-0280</t>
  </si>
  <si>
    <t>愛媛県</t>
  </si>
  <si>
    <t>松山市南梅本町甲160</t>
  </si>
  <si>
    <t>089-999-1111</t>
  </si>
  <si>
    <t>089-999-1197</t>
  </si>
  <si>
    <t>小畠 誉也</t>
  </si>
  <si>
    <t>Takaya Kobatake</t>
  </si>
  <si>
    <t>kobatake.takaya.zj@mail.hosp.go.jp</t>
  </si>
  <si>
    <t>小林 成行</t>
  </si>
  <si>
    <t>Naruyuki Kobayashi</t>
  </si>
  <si>
    <t>kobayashi.naruyuki.ea@mail.hosp.go.jp</t>
  </si>
  <si>
    <t>高橋 三奈</t>
  </si>
  <si>
    <t>独立行政法人国立病院機構四国がんセンター</t>
    <phoneticPr fontId="2"/>
  </si>
  <si>
    <t>西川 新太郎</t>
  </si>
  <si>
    <t>3818010054</t>
  </si>
  <si>
    <t>1047</t>
  </si>
  <si>
    <t>独立行政法人国立病院機構四国がんセンター</t>
    <phoneticPr fontId="2"/>
  </si>
  <si>
    <t>3902</t>
  </si>
  <si>
    <t>高知医療センター</t>
    <phoneticPr fontId="2"/>
  </si>
  <si>
    <t>Kochi Health Sciences Center</t>
  </si>
  <si>
    <t>781-8555</t>
  </si>
  <si>
    <t>高知県</t>
  </si>
  <si>
    <t>高知市池2125-1</t>
  </si>
  <si>
    <t>088-837-3682</t>
  </si>
  <si>
    <t>088-837-3683</t>
  </si>
  <si>
    <t>稲田 涼</t>
  </si>
  <si>
    <t>Ryo Inada</t>
  </si>
  <si>
    <t>ryo_inada@hotmail.com</t>
  </si>
  <si>
    <t>島田 安博</t>
  </si>
  <si>
    <t>Yasuhiro Shimada</t>
  </si>
  <si>
    <t>yasuhiro.shimada@gmail.com</t>
  </si>
  <si>
    <t>高知県・高知市病院企業団立高知医療センター</t>
    <phoneticPr fontId="2"/>
  </si>
  <si>
    <t>棚野 美羽</t>
  </si>
  <si>
    <t>事務局　経営企画課</t>
  </si>
  <si>
    <t>3910118128</t>
  </si>
  <si>
    <t>別添1：届出受理年月日の訂正修正しました。H30/7/1→H30/6/28。別添1：8/5再送付あり。</t>
    <rPh sb="0" eb="2">
      <t>ベッテン</t>
    </rPh>
    <rPh sb="4" eb="6">
      <t>トドケデ</t>
    </rPh>
    <rPh sb="6" eb="8">
      <t>ジュリ</t>
    </rPh>
    <rPh sb="8" eb="11">
      <t>ネンガッピ</t>
    </rPh>
    <rPh sb="12" eb="14">
      <t>テイセイ</t>
    </rPh>
    <rPh sb="14" eb="16">
      <t>シュウセイ</t>
    </rPh>
    <rPh sb="38" eb="40">
      <t>ベッテン</t>
    </rPh>
    <rPh sb="45" eb="48">
      <t>サイソウフ</t>
    </rPh>
    <phoneticPr fontId="2"/>
  </si>
  <si>
    <t>1056</t>
  </si>
  <si>
    <t>高知県・高知市病院企業団立高知医療センター</t>
    <phoneticPr fontId="2"/>
  </si>
  <si>
    <t>別紙1の医療機関名と不一致</t>
    <rPh sb="0" eb="2">
      <t>ベッシ</t>
    </rPh>
    <rPh sb="4" eb="6">
      <t>イリョウ</t>
    </rPh>
    <rPh sb="6" eb="9">
      <t>キカンメイ</t>
    </rPh>
    <rPh sb="10" eb="13">
      <t>フイッチ</t>
    </rPh>
    <phoneticPr fontId="2"/>
  </si>
  <si>
    <t>****</t>
    <phoneticPr fontId="2"/>
  </si>
  <si>
    <t>****</t>
    <phoneticPr fontId="2"/>
  </si>
  <si>
    <t>JCOG1503C_1301</t>
    <phoneticPr fontId="2"/>
  </si>
  <si>
    <t>JCOG1503C_0601</t>
    <phoneticPr fontId="2"/>
  </si>
  <si>
    <t>JCOG1503C_1003</t>
    <phoneticPr fontId="2"/>
  </si>
  <si>
    <t>JCOG1503C_1102</t>
    <phoneticPr fontId="2"/>
  </si>
  <si>
    <t>JCOG1503C_1105</t>
    <phoneticPr fontId="2"/>
  </si>
  <si>
    <t>JCOG1503C_1101</t>
    <phoneticPr fontId="2"/>
  </si>
  <si>
    <t>JCOG1503C_1202</t>
    <phoneticPr fontId="2"/>
  </si>
  <si>
    <t>JCOG1503C_1201</t>
    <phoneticPr fontId="2"/>
  </si>
  <si>
    <t>JCOG1503C_1326</t>
    <phoneticPr fontId="2"/>
  </si>
  <si>
    <t>JCOG1503C_1315</t>
    <phoneticPr fontId="2"/>
  </si>
  <si>
    <t>JCOG1503C_1414</t>
    <phoneticPr fontId="2"/>
  </si>
  <si>
    <t>JCOG1503C_1406</t>
    <phoneticPr fontId="2"/>
  </si>
  <si>
    <t>JCOG1503C_1501</t>
    <phoneticPr fontId="2"/>
  </si>
  <si>
    <t>JCOG1503C_2206</t>
    <phoneticPr fontId="2"/>
  </si>
  <si>
    <t>JCOG1503C_2301</t>
    <phoneticPr fontId="2"/>
  </si>
  <si>
    <t>JCOG1503C_2708</t>
    <phoneticPr fontId="2"/>
  </si>
  <si>
    <t>JCOG1503C_2803</t>
    <phoneticPr fontId="2"/>
  </si>
  <si>
    <t>JCOG1503C_3409</t>
    <phoneticPr fontId="2"/>
  </si>
  <si>
    <t>JCOG1503C_3801</t>
    <phoneticPr fontId="2"/>
  </si>
  <si>
    <t>JCOG1503C_3902</t>
    <phoneticPr fontId="2"/>
  </si>
  <si>
    <t>Z:\Work先進医療\先進定期_システム_OP共通フォルダ\20201008_SYS作業\tool\\JCOG1503C\1301_国立がん研究センター中央病院\更新</t>
    <phoneticPr fontId="2"/>
  </si>
  <si>
    <t>Z:\Work先進医療\先進定期_システム_OP共通フォルダ\20201008_SYS作業\tool\\JCOG1503C\0601_山形県立中央病院\更新</t>
    <phoneticPr fontId="2"/>
  </si>
  <si>
    <t>Z:\Work先進医療\先進定期_システム_OP共通フォルダ\20201008_SYS作業\tool\\JCOG1503C\1003_群馬県立がんセンター\更新</t>
    <phoneticPr fontId="2"/>
  </si>
  <si>
    <t>Z:\Work先進医療\先進定期_システム_OP共通フォルダ\20201008_SYS作業\tool\\JCOG1503C\1102_埼玉県立がんセンター\更新</t>
    <phoneticPr fontId="2"/>
  </si>
  <si>
    <t>Z:\Work先進医療\先進定期_システム_OP共通フォルダ\20201008_SYS作業\tool\\JCOG1503C\1105_埼玉医科大学国際医療センター\更新</t>
    <phoneticPr fontId="2"/>
  </si>
  <si>
    <t>Z:\Work先進医療\先進定期_システム_OP共通フォルダ\20201008_SYS作業\tool\\JCOG1503C\1101_防衛医科大学校\更新</t>
    <phoneticPr fontId="2"/>
  </si>
  <si>
    <t>Z:\Work先進医療\先進定期_システム_OP共通フォルダ\20201008_SYS作業\tool\\JCOG1503C\1202_千葉県がんセンター\更新</t>
    <phoneticPr fontId="2"/>
  </si>
  <si>
    <t>Z:\Work先進医療\先進定期_システム_OP共通フォルダ\20201008_SYS作業\tool\\JCOG1503C\1201_国立がん研究センター東病院\更新</t>
    <phoneticPr fontId="2"/>
  </si>
  <si>
    <t>Z:\Work先進医療\先進定期_システム_OP共通フォルダ\20201008_SYS作業\tool\\JCOG1503C\1326_東邦大学医療センター大橋病院\更新</t>
    <phoneticPr fontId="2"/>
  </si>
  <si>
    <t>Z:\Work先進医療\先進定期_システム_OP共通フォルダ\20201008_SYS作業\tool\\JCOG1503C\1315_東京医科歯科大学\更新</t>
    <phoneticPr fontId="2"/>
  </si>
  <si>
    <t>Z:\Work先進医療\先進定期_システム_OP共通フォルダ\20201008_SYS作業\tool\\JCOG1503C\1414_横浜市立大学附属市民総合医療センター\更新</t>
    <phoneticPr fontId="2"/>
  </si>
  <si>
    <t>Z:\Work先進医療\先進定期_システム_OP共通フォルダ\20201008_SYS作業\tool\\JCOG1503C\1406_神奈川県立がんセンター\更新</t>
    <phoneticPr fontId="2"/>
  </si>
  <si>
    <t>Z:\Work先進医療\先進定期_システム_OP共通フォルダ\20201008_SYS作業\tool\\JCOG1503C\1501_新潟県立がんセンター新潟病院\更新</t>
    <phoneticPr fontId="2"/>
  </si>
  <si>
    <t>Z:\Work先進医療\先進定期_システム_OP共通フォルダ\20201008_SYS作業\tool\\JCOG1503C\2206_静岡県立静岡がんセンター\更新</t>
    <phoneticPr fontId="2"/>
  </si>
  <si>
    <t>Z:\Work先進医療\先進定期_システム_OP共通フォルダ\20201008_SYS作業\tool\\JCOG1503C\2301_愛知県がんセンター\更新</t>
    <phoneticPr fontId="2"/>
  </si>
  <si>
    <t>Z:\Work先進医療\先進定期_システム_OP共通フォルダ\20201008_SYS作業\tool\\JCOG1503C\2708_大阪国際がんセンター\更新</t>
    <phoneticPr fontId="2"/>
  </si>
  <si>
    <t>Z:\Work先進医療\先進定期_システム_OP共通フォルダ\20201008_SYS作業\tool\\JCOG1503C\2803_関西労災病院\更新</t>
    <phoneticPr fontId="2"/>
  </si>
  <si>
    <t>Z:\Work先進医療\先進定期_システム_OP共通フォルダ\20201008_SYS作業\tool\\JCOG1503C\3409_県立広島病院\更新</t>
    <phoneticPr fontId="2"/>
  </si>
  <si>
    <t>Z:\Work先進医療\先進定期_システム_OP共通フォルダ\20201008_SYS作業\tool\\JCOG1503C\3801_国立病院機構四国がんセンター\更新</t>
    <phoneticPr fontId="2"/>
  </si>
  <si>
    <t>Z:\Work先進医療\先進定期_システム_OP共通フォルダ\20201008_SYS作業\tool\\JCOG1503C\3902_高知医療センター\更新</t>
    <phoneticPr fontId="2"/>
  </si>
  <si>
    <t>Z:\Work先進医療\先進定期_システム_OP共通フォルダ\20201008_SYS作業\tool\\JCOG1503C\1301_国立がん研究センター中央病院\完了</t>
    <phoneticPr fontId="2"/>
  </si>
  <si>
    <t>Z:\Work先進医療\先進定期_システム_OP共通フォルダ\20201008_SYS作業\tool\\JCOG1503C\0601_山形県立中央病院\完了</t>
    <phoneticPr fontId="2"/>
  </si>
  <si>
    <t>Z:\Work先進医療\先進定期_システム_OP共通フォルダ\20201008_SYS作業\tool\\JCOG1503C\1003_群馬県立がんセンター\完了</t>
    <phoneticPr fontId="2"/>
  </si>
  <si>
    <t>Z:\Work先進医療\先進定期_システム_OP共通フォルダ\20201008_SYS作業\tool\\JCOG1503C\1102_埼玉県立がんセンター\完了</t>
    <phoneticPr fontId="2"/>
  </si>
  <si>
    <t>Z:\Work先進医療\先進定期_システム_OP共通フォルダ\20201008_SYS作業\tool\\JCOG1503C\1105_埼玉医科大学国際医療センター\完了</t>
    <phoneticPr fontId="2"/>
  </si>
  <si>
    <t>Z:\Work先進医療\先進定期_システム_OP共通フォルダ\20201008_SYS作業\tool\\JCOG1503C\1101_防衛医科大学校\完了</t>
    <phoneticPr fontId="2"/>
  </si>
  <si>
    <t>Z:\Work先進医療\先進定期_システム_OP共通フォルダ\20201008_SYS作業\tool\\JCOG1503C\1202_千葉県がんセンター\完了</t>
    <phoneticPr fontId="2"/>
  </si>
  <si>
    <t>Z:\Work先進医療\先進定期_システム_OP共通フォルダ\20201008_SYS作業\tool\\JCOG1503C\1201_国立がん研究センター東病院\完了</t>
    <phoneticPr fontId="2"/>
  </si>
  <si>
    <t>Z:\Work先進医療\先進定期_システム_OP共通フォルダ\20201008_SYS作業\tool\\JCOG1503C\1326_東邦大学医療センター大橋病院\完了</t>
    <phoneticPr fontId="2"/>
  </si>
  <si>
    <t>Z:\Work先進医療\先進定期_システム_OP共通フォルダ\20201008_SYS作業\tool\\JCOG1503C\1315_東京医科歯科大学\完了</t>
    <phoneticPr fontId="2"/>
  </si>
  <si>
    <t>Z:\Work先進医療\先進定期_システム_OP共通フォルダ\20201008_SYS作業\tool\\JCOG1503C\1414_横浜市立大学附属市民総合医療センター\完了</t>
    <phoneticPr fontId="2"/>
  </si>
  <si>
    <t>Z:\Work先進医療\先進定期_システム_OP共通フォルダ\20201008_SYS作業\tool\\JCOG1503C\1406_神奈川県立がんセンター\完了</t>
    <phoneticPr fontId="2"/>
  </si>
  <si>
    <t>Z:\Work先進医療\先進定期_システム_OP共通フォルダ\20201008_SYS作業\tool\\JCOG1503C\1501_新潟県立がんセンター新潟病院\完了</t>
    <phoneticPr fontId="2"/>
  </si>
  <si>
    <t>Z:\Work先進医療\先進定期_システム_OP共通フォルダ\20201008_SYS作業\tool\\JCOG1503C\2206_静岡県立静岡がんセンター\完了</t>
    <phoneticPr fontId="2"/>
  </si>
  <si>
    <t>Z:\Work先進医療\先進定期_システム_OP共通フォルダ\20201008_SYS作業\tool\\JCOG1503C\2301_愛知県がんセンター\完了</t>
    <phoneticPr fontId="2"/>
  </si>
  <si>
    <t>Z:\Work先進医療\先進定期_システム_OP共通フォルダ\20201008_SYS作業\tool\\JCOG1503C\2708_大阪国際がんセンター\完了</t>
    <phoneticPr fontId="2"/>
  </si>
  <si>
    <t>Z:\Work先進医療\先進定期_システム_OP共通フォルダ\20201008_SYS作業\tool\\JCOG1503C\2803_関西労災病院\完了</t>
    <phoneticPr fontId="2"/>
  </si>
  <si>
    <t>Z:\Work先進医療\先進定期_システム_OP共通フォルダ\20201008_SYS作業\tool\\JCOG1503C\3409_県立広島病院\完了</t>
    <phoneticPr fontId="2"/>
  </si>
  <si>
    <t>Z:\Work先進医療\先進定期_システム_OP共通フォルダ\20201008_SYS作業\tool\\JCOG1503C\3801_国立病院機構四国がんセンター\完了</t>
    <phoneticPr fontId="2"/>
  </si>
  <si>
    <t>Z:\Work先進医療\先進定期_システム_OP共通フォルダ\20201008_SYS作業\tool\\JCOG1503C\3902_高知医療センター\完了</t>
    <phoneticPr fontId="2"/>
  </si>
  <si>
    <t>C:\Users\ryuinoue\Desktop\tool\bin\\JCOG1503C\1301_国立がん研究センター中央病院\作成</t>
    <phoneticPr fontId="2"/>
  </si>
  <si>
    <t>C:\Users\ryuinoue\Desktop\tool\bin\\JCOG1503C\0601_山形県立中央病院\作成</t>
    <phoneticPr fontId="2"/>
  </si>
  <si>
    <t>C:\Users\ryuinoue\Desktop\tool\bin\\JCOG1503C\1003_群馬県立がんセンター\作成</t>
    <phoneticPr fontId="2"/>
  </si>
  <si>
    <t>C:\Users\ryuinoue\Desktop\tool\bin\\JCOG1503C\1102_埼玉県立がんセンター\作成</t>
    <phoneticPr fontId="2"/>
  </si>
  <si>
    <t>C:\Users\ryuinoue\Desktop\tool\bin\\JCOG1503C\1105_埼玉医科大学国際医療センター\作成</t>
    <phoneticPr fontId="2"/>
  </si>
  <si>
    <t>C:\Users\ryuinoue\Desktop\tool\bin\\JCOG1503C\1101_防衛医科大学校\作成</t>
    <phoneticPr fontId="2"/>
  </si>
  <si>
    <t>C:\Users\ryuinoue\Desktop\tool\bin\\JCOG1503C\1202_千葉県がんセンター\作成</t>
    <phoneticPr fontId="2"/>
  </si>
  <si>
    <t>C:\Users\ryuinoue\Desktop\tool\bin\\JCOG1503C\1201_国立がん研究センター東病院\作成</t>
    <phoneticPr fontId="2"/>
  </si>
  <si>
    <t>C:\Users\ryuinoue\Desktop\tool\bin\\JCOG1503C\1326_東邦大学医療センター大橋病院\作成</t>
    <phoneticPr fontId="2"/>
  </si>
  <si>
    <t>C:\Users\ryuinoue\Desktop\tool\bin\\JCOG1503C\1315_東京医科歯科大学\作成</t>
    <phoneticPr fontId="2"/>
  </si>
  <si>
    <t>C:\Users\ryuinoue\Desktop\tool\bin\\JCOG1503C\1414_横浜市立大学附属市民総合医療センター\作成</t>
    <phoneticPr fontId="2"/>
  </si>
  <si>
    <t>C:\Users\ryuinoue\Desktop\tool\bin\\JCOG1503C\1406_神奈川県立がんセンター\作成</t>
    <phoneticPr fontId="2"/>
  </si>
  <si>
    <t>C:\Users\ryuinoue\Desktop\tool\bin\\JCOG1503C\1501_新潟県立がんセンター新潟病院\作成</t>
    <phoneticPr fontId="2"/>
  </si>
  <si>
    <t>C:\Users\ryuinoue\Desktop\tool\bin\\JCOG1503C\2206_静岡県立静岡がんセンター\作成</t>
    <phoneticPr fontId="2"/>
  </si>
  <si>
    <t>C:\Users\ryuinoue\Desktop\tool\bin\\JCOG1503C\2301_愛知県がんセンター\作成</t>
    <phoneticPr fontId="2"/>
  </si>
  <si>
    <t>C:\Users\ryuinoue\Desktop\tool\bin\\JCOG1503C\2708_大阪国際がんセンター\作成</t>
    <phoneticPr fontId="2"/>
  </si>
  <si>
    <t>C:\Users\ryuinoue\Desktop\tool\bin\\JCOG1503C\2803_関西労災病院\作成</t>
    <phoneticPr fontId="2"/>
  </si>
  <si>
    <t>C:\Users\ryuinoue\Desktop\tool\bin\\JCOG1503C\3409_県立広島病院\作成</t>
    <phoneticPr fontId="2"/>
  </si>
  <si>
    <t>C:\Users\ryuinoue\Desktop\tool\bin\\JCOG1503C\3801_国立病院機構四国がんセンター\作成</t>
    <phoneticPr fontId="2"/>
  </si>
  <si>
    <t>C:\Users\ryuinoue\Desktop\tool\bin\\JCOG1503C\3902_高知医療センター\作成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</si>
</sst>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;@"/>
    <numFmt numFmtId="177" formatCode="m&quot;月&quot;d&quot;日&quot;;@"/>
    <numFmt numFmtId="178" formatCode="yyyy&quot;年&quot;m&quot;月&quot;d&quot;日&quot;;@"/>
    <numFmt numFmtId="179" formatCode="00"/>
    <numFmt numFmtId="180" formatCode="[$-411]ge\.m\.d;@"/>
  </numFmts>
  <fonts count="25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FF"/>
      <name val="游ゴシック"/>
      <family val="3"/>
      <charset val="128"/>
      <scheme val="minor"/>
    </font>
    <font>
      <sz val="10"/>
      <color theme="1"/>
      <name val="Arial"/>
      <family val="2"/>
    </font>
    <font>
      <sz val="10.5"/>
      <color rgb="FF000000"/>
      <name val="ＭＳ 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0070C0"/>
      <name val="ＭＳ Ｐゴシック"/>
      <family val="2"/>
      <charset val="128"/>
    </font>
    <font>
      <sz val="10.5"/>
      <color theme="1"/>
      <name val="ＭＳ ゴシック"/>
      <family val="3"/>
      <charset val="128"/>
    </font>
    <font>
      <sz val="10"/>
      <color rgb="FF0070C0"/>
      <name val="Arial"/>
      <family val="2"/>
    </font>
    <font>
      <sz val="11"/>
      <color rgb="FF0070C0"/>
      <name val="游ゴシック"/>
      <family val="2"/>
      <charset val="128"/>
      <scheme val="minor"/>
    </font>
    <font>
      <u/>
      <sz val="10"/>
      <color rgb="FF0070C0"/>
      <name val="ＭＳ Ｐゴシック"/>
      <family val="3"/>
      <charset val="128"/>
    </font>
    <font>
      <sz val="10"/>
      <color rgb="FF0070C0"/>
      <name val="ＭＳ 明朝"/>
      <family val="1"/>
      <charset val="128"/>
    </font>
    <font>
      <sz val="11"/>
      <color rgb="FF0070C0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39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08E1F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9" fontId="6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 wrapText="1"/>
    </xf>
    <xf numFmtId="0" fontId="0" fillId="2" borderId="0" xfId="0" applyFill="1" applyAlignment="1">
      <alignment wrapText="1"/>
    </xf>
    <xf numFmtId="0" fontId="3" fillId="3" borderId="0" xfId="0" applyFont="1" applyFill="1" applyAlignment="1">
      <alignment wrapText="1"/>
    </xf>
    <xf numFmtId="176" fontId="0" fillId="4" borderId="1" xfId="0" applyNumberFormat="1" applyFill="1" applyBorder="1" applyAlignment="1">
      <alignment horizontal="center" wrapText="1" shrinkToFit="1"/>
    </xf>
    <xf numFmtId="177" fontId="0" fillId="4" borderId="2" xfId="0" applyNumberFormat="1" applyFill="1" applyBorder="1" applyAlignment="1">
      <alignment horizontal="center" wrapText="1" shrinkToFit="1"/>
    </xf>
    <xf numFmtId="176" fontId="0" fillId="5" borderId="2" xfId="0" applyNumberFormat="1" applyFill="1" applyBorder="1" applyAlignment="1">
      <alignment horizontal="center" wrapText="1" shrinkToFit="1"/>
    </xf>
    <xf numFmtId="176" fontId="0" fillId="4" borderId="2" xfId="0" applyNumberFormat="1" applyFill="1" applyBorder="1" applyAlignment="1">
      <alignment horizontal="center" wrapText="1" shrinkToFit="1"/>
    </xf>
    <xf numFmtId="178" fontId="0" fillId="4" borderId="2" xfId="0" applyNumberFormat="1" applyFill="1" applyBorder="1" applyAlignment="1">
      <alignment horizontal="center" shrinkToFit="1"/>
    </xf>
    <xf numFmtId="178" fontId="0" fillId="2" borderId="2" xfId="0" applyNumberFormat="1" applyFill="1" applyBorder="1" applyAlignment="1">
      <alignment horizontal="center" wrapText="1" shrinkToFi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 shrinkToFit="1"/>
    </xf>
    <xf numFmtId="0" fontId="4" fillId="7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7" borderId="0" xfId="0" applyFill="1" applyAlignment="1">
      <alignment wrapText="1"/>
    </xf>
    <xf numFmtId="0" fontId="5" fillId="9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9" fontId="0" fillId="0" borderId="0" xfId="0" applyNumberFormat="1" applyAlignment="1">
      <alignment wrapText="1"/>
    </xf>
    <xf numFmtId="49" fontId="6" fillId="0" borderId="0" xfId="1" applyFont="1" applyAlignment="1">
      <alignment wrapText="1"/>
    </xf>
    <xf numFmtId="49" fontId="6" fillId="9" borderId="0" xfId="1" applyFont="1" applyFill="1" applyAlignment="1">
      <alignment wrapText="1"/>
    </xf>
    <xf numFmtId="49" fontId="7" fillId="0" borderId="0" xfId="1" applyFont="1" applyAlignment="1">
      <alignment wrapText="1"/>
    </xf>
    <xf numFmtId="49" fontId="6" fillId="10" borderId="0" xfId="1" applyFont="1" applyFill="1" applyAlignment="1">
      <alignment wrapText="1"/>
    </xf>
    <xf numFmtId="49" fontId="6" fillId="0" borderId="0" xfId="1" applyFont="1" applyFill="1" applyAlignment="1">
      <alignment wrapText="1"/>
    </xf>
    <xf numFmtId="49" fontId="9" fillId="0" borderId="0" xfId="1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80" fontId="0" fillId="0" borderId="0" xfId="0" applyNumberFormat="1" applyFont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5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shrinkToFit="1"/>
    </xf>
    <xf numFmtId="178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10" fillId="10" borderId="0" xfId="0" applyFont="1" applyFill="1" applyAlignment="1">
      <alignment vertical="center" wrapText="1"/>
    </xf>
    <xf numFmtId="49" fontId="8" fillId="10" borderId="0" xfId="1" applyFont="1" applyFill="1" applyAlignment="1">
      <alignment wrapText="1"/>
    </xf>
    <xf numFmtId="178" fontId="11" fillId="0" borderId="0" xfId="0" applyNumberFormat="1" applyFont="1">
      <alignment vertical="center"/>
    </xf>
    <xf numFmtId="56" fontId="0" fillId="0" borderId="0" xfId="0" applyNumberFormat="1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shrinkToFit="1"/>
    </xf>
    <xf numFmtId="178" fontId="0" fillId="0" borderId="0" xfId="0" applyNumberFormat="1" applyFill="1" applyAlignment="1">
      <alignment vertical="center" wrapText="1"/>
    </xf>
    <xf numFmtId="49" fontId="8" fillId="0" borderId="0" xfId="1" applyFont="1" applyFill="1" applyAlignment="1">
      <alignment wrapText="1"/>
    </xf>
    <xf numFmtId="49" fontId="12" fillId="0" borderId="0" xfId="1" applyFont="1" applyFill="1" applyAlignment="1">
      <alignment wrapText="1"/>
    </xf>
    <xf numFmtId="49" fontId="13" fillId="10" borderId="0" xfId="1" applyFont="1" applyFill="1" applyAlignment="1">
      <alignment wrapText="1"/>
    </xf>
    <xf numFmtId="0" fontId="14" fillId="9" borderId="0" xfId="0" applyFont="1" applyFill="1" applyAlignment="1">
      <alignment vertical="center" wrapText="1"/>
    </xf>
    <xf numFmtId="49" fontId="9" fillId="9" borderId="0" xfId="1" applyFont="1" applyFill="1" applyAlignment="1">
      <alignment wrapText="1"/>
    </xf>
    <xf numFmtId="49" fontId="13" fillId="0" borderId="0" xfId="1" applyFont="1" applyFill="1" applyAlignment="1">
      <alignment wrapText="1"/>
    </xf>
    <xf numFmtId="14" fontId="1" fillId="2" borderId="0" xfId="0" applyNumberFormat="1" applyFont="1" applyFill="1" applyAlignment="1">
      <alignment vertical="center" wrapText="1"/>
    </xf>
    <xf numFmtId="49" fontId="8" fillId="10" borderId="0" xfId="1" applyFont="1" applyFill="1" applyBorder="1" applyAlignment="1">
      <alignment wrapText="1"/>
    </xf>
    <xf numFmtId="49" fontId="15" fillId="10" borderId="0" xfId="1" applyFont="1" applyFill="1" applyAlignment="1">
      <alignment wrapText="1"/>
    </xf>
    <xf numFmtId="0" fontId="16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9" fillId="0" borderId="0" xfId="1" applyFont="1" applyFill="1" applyBorder="1" applyAlignment="1">
      <alignment wrapText="1"/>
    </xf>
    <xf numFmtId="49" fontId="13" fillId="0" borderId="4" xfId="1" applyFont="1" applyFill="1" applyBorder="1" applyAlignment="1">
      <alignment wrapText="1"/>
    </xf>
    <xf numFmtId="0" fontId="18" fillId="10" borderId="0" xfId="0" applyFont="1" applyFill="1" applyBorder="1" applyAlignment="1">
      <alignment horizontal="justify" vertical="center" wrapText="1"/>
    </xf>
    <xf numFmtId="0" fontId="9" fillId="0" borderId="0" xfId="0" applyFont="1" applyFill="1" applyBorder="1" applyAlignment="1">
      <alignment horizontal="justify" vertical="center" wrapText="1"/>
    </xf>
    <xf numFmtId="14" fontId="0" fillId="0" borderId="0" xfId="0" applyNumberFormat="1" applyAlignment="1">
      <alignment vertical="center" wrapText="1"/>
    </xf>
    <xf numFmtId="0" fontId="19" fillId="0" borderId="0" xfId="0" applyFont="1" applyFill="1" applyAlignment="1">
      <alignment vertical="center" wrapText="1"/>
    </xf>
  </cellXfs>
  <cellStyles count="2">
    <cellStyle name="USER1" xfId="1"/>
    <cellStyle name="標準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ork&#19968;&#26178;&#20445;&#31649;\&#38738;&#20117;\2019&#24180;&#24230;_&#20808;&#36914;&#21307;&#30274;&#23450;&#26399;&#22577;&#21578;\JCOG1503_B61_&#34899;&#24460;&#12398;&#12450;&#12473;&#12500;&#12522;&#12531;&#32076;&#21475;&#25237;&#19982;&#30274;&#27861;\2019&#24180;&#20808;&#36914;&#23450;&#26399;&#22577;&#21578;&#36914;&#25431;_150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一覧"/>
      <sheetName val="Sheet1"/>
      <sheetName val="1503C"/>
      <sheetName val="Sheet2"/>
    </sheetNames>
    <sheetDataSet>
      <sheetData sheetId="0"/>
      <sheetData sheetId="1">
        <row r="1">
          <cell r="A1" t="str">
            <v>埼玉医科大学国際医療センター</v>
          </cell>
          <cell r="B1">
            <v>11</v>
          </cell>
        </row>
        <row r="2">
          <cell r="A2" t="str">
            <v>国立がん研究センター東病院</v>
          </cell>
          <cell r="B2">
            <v>2</v>
          </cell>
        </row>
        <row r="3">
          <cell r="A3" t="str">
            <v>国立がん研究センター中央病院</v>
          </cell>
          <cell r="B3">
            <v>32</v>
          </cell>
        </row>
        <row r="4">
          <cell r="A4" t="str">
            <v>神奈川県立がんセンター</v>
          </cell>
          <cell r="B4">
            <v>14</v>
          </cell>
        </row>
        <row r="5">
          <cell r="A5" t="str">
            <v>大阪国際がんセンター</v>
          </cell>
          <cell r="B5">
            <v>3</v>
          </cell>
        </row>
        <row r="6">
          <cell r="A6" t="str">
            <v>高知医療センター</v>
          </cell>
          <cell r="B6">
            <v>7</v>
          </cell>
        </row>
        <row r="7">
          <cell r="A7" t="str">
            <v>東邦大学医療センター大橋病院</v>
          </cell>
          <cell r="B7">
            <v>2</v>
          </cell>
        </row>
        <row r="8">
          <cell r="A8" t="str">
            <v>国立病院機構四国がんセンター</v>
          </cell>
          <cell r="B8">
            <v>1</v>
          </cell>
        </row>
        <row r="9">
          <cell r="A9" t="str">
            <v>東京医科歯科大学</v>
          </cell>
          <cell r="B9">
            <v>2</v>
          </cell>
        </row>
        <row r="10">
          <cell r="A10" t="str">
            <v>千葉県がんセンター</v>
          </cell>
          <cell r="B10">
            <v>5</v>
          </cell>
        </row>
        <row r="11">
          <cell r="A11" t="str">
            <v>関西労災病院</v>
          </cell>
          <cell r="B11">
            <v>2</v>
          </cell>
        </row>
        <row r="12">
          <cell r="A12" t="str">
            <v>群馬県立がんセンター</v>
          </cell>
          <cell r="B12">
            <v>5</v>
          </cell>
        </row>
        <row r="13">
          <cell r="A13" t="str">
            <v>防衛医科大学校</v>
          </cell>
          <cell r="B13">
            <v>3</v>
          </cell>
        </row>
        <row r="14">
          <cell r="A14" t="str">
            <v>埼玉県立がんセンター</v>
          </cell>
          <cell r="B14">
            <v>4</v>
          </cell>
        </row>
        <row r="15">
          <cell r="A15"/>
          <cell r="B15">
            <v>93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E45"/>
  <sheetViews>
    <sheetView tabSelected="1" zoomScaleNormal="100" workbookViewId="0">
      <pane xSplit="5" ySplit="1" topLeftCell="F21" activePane="bottomRight" state="frozen"/>
      <selection pane="topRight" activeCell="F1" sqref="F1"/>
      <selection pane="bottomLeft" activeCell="A2" sqref="A2"/>
      <selection pane="bottomRight" activeCell="B21" sqref="B21"/>
    </sheetView>
  </sheetViews>
  <sheetFormatPr defaultColWidth="8.25" defaultRowHeight="18.75" outlineLevelCol="1"/>
  <cols>
    <col min="1" max="1" width="2.875" style="25" customWidth="1"/>
    <col min="2" max="2" width="5.875" style="25" customWidth="1" outlineLevel="1"/>
    <col min="3" max="3" width="10.625" style="25" customWidth="1" outlineLevel="1"/>
    <col min="4" max="4" width="8.875" style="25" customWidth="1" outlineLevel="1"/>
    <col min="5" max="5" width="32.5" style="25" customWidth="1"/>
    <col min="6" max="6" width="20.125" style="25" customWidth="1" outlineLevel="1"/>
    <col min="7" max="7" width="41.5" style="25" customWidth="1" outlineLevel="1"/>
    <col min="8" max="8" width="7.375" style="25" customWidth="1" outlineLevel="1"/>
    <col min="9" max="9" width="7.75" style="25" customWidth="1" outlineLevel="1"/>
    <col min="10" max="10" width="26.375" style="25" customWidth="1" outlineLevel="1"/>
    <col min="11" max="11" width="8.375" style="25" customWidth="1" outlineLevel="1"/>
    <col min="12" max="13" width="10.375" style="25" customWidth="1" outlineLevel="1"/>
    <col min="14" max="14" width="15.625" style="25" customWidth="1" outlineLevel="1"/>
    <col min="15" max="15" width="3.125" style="25" customWidth="1" outlineLevel="1"/>
    <col min="16" max="16" width="27.375" style="25" customWidth="1" outlineLevel="1"/>
    <col min="17" max="17" width="5.875" style="25" customWidth="1" outlineLevel="1"/>
    <col min="18" max="18" width="11.25" style="25" customWidth="1" outlineLevel="1"/>
    <col min="19" max="19" width="3.75" style="25" customWidth="1" outlineLevel="1"/>
    <col min="20" max="20" width="21.375" style="25" customWidth="1" outlineLevel="1"/>
    <col min="21" max="21" width="20.125" style="25" customWidth="1" outlineLevel="1"/>
    <col min="22" max="22" width="9.125" style="25" customWidth="1" outlineLevel="1"/>
    <col min="23" max="23" width="21" style="2" customWidth="1" outlineLevel="1"/>
    <col min="24" max="24" width="13.625" style="25" customWidth="1"/>
    <col min="25" max="25" width="11.875" style="25" customWidth="1"/>
    <col min="26" max="26" width="20.125" style="25" customWidth="1"/>
    <col min="27" max="27" width="12.625" style="61" hidden="1" customWidth="1"/>
    <col min="28" max="28" width="5.125" style="61" hidden="1" customWidth="1"/>
    <col min="29" max="29" width="16" style="61" hidden="1" customWidth="1"/>
    <col min="30" max="30" width="13.375" style="61" bestFit="1" customWidth="1"/>
    <col min="31" max="31" width="8.25" style="25" hidden="1" customWidth="1" outlineLevel="1"/>
    <col min="32" max="32" width="8.625" style="25" bestFit="1" customWidth="1" collapsed="1"/>
    <col min="33" max="33" width="10.75" style="25" customWidth="1"/>
    <col min="34" max="34" width="10.875" style="25" customWidth="1"/>
    <col min="35" max="35" width="6.125" style="25" customWidth="1"/>
    <col min="36" max="36" width="12.875" style="25" hidden="1" customWidth="1" outlineLevel="1"/>
    <col min="37" max="37" width="0" style="25" hidden="1" customWidth="1" collapsed="1"/>
    <col min="38" max="38" width="6.125" style="25" customWidth="1"/>
    <col min="39" max="39" width="0" style="25" hidden="1" customWidth="1"/>
    <col min="40" max="40" width="10.5" style="25" customWidth="1" outlineLevel="1"/>
    <col min="41" max="41" width="8.25" style="39" customWidth="1" outlineLevel="1"/>
    <col min="42" max="42" width="8.25" style="25" customWidth="1" outlineLevel="1"/>
    <col min="43" max="43" width="9.25" style="39" customWidth="1" outlineLevel="1"/>
    <col min="44" max="44" width="8.25" style="25" customWidth="1" outlineLevel="1"/>
    <col min="45" max="45" width="8.25" style="40" customWidth="1" outlineLevel="1"/>
    <col min="46" max="46" width="13.125" style="41" customWidth="1" outlineLevel="1"/>
    <col min="47" max="49" width="8.25" style="25" customWidth="1" outlineLevel="1"/>
    <col min="50" max="50" width="29.25" style="34" bestFit="1" customWidth="1" outlineLevel="1"/>
    <col min="51" max="51" width="28.375" style="25" customWidth="1" outlineLevel="1"/>
    <col min="52" max="52" width="32.125" style="25" customWidth="1" outlineLevel="1"/>
    <col min="53" max="54" width="8.25" style="25"/>
    <col min="55" max="55" width="18.25" style="43" bestFit="1" customWidth="1"/>
    <col min="56" max="56" width="18" style="25" customWidth="1"/>
    <col min="57" max="60" width="18.625" style="25" customWidth="1"/>
    <col min="61" max="61" width="10.125" style="25" customWidth="1"/>
    <col min="62" max="62" width="18" style="25" customWidth="1"/>
    <col min="63" max="65" width="23.5" style="25" customWidth="1"/>
    <col min="66" max="66" width="8.25" style="24"/>
    <col min="67" max="67" width="14.75" style="24" customWidth="1"/>
    <col min="68" max="72" width="15" style="25" customWidth="1"/>
    <col min="73" max="16384" width="8.25" style="25"/>
  </cols>
  <sheetData>
    <row r="1" spans="1:83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1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1" t="s">
        <v>35</v>
      </c>
      <c r="AL1" s="1" t="s">
        <v>36</v>
      </c>
      <c r="AM1" s="1" t="s">
        <v>37</v>
      </c>
      <c r="AN1" s="5" t="s">
        <v>38</v>
      </c>
      <c r="AO1" s="6" t="s">
        <v>39</v>
      </c>
      <c r="AP1" s="7" t="s">
        <v>40</v>
      </c>
      <c r="AQ1" s="6" t="s">
        <v>41</v>
      </c>
      <c r="AR1" s="8" t="s">
        <v>42</v>
      </c>
      <c r="AS1" s="9" t="s">
        <v>43</v>
      </c>
      <c r="AT1" s="10" t="s">
        <v>44</v>
      </c>
      <c r="AU1" s="11" t="s">
        <v>45</v>
      </c>
      <c r="AV1" s="12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6" t="s">
        <v>51</v>
      </c>
      <c r="BB1" s="17" t="s">
        <v>52</v>
      </c>
      <c r="BC1" s="18" t="s">
        <v>53</v>
      </c>
      <c r="BD1" s="19" t="s">
        <v>54</v>
      </c>
      <c r="BE1" s="20" t="s">
        <v>55</v>
      </c>
      <c r="BF1" s="20" t="s">
        <v>56</v>
      </c>
      <c r="BG1" s="20" t="s">
        <v>57</v>
      </c>
      <c r="BH1" s="20" t="s">
        <v>58</v>
      </c>
      <c r="BI1" s="21" t="s">
        <v>59</v>
      </c>
      <c r="BJ1" s="21" t="s">
        <v>60</v>
      </c>
      <c r="BK1" s="22" t="s">
        <v>61</v>
      </c>
      <c r="BL1" s="22" t="s">
        <v>62</v>
      </c>
      <c r="BM1" s="22" t="s">
        <v>63</v>
      </c>
      <c r="BN1" s="23" t="s">
        <v>64</v>
      </c>
      <c r="BO1" s="24" t="s">
        <v>65</v>
      </c>
      <c r="BP1" s="25" t="s">
        <v>66</v>
      </c>
      <c r="BQ1" s="25" t="s">
        <v>67</v>
      </c>
      <c r="BR1" s="25" t="s">
        <v>68</v>
      </c>
      <c r="BS1" s="25" t="s">
        <v>69</v>
      </c>
    </row>
    <row r="2" spans="1:83" ht="337.5">
      <c r="A2" s="26">
        <v>0</v>
      </c>
      <c r="B2" s="1">
        <v>12</v>
      </c>
      <c r="C2" s="27" t="s">
        <v>70</v>
      </c>
      <c r="D2" s="28" t="s">
        <v>71</v>
      </c>
      <c r="E2" s="29" t="s">
        <v>72</v>
      </c>
      <c r="F2" s="27" t="s">
        <v>73</v>
      </c>
      <c r="G2" s="27" t="s">
        <v>74</v>
      </c>
      <c r="H2" s="27" t="s">
        <v>75</v>
      </c>
      <c r="I2" s="27" t="s">
        <v>76</v>
      </c>
      <c r="J2" s="27" t="s">
        <v>77</v>
      </c>
      <c r="K2" s="27"/>
      <c r="L2" s="27" t="s">
        <v>78</v>
      </c>
      <c r="M2" s="27" t="s">
        <v>79</v>
      </c>
      <c r="N2" s="27" t="s">
        <v>80</v>
      </c>
      <c r="O2" s="30" t="s">
        <v>81</v>
      </c>
      <c r="P2" s="27" t="s">
        <v>82</v>
      </c>
      <c r="Q2" s="27"/>
      <c r="R2" s="27" t="s">
        <v>83</v>
      </c>
      <c r="S2" s="30" t="s">
        <v>84</v>
      </c>
      <c r="T2" s="27" t="s">
        <v>85</v>
      </c>
      <c r="U2" s="27"/>
      <c r="V2" s="27" t="s">
        <v>86</v>
      </c>
      <c r="W2" s="27" t="str">
        <f>Y2&amp;CHAR(10)&amp;$X$1&amp;" "&amp;X2&amp;" 先生"</f>
        <v>****
実施責任医師 髙島 淳生 先生</v>
      </c>
      <c r="X2" s="31" t="s">
        <v>87</v>
      </c>
      <c r="Y2" s="45" t="s">
        <v>488</v>
      </c>
      <c r="Z2" s="31" t="s">
        <v>88</v>
      </c>
      <c r="AA2" s="32"/>
      <c r="AB2" s="32"/>
      <c r="AC2" s="32"/>
      <c r="AD2" s="33" t="s">
        <v>489</v>
      </c>
      <c r="AE2" s="34"/>
      <c r="AF2" s="35">
        <v>43132</v>
      </c>
      <c r="AG2" s="35">
        <v>43132</v>
      </c>
      <c r="AH2" s="36">
        <v>7294</v>
      </c>
      <c r="AI2" s="34">
        <v>0</v>
      </c>
      <c r="AJ2" s="37" t="s">
        <v>89</v>
      </c>
      <c r="AL2" s="25">
        <f>IFERROR(VLOOKUP(E2,[1]Sheet1!A:B,2,FALSE),0)</f>
        <v>32</v>
      </c>
      <c r="AN2" s="38">
        <v>43675</v>
      </c>
      <c r="AO2" s="39" t="s">
        <v>90</v>
      </c>
      <c r="AP2" s="38">
        <v>43675</v>
      </c>
      <c r="AQ2" s="39">
        <v>43675</v>
      </c>
      <c r="AR2" s="25" t="s">
        <v>91</v>
      </c>
      <c r="AS2" s="40">
        <v>43698</v>
      </c>
      <c r="AT2" s="41">
        <v>43671</v>
      </c>
      <c r="AU2" s="25" t="s">
        <v>488</v>
      </c>
      <c r="AV2" s="25" t="s">
        <v>488</v>
      </c>
      <c r="AW2" s="25" t="s">
        <v>488</v>
      </c>
      <c r="AX2" s="25" t="s">
        <v>488</v>
      </c>
      <c r="AY2" s="25" t="s">
        <v>488</v>
      </c>
      <c r="AZ2" s="42" t="s">
        <v>92</v>
      </c>
      <c r="BB2" s="25" t="str">
        <f>IF(AL2&gt;0,"1.登録あり","2.登録なし")</f>
        <v>1.登録あり</v>
      </c>
      <c r="BC2" s="43" t="str">
        <f t="shared" ref="BC2:BC21" si="0">IF(AF2&lt;=DATE(2018, 7, 1), "2018/7/1",TEXT(AF2,"yyyyｙ/M/D")&amp;"(算定開始日)")</f>
        <v>2018/7/1</v>
      </c>
      <c r="BD2" s="25" t="str">
        <f>IF(AL2&lt;&gt;"","患者登録番号_JCOG1503_"&amp;Z2&amp;".xlsx","")</f>
        <v>患者登録番号_JCOG1503_国立研究開発法人国立がん研究センター中央病院.xlsx</v>
      </c>
      <c r="BE2" s="42" t="str">
        <f t="shared" ref="BE2:BE21" si="1">"JCOG1503_61B_"&amp;$Z2&amp;"_様式第1号.doc"</f>
        <v>JCOG1503_61B_国立研究開発法人国立がん研究センター中央病院_様式第1号.doc</v>
      </c>
      <c r="BF2" s="42" t="str">
        <f t="shared" ref="BF2:BF21" si="2">"JCOG1503_61B_"&amp;$Z2&amp;"_様式第1号(別添1).xlsx"</f>
        <v>JCOG1503_61B_国立研究開発法人国立がん研究センター中央病院_様式第1号(別添1).xlsx</v>
      </c>
      <c r="BG2" s="42" t="str">
        <f t="shared" ref="BG2:BG19" si="3">BM2 &amp; ".xlsx"</f>
        <v>0383_61B_国立研究開発法人国立がん研究センター中央病院_様式第1号(別添4).xlsx</v>
      </c>
      <c r="BH2" s="42" t="s">
        <v>93</v>
      </c>
      <c r="BI2" s="25" t="s">
        <v>94</v>
      </c>
      <c r="BJ2" s="25" t="str">
        <f>TEXT(A2,"00")&amp;"申請_"&amp;BO2</f>
        <v>00申請_国立研究開発法人国立がん研究センター中央病院</v>
      </c>
      <c r="BK2" s="42" t="str">
        <f>BI2&amp;"_61B_"&amp;$BO2&amp;"_様式第1号"</f>
        <v>0383_61B_国立研究開発法人国立がん研究センター中央病院_様式第1号</v>
      </c>
      <c r="BL2" s="42" t="str">
        <f>$BI2&amp;"_61B_"&amp;$BO2&amp;"_様式第1号(別添1)"</f>
        <v>0383_61B_国立研究開発法人国立がん研究センター中央病院_様式第1号(別添1)</v>
      </c>
      <c r="BM2" s="42" t="str">
        <f>$BI2&amp;"_61B_"&amp;$BO2&amp;"_様式第1号(別添4)"</f>
        <v>0383_61B_国立研究開発法人国立がん研究センター中央病院_様式第1号(別添4)</v>
      </c>
      <c r="BN2" s="24" t="str">
        <f>BI2&amp;"-61-B"</f>
        <v>0383-61-B</v>
      </c>
      <c r="BO2" s="24" t="s">
        <v>95</v>
      </c>
      <c r="BP2" s="25" t="str">
        <f>$BI$2&amp;"_61B_"&amp;$BO$2&amp;"_様式第1号("&amp;BP1&amp;")"</f>
        <v>0383_61B_国立研究開発法人国立がん研究センター中央病院_様式第1号(別添2)</v>
      </c>
      <c r="BQ2" s="25" t="str">
        <f>$BI$2&amp;"_61B_"&amp;$BO$2&amp;"_様式第1号("&amp;BQ1&amp;")"</f>
        <v>0383_61B_国立研究開発法人国立がん研究センター中央病院_様式第1号(別添3)</v>
      </c>
      <c r="BR2" s="25" t="str">
        <f>$BI$2&amp;"_61B_"&amp;$BO$2&amp;"_様式第1号("&amp;BR1&amp;")"</f>
        <v>0383_61B_国立研究開発法人国立がん研究センター中央病院_様式第1号(別添5)</v>
      </c>
      <c r="BS2" s="25" t="str">
        <f>$BI$2&amp;"_61B_"&amp;$BO$2&amp;"_様式第1号("&amp;BS1&amp;")"</f>
        <v>0383_61B_国立研究開発法人国立がん研究センター中央病院_様式第1号(別添6)</v>
      </c>
      <c r="BT2" s="25" t="s">
        <v>550</v>
      </c>
      <c r="BU2" s="25" t="s">
        <v>510</v>
      </c>
      <c r="BV2" s="25" t="s">
        <v>530</v>
      </c>
      <c r="CE2" s="25" t="s">
        <v>490</v>
      </c>
    </row>
    <row r="3" spans="1:83" ht="300">
      <c r="A3" s="26">
        <v>1</v>
      </c>
      <c r="B3" s="1">
        <v>12</v>
      </c>
      <c r="C3" s="27" t="s">
        <v>70</v>
      </c>
      <c r="D3" s="28" t="s">
        <v>96</v>
      </c>
      <c r="E3" s="29" t="s">
        <v>97</v>
      </c>
      <c r="F3" s="27" t="s">
        <v>73</v>
      </c>
      <c r="G3" s="27" t="s">
        <v>98</v>
      </c>
      <c r="H3" s="27" t="s">
        <v>99</v>
      </c>
      <c r="I3" s="27" t="s">
        <v>100</v>
      </c>
      <c r="J3" s="27" t="s">
        <v>101</v>
      </c>
      <c r="K3" s="27"/>
      <c r="L3" s="27" t="s">
        <v>102</v>
      </c>
      <c r="M3" s="27" t="s">
        <v>103</v>
      </c>
      <c r="N3" s="27" t="s">
        <v>104</v>
      </c>
      <c r="O3" s="30" t="s">
        <v>105</v>
      </c>
      <c r="P3" s="37" t="s">
        <v>106</v>
      </c>
      <c r="Q3" s="27"/>
      <c r="R3" s="27" t="s">
        <v>107</v>
      </c>
      <c r="S3" s="30" t="s">
        <v>108</v>
      </c>
      <c r="T3" s="37" t="s">
        <v>109</v>
      </c>
      <c r="U3" s="27"/>
      <c r="V3" s="27" t="s">
        <v>110</v>
      </c>
      <c r="W3" s="27" t="str">
        <f>Y3&amp;CHAR(10)&amp;$X$1&amp;" "&amp;X3&amp;" 先生"</f>
        <v>****
実施責任医師 **** 先生</v>
      </c>
      <c r="X3" s="45" t="s">
        <v>488</v>
      </c>
      <c r="Y3" s="45" t="s">
        <v>488</v>
      </c>
      <c r="Z3" s="45" t="s">
        <v>111</v>
      </c>
      <c r="AA3" s="32"/>
      <c r="AB3" s="32"/>
      <c r="AC3" s="32"/>
      <c r="AD3" s="33" t="s">
        <v>489</v>
      </c>
      <c r="AE3" s="34"/>
      <c r="AF3" s="35">
        <v>43405</v>
      </c>
      <c r="AG3" s="35">
        <v>43398</v>
      </c>
      <c r="AH3" s="36">
        <v>7294</v>
      </c>
      <c r="AI3" s="34">
        <v>0</v>
      </c>
      <c r="AJ3" s="37" t="s">
        <v>112</v>
      </c>
      <c r="AK3" s="25">
        <v>1</v>
      </c>
      <c r="AL3" s="25">
        <f>IFERROR(VLOOKUP(E3,[1]Sheet1!A:B,2,FALSE),0)</f>
        <v>0</v>
      </c>
      <c r="AN3" s="38">
        <v>43677</v>
      </c>
      <c r="AO3" s="39" t="s">
        <v>90</v>
      </c>
      <c r="AP3" s="38">
        <v>43677</v>
      </c>
      <c r="AQ3" s="39">
        <v>43678</v>
      </c>
      <c r="AR3" s="25" t="s">
        <v>91</v>
      </c>
      <c r="AS3" s="40">
        <v>43691</v>
      </c>
      <c r="AT3" s="46">
        <v>43676</v>
      </c>
      <c r="AU3" s="25" t="s">
        <v>488</v>
      </c>
      <c r="AV3" s="25" t="s">
        <v>488</v>
      </c>
      <c r="AW3" s="25" t="s">
        <v>488</v>
      </c>
      <c r="AX3" s="25" t="s">
        <v>488</v>
      </c>
      <c r="AY3" s="25" t="s">
        <v>488</v>
      </c>
      <c r="BB3" s="25" t="str">
        <f>IF(AL3&gt;0,"1.登録あり","2.登録なし")</f>
        <v>2.登録なし</v>
      </c>
      <c r="BC3" s="43" t="str">
        <f t="shared" si="0"/>
        <v>2018/11/1(算定開始日)</v>
      </c>
      <c r="BD3" s="25" t="str">
        <f>IF(AL3&lt;&gt;"","患者登録番号_JCOG1503_"&amp;Z3,"")</f>
        <v>患者登録番号_JCOG1503_山形県立中央病院</v>
      </c>
      <c r="BE3" s="42" t="str">
        <f t="shared" si="1"/>
        <v>JCOG1503_61B_山形県立中央病院_様式第1号.doc</v>
      </c>
      <c r="BF3" s="42" t="str">
        <f t="shared" si="2"/>
        <v>JCOG1503_61B_山形県立中央病院_様式第1号(別添1).xlsx</v>
      </c>
      <c r="BG3" s="42" t="str">
        <f t="shared" si="3"/>
        <v>0096_61B_山形県立中央病院_様式第1号(別添4).xlsx</v>
      </c>
      <c r="BH3" s="42" t="s">
        <v>113</v>
      </c>
      <c r="BI3" s="25" t="s">
        <v>114</v>
      </c>
      <c r="BJ3" s="25" t="str">
        <f t="shared" ref="BJ3:BJ21" si="4">TEXT(A3,"00")&amp;"_"&amp;BO3</f>
        <v>01_山形県立中央病院</v>
      </c>
      <c r="BK3" s="42" t="str">
        <f t="shared" ref="BK3:BK21" si="5">BI3&amp;"_61B_"&amp;$BO3&amp;"_様式第1号"</f>
        <v>0096_61B_山形県立中央病院_様式第1号</v>
      </c>
      <c r="BL3" s="42" t="str">
        <f t="shared" ref="BL3:BL21" si="6">$BI3&amp;"_61B_"&amp;$BO3&amp;"_様式第1号(別添1)"</f>
        <v>0096_61B_山形県立中央病院_様式第1号(別添1)</v>
      </c>
      <c r="BM3" s="42" t="str">
        <f>$BI3&amp;"_61B_"&amp;$BO3&amp;"_様式第1号(別添4)"</f>
        <v>0096_61B_山形県立中央病院_様式第1号(別添4)</v>
      </c>
      <c r="BN3" s="24" t="str">
        <f t="shared" ref="BN3:BN21" si="7">BI3&amp;"-61-B"</f>
        <v>0096-61-B</v>
      </c>
      <c r="BO3" s="24" t="s">
        <v>115</v>
      </c>
      <c r="BT3" s="25" t="s">
        <v>551</v>
      </c>
      <c r="BU3" s="25" t="s">
        <v>511</v>
      </c>
      <c r="BV3" s="25" t="s">
        <v>531</v>
      </c>
      <c r="BW3" s="25">
        <v>13</v>
      </c>
      <c r="CE3" s="25" t="s">
        <v>491</v>
      </c>
    </row>
    <row r="4" spans="1:83" ht="318.75">
      <c r="A4" s="26">
        <v>2</v>
      </c>
      <c r="B4" s="1">
        <v>12</v>
      </c>
      <c r="C4" s="27" t="s">
        <v>70</v>
      </c>
      <c r="D4" s="28" t="s">
        <v>116</v>
      </c>
      <c r="E4" s="29" t="s">
        <v>117</v>
      </c>
      <c r="F4" s="27" t="s">
        <v>73</v>
      </c>
      <c r="G4" s="27" t="s">
        <v>118</v>
      </c>
      <c r="H4" s="27" t="s">
        <v>119</v>
      </c>
      <c r="I4" s="27" t="s">
        <v>120</v>
      </c>
      <c r="J4" s="27" t="s">
        <v>121</v>
      </c>
      <c r="K4" s="27"/>
      <c r="L4" s="27" t="s">
        <v>122</v>
      </c>
      <c r="M4" s="27" t="s">
        <v>123</v>
      </c>
      <c r="N4" s="27" t="s">
        <v>124</v>
      </c>
      <c r="O4" s="30" t="s">
        <v>125</v>
      </c>
      <c r="P4" s="37" t="s">
        <v>126</v>
      </c>
      <c r="Q4" s="27"/>
      <c r="R4" s="27" t="s">
        <v>127</v>
      </c>
      <c r="S4" s="30" t="s">
        <v>125</v>
      </c>
      <c r="T4" s="27" t="s">
        <v>128</v>
      </c>
      <c r="U4" s="27"/>
      <c r="V4" s="27" t="s">
        <v>129</v>
      </c>
      <c r="W4" s="27" t="str">
        <f t="shared" ref="W4:W19" si="8">Y4&amp;CHAR(10)&amp;$X$1&amp;" "&amp;X4&amp;" 先生"</f>
        <v>****
実施責任医師 **** 先生</v>
      </c>
      <c r="X4" s="45" t="s">
        <v>488</v>
      </c>
      <c r="Y4" s="45" t="s">
        <v>488</v>
      </c>
      <c r="Z4" s="45" t="s">
        <v>130</v>
      </c>
      <c r="AA4" s="32" t="s">
        <v>131</v>
      </c>
      <c r="AB4" s="32" t="s">
        <v>132</v>
      </c>
      <c r="AC4" s="32" t="s">
        <v>133</v>
      </c>
      <c r="AD4" s="33" t="s">
        <v>489</v>
      </c>
      <c r="AE4" s="34"/>
      <c r="AF4" s="35">
        <v>43435</v>
      </c>
      <c r="AG4" s="35">
        <v>43406</v>
      </c>
      <c r="AH4" s="36">
        <v>7294</v>
      </c>
      <c r="AI4" s="34">
        <v>0</v>
      </c>
      <c r="AJ4" s="37" t="s">
        <v>134</v>
      </c>
      <c r="AK4" s="25">
        <v>1</v>
      </c>
      <c r="AL4" s="25">
        <f>IFERROR(VLOOKUP(E4,[1]Sheet1!A:B,2,FALSE),0)</f>
        <v>5</v>
      </c>
      <c r="AM4" s="25">
        <v>1</v>
      </c>
      <c r="AN4" s="47">
        <v>43677</v>
      </c>
      <c r="AO4" s="39" t="s">
        <v>135</v>
      </c>
      <c r="AP4" s="47">
        <v>43677</v>
      </c>
      <c r="AQ4" s="48">
        <v>43679</v>
      </c>
      <c r="AR4" s="25" t="s">
        <v>135</v>
      </c>
      <c r="AS4" s="49">
        <v>43691</v>
      </c>
      <c r="AT4" s="50">
        <v>43677</v>
      </c>
      <c r="AU4" s="25" t="s">
        <v>488</v>
      </c>
      <c r="AV4" s="25" t="s">
        <v>488</v>
      </c>
      <c r="AW4" s="25" t="s">
        <v>488</v>
      </c>
      <c r="AX4" s="25" t="s">
        <v>488</v>
      </c>
      <c r="AY4" s="25" t="s">
        <v>488</v>
      </c>
      <c r="AZ4" s="42" t="s">
        <v>136</v>
      </c>
      <c r="BB4" s="25" t="str">
        <f t="shared" ref="BB4:BB21" si="9">IF(AL4&gt;0,"1.登録あり","2.登録なし")</f>
        <v>1.登録あり</v>
      </c>
      <c r="BC4" s="43" t="str">
        <f t="shared" si="0"/>
        <v>2018/12/1(算定開始日)</v>
      </c>
      <c r="BD4" s="25" t="str">
        <f t="shared" ref="BD4:BD11" si="10">IF(AL4&lt;&gt;"","患者登録番号_JCOG1503_"&amp;Z4&amp;".xlsx","")</f>
        <v>患者登録番号_JCOG1503_群馬県立がんセンター.xlsx</v>
      </c>
      <c r="BE4" s="42" t="str">
        <f t="shared" si="1"/>
        <v>JCOG1503_61B_群馬県立がんセンター_様式第1号.doc</v>
      </c>
      <c r="BF4" s="42" t="str">
        <f t="shared" si="2"/>
        <v>JCOG1503_61B_群馬県立がんセンター_様式第1号(別添1).xlsx</v>
      </c>
      <c r="BG4" s="42"/>
      <c r="BH4" s="42" t="s">
        <v>137</v>
      </c>
      <c r="BI4" s="25" t="s">
        <v>138</v>
      </c>
      <c r="BJ4" s="25" t="str">
        <f t="shared" si="4"/>
        <v>02_群馬県立がんセンター</v>
      </c>
      <c r="BK4" s="42" t="str">
        <f t="shared" si="5"/>
        <v>0160_61B_群馬県立がんセンター_様式第1号</v>
      </c>
      <c r="BL4" s="42" t="str">
        <f t="shared" si="6"/>
        <v>0160_61B_群馬県立がんセンター_様式第1号(別添1)</v>
      </c>
      <c r="BM4" s="42" t="s">
        <v>91</v>
      </c>
      <c r="BN4" s="24" t="str">
        <f t="shared" si="7"/>
        <v>0160-61-B</v>
      </c>
      <c r="BO4" s="24" t="s">
        <v>130</v>
      </c>
      <c r="BT4" s="25" t="s">
        <v>552</v>
      </c>
      <c r="BU4" s="25" t="s">
        <v>512</v>
      </c>
      <c r="BV4" s="25" t="s">
        <v>532</v>
      </c>
      <c r="CE4" s="25" t="s">
        <v>492</v>
      </c>
    </row>
    <row r="5" spans="1:83" ht="318.75">
      <c r="A5" s="26">
        <v>3</v>
      </c>
      <c r="B5" s="1">
        <v>12</v>
      </c>
      <c r="C5" s="27" t="s">
        <v>70</v>
      </c>
      <c r="D5" s="28" t="s">
        <v>139</v>
      </c>
      <c r="E5" s="29" t="s">
        <v>140</v>
      </c>
      <c r="F5" s="27" t="s">
        <v>141</v>
      </c>
      <c r="G5" s="27" t="s">
        <v>142</v>
      </c>
      <c r="H5" s="27" t="s">
        <v>143</v>
      </c>
      <c r="I5" s="27" t="s">
        <v>144</v>
      </c>
      <c r="J5" s="27" t="s">
        <v>145</v>
      </c>
      <c r="K5" s="27"/>
      <c r="L5" s="27" t="s">
        <v>146</v>
      </c>
      <c r="M5" s="27" t="s">
        <v>147</v>
      </c>
      <c r="N5" s="27" t="s">
        <v>148</v>
      </c>
      <c r="O5" s="30" t="s">
        <v>149</v>
      </c>
      <c r="P5" s="27" t="s">
        <v>150</v>
      </c>
      <c r="Q5" s="27"/>
      <c r="R5" s="27" t="s">
        <v>148</v>
      </c>
      <c r="S5" s="30" t="s">
        <v>149</v>
      </c>
      <c r="T5" s="27" t="s">
        <v>150</v>
      </c>
      <c r="U5" s="27"/>
      <c r="V5" s="27" t="s">
        <v>151</v>
      </c>
      <c r="W5" s="27" t="str">
        <f t="shared" si="8"/>
        <v>****
実施責任医師 **** 先生</v>
      </c>
      <c r="X5" s="45" t="s">
        <v>488</v>
      </c>
      <c r="Y5" s="45" t="s">
        <v>488</v>
      </c>
      <c r="Z5" s="51" t="s">
        <v>152</v>
      </c>
      <c r="AA5" s="32" t="s">
        <v>153</v>
      </c>
      <c r="AB5" s="32" t="s">
        <v>132</v>
      </c>
      <c r="AC5" s="32" t="s">
        <v>154</v>
      </c>
      <c r="AD5" s="33" t="s">
        <v>489</v>
      </c>
      <c r="AE5" s="34"/>
      <c r="AF5" s="35">
        <v>43282</v>
      </c>
      <c r="AG5" s="35">
        <v>43276</v>
      </c>
      <c r="AH5" s="36">
        <v>7294</v>
      </c>
      <c r="AI5" s="34">
        <v>0</v>
      </c>
      <c r="AJ5" s="37" t="s">
        <v>155</v>
      </c>
      <c r="AK5" s="25">
        <v>1</v>
      </c>
      <c r="AL5" s="25">
        <f>IFERROR(VLOOKUP(E5,[1]Sheet1!A:B,2,FALSE),0)</f>
        <v>4</v>
      </c>
      <c r="AM5" s="25">
        <v>1</v>
      </c>
      <c r="AN5" s="38">
        <v>43679</v>
      </c>
      <c r="AO5" s="39" t="s">
        <v>156</v>
      </c>
      <c r="AP5" s="38">
        <v>43679</v>
      </c>
      <c r="AQ5" s="48">
        <v>43679</v>
      </c>
      <c r="AR5" s="25" t="s">
        <v>91</v>
      </c>
      <c r="AS5" s="40">
        <v>43691</v>
      </c>
      <c r="AT5" s="41">
        <v>43672</v>
      </c>
      <c r="AU5" s="25" t="s">
        <v>488</v>
      </c>
      <c r="AV5" s="25" t="s">
        <v>488</v>
      </c>
      <c r="AW5" s="25" t="s">
        <v>488</v>
      </c>
      <c r="AX5" s="25" t="s">
        <v>488</v>
      </c>
      <c r="AY5" s="25" t="s">
        <v>488</v>
      </c>
      <c r="AZ5" s="25" t="s">
        <v>157</v>
      </c>
      <c r="BB5" s="25" t="str">
        <f t="shared" si="9"/>
        <v>1.登録あり</v>
      </c>
      <c r="BC5" s="43" t="str">
        <f t="shared" si="0"/>
        <v>2018/7/1</v>
      </c>
      <c r="BD5" s="25" t="str">
        <f t="shared" si="10"/>
        <v>患者登録番号_JCOG1503_埼玉県立がんセンター.xlsx</v>
      </c>
      <c r="BE5" s="42" t="str">
        <f t="shared" si="1"/>
        <v>JCOG1503_61B_埼玉県立がんセンター_様式第1号.doc</v>
      </c>
      <c r="BF5" s="42" t="str">
        <f t="shared" si="2"/>
        <v>JCOG1503_61B_埼玉県立がんセンター_様式第1号(別添1).xlsx</v>
      </c>
      <c r="BG5" s="42"/>
      <c r="BH5" s="42" t="s">
        <v>93</v>
      </c>
      <c r="BI5" s="25" t="s">
        <v>158</v>
      </c>
      <c r="BJ5" s="25" t="str">
        <f t="shared" si="4"/>
        <v>03_埼玉県立がんセンター</v>
      </c>
      <c r="BK5" s="42" t="str">
        <f t="shared" si="5"/>
        <v>0219_61B_埼玉県立がんセンター_様式第1号</v>
      </c>
      <c r="BL5" s="42" t="str">
        <f t="shared" si="6"/>
        <v>0219_61B_埼玉県立がんセンター_様式第1号(別添1)</v>
      </c>
      <c r="BM5" s="42" t="s">
        <v>90</v>
      </c>
      <c r="BN5" s="24" t="str">
        <f t="shared" si="7"/>
        <v>0219-61-B</v>
      </c>
      <c r="BO5" s="24" t="s">
        <v>159</v>
      </c>
      <c r="BT5" s="25" t="s">
        <v>553</v>
      </c>
      <c r="BU5" s="25" t="s">
        <v>513</v>
      </c>
      <c r="BV5" s="25" t="s">
        <v>533</v>
      </c>
      <c r="CE5" s="25" t="s">
        <v>493</v>
      </c>
    </row>
    <row r="6" spans="1:83" ht="337.5">
      <c r="A6" s="26">
        <v>4</v>
      </c>
      <c r="B6" s="1">
        <v>12</v>
      </c>
      <c r="C6" s="27" t="s">
        <v>70</v>
      </c>
      <c r="D6" s="28" t="s">
        <v>160</v>
      </c>
      <c r="E6" s="29" t="s">
        <v>161</v>
      </c>
      <c r="F6" s="27" t="s">
        <v>141</v>
      </c>
      <c r="G6" s="27" t="s">
        <v>162</v>
      </c>
      <c r="H6" s="27" t="s">
        <v>163</v>
      </c>
      <c r="I6" s="27" t="s">
        <v>144</v>
      </c>
      <c r="J6" s="27" t="s">
        <v>164</v>
      </c>
      <c r="K6" s="27"/>
      <c r="L6" s="27" t="s">
        <v>165</v>
      </c>
      <c r="M6" s="27" t="s">
        <v>166</v>
      </c>
      <c r="N6" s="27" t="s">
        <v>167</v>
      </c>
      <c r="O6" s="30" t="s">
        <v>168</v>
      </c>
      <c r="P6" s="37" t="s">
        <v>169</v>
      </c>
      <c r="Q6" s="27"/>
      <c r="R6" s="27" t="s">
        <v>170</v>
      </c>
      <c r="S6" s="30" t="s">
        <v>171</v>
      </c>
      <c r="T6" s="37" t="s">
        <v>172</v>
      </c>
      <c r="U6" s="27"/>
      <c r="V6" s="27" t="s">
        <v>173</v>
      </c>
      <c r="W6" s="27" t="str">
        <f t="shared" si="8"/>
        <v>****
実施責任医師 **** 先生</v>
      </c>
      <c r="X6" s="45" t="s">
        <v>488</v>
      </c>
      <c r="Y6" s="45" t="s">
        <v>488</v>
      </c>
      <c r="Z6" s="51" t="s">
        <v>174</v>
      </c>
      <c r="AA6" s="32" t="s">
        <v>175</v>
      </c>
      <c r="AB6" s="32" t="s">
        <v>132</v>
      </c>
      <c r="AC6" s="32" t="s">
        <v>176</v>
      </c>
      <c r="AD6" s="33" t="s">
        <v>489</v>
      </c>
      <c r="AE6" s="34"/>
      <c r="AF6" s="35">
        <v>43282</v>
      </c>
      <c r="AG6" s="35">
        <v>43276</v>
      </c>
      <c r="AH6" s="36">
        <v>7294</v>
      </c>
      <c r="AI6" s="34">
        <v>0</v>
      </c>
      <c r="AJ6" s="37" t="s">
        <v>177</v>
      </c>
      <c r="AK6" s="25">
        <v>1</v>
      </c>
      <c r="AL6" s="25">
        <f>IFERROR(VLOOKUP(E6,[1]Sheet1!A:B,2,FALSE),0)</f>
        <v>11</v>
      </c>
      <c r="AM6" s="25">
        <v>1</v>
      </c>
      <c r="AN6" s="38">
        <v>43677</v>
      </c>
      <c r="AO6" s="48">
        <v>43679</v>
      </c>
      <c r="AP6" s="38">
        <v>43677</v>
      </c>
      <c r="AQ6" s="39">
        <v>43682</v>
      </c>
      <c r="AR6" s="25" t="s">
        <v>156</v>
      </c>
      <c r="AS6" s="40">
        <v>43691</v>
      </c>
      <c r="AT6" s="41">
        <v>43677</v>
      </c>
      <c r="AU6" s="25" t="s">
        <v>488</v>
      </c>
      <c r="AV6" s="25" t="s">
        <v>488</v>
      </c>
      <c r="AW6" s="25" t="s">
        <v>488</v>
      </c>
      <c r="AX6" s="25" t="s">
        <v>488</v>
      </c>
      <c r="AY6" s="25" t="s">
        <v>488</v>
      </c>
      <c r="AZ6" s="25" t="s">
        <v>178</v>
      </c>
      <c r="BB6" s="25" t="str">
        <f t="shared" si="9"/>
        <v>1.登録あり</v>
      </c>
      <c r="BC6" s="43" t="str">
        <f t="shared" si="0"/>
        <v>2018/7/1</v>
      </c>
      <c r="BD6" s="25" t="str">
        <f t="shared" si="10"/>
        <v>患者登録番号_JCOG1503_埼玉医科大学国際医療センター.xlsx</v>
      </c>
      <c r="BE6" s="42" t="str">
        <f t="shared" si="1"/>
        <v>JCOG1503_61B_埼玉医科大学国際医療センター_様式第1号.doc</v>
      </c>
      <c r="BF6" s="42" t="str">
        <f t="shared" si="2"/>
        <v>JCOG1503_61B_埼玉医科大学国際医療センター_様式第1号(別添1).xlsx</v>
      </c>
      <c r="BG6" s="42"/>
      <c r="BH6" s="42" t="s">
        <v>179</v>
      </c>
      <c r="BI6" s="25" t="s">
        <v>180</v>
      </c>
      <c r="BJ6" s="25" t="str">
        <f t="shared" si="4"/>
        <v>04_埼玉医科大学国際医療センター</v>
      </c>
      <c r="BK6" s="42" t="str">
        <f t="shared" si="5"/>
        <v>0216_61B_埼玉医科大学国際医療センター_様式第1号</v>
      </c>
      <c r="BL6" s="42" t="str">
        <f t="shared" si="6"/>
        <v>0216_61B_埼玉医科大学国際医療センター_様式第1号(別添1)</v>
      </c>
      <c r="BM6" s="42" t="s">
        <v>156</v>
      </c>
      <c r="BN6" s="24" t="str">
        <f t="shared" si="7"/>
        <v>0216-61-B</v>
      </c>
      <c r="BO6" s="24" t="s">
        <v>161</v>
      </c>
      <c r="BT6" s="25" t="s">
        <v>554</v>
      </c>
      <c r="BU6" s="25" t="s">
        <v>514</v>
      </c>
      <c r="BV6" s="25" t="s">
        <v>534</v>
      </c>
      <c r="CE6" s="25" t="s">
        <v>494</v>
      </c>
    </row>
    <row r="7" spans="1:83" ht="300">
      <c r="A7" s="26">
        <v>5</v>
      </c>
      <c r="B7" s="1">
        <v>12</v>
      </c>
      <c r="C7" s="27" t="s">
        <v>70</v>
      </c>
      <c r="D7" s="28" t="s">
        <v>181</v>
      </c>
      <c r="E7" s="52" t="s">
        <v>182</v>
      </c>
      <c r="F7" s="27" t="s">
        <v>183</v>
      </c>
      <c r="G7" s="27" t="s">
        <v>184</v>
      </c>
      <c r="H7" s="27" t="s">
        <v>185</v>
      </c>
      <c r="I7" s="27" t="s">
        <v>144</v>
      </c>
      <c r="J7" s="27" t="s">
        <v>186</v>
      </c>
      <c r="K7" s="27"/>
      <c r="L7" s="27" t="s">
        <v>187</v>
      </c>
      <c r="M7" s="27" t="s">
        <v>188</v>
      </c>
      <c r="N7" s="27" t="s">
        <v>189</v>
      </c>
      <c r="O7" s="30" t="s">
        <v>190</v>
      </c>
      <c r="P7" s="37" t="s">
        <v>191</v>
      </c>
      <c r="Q7" s="27"/>
      <c r="R7" s="27" t="s">
        <v>192</v>
      </c>
      <c r="S7" s="30" t="s">
        <v>193</v>
      </c>
      <c r="T7" s="37" t="s">
        <v>194</v>
      </c>
      <c r="U7" s="27"/>
      <c r="V7" s="27" t="s">
        <v>195</v>
      </c>
      <c r="W7" s="27" t="str">
        <f t="shared" si="8"/>
        <v>****
実施責任医師 **** 先生</v>
      </c>
      <c r="X7" s="45" t="s">
        <v>488</v>
      </c>
      <c r="Y7" s="45" t="s">
        <v>488</v>
      </c>
      <c r="Z7" s="53" t="s">
        <v>196</v>
      </c>
      <c r="AA7" s="32" t="s">
        <v>197</v>
      </c>
      <c r="AB7" s="32" t="s">
        <v>132</v>
      </c>
      <c r="AC7" s="32" t="s">
        <v>198</v>
      </c>
      <c r="AD7" s="33" t="s">
        <v>489</v>
      </c>
      <c r="AE7" s="34"/>
      <c r="AF7" s="35">
        <v>43435</v>
      </c>
      <c r="AG7" s="35">
        <v>43425</v>
      </c>
      <c r="AH7" s="36">
        <v>7294</v>
      </c>
      <c r="AI7" s="34">
        <v>0</v>
      </c>
      <c r="AJ7" s="37" t="s">
        <v>199</v>
      </c>
      <c r="AK7" s="25">
        <v>1</v>
      </c>
      <c r="AL7" s="25">
        <f>IFERROR(VLOOKUP(E7,[1]Sheet1!A:B,2,FALSE),0)</f>
        <v>3</v>
      </c>
      <c r="AM7" s="25">
        <v>1</v>
      </c>
      <c r="AN7" s="47">
        <v>43673</v>
      </c>
      <c r="AO7" s="48">
        <v>43675</v>
      </c>
      <c r="AP7" s="47">
        <v>43676</v>
      </c>
      <c r="AQ7" s="48">
        <v>43677</v>
      </c>
      <c r="AR7" s="25" t="s">
        <v>156</v>
      </c>
      <c r="AS7" s="49">
        <v>43691</v>
      </c>
      <c r="AT7" s="50">
        <v>43673</v>
      </c>
      <c r="AU7" s="25" t="s">
        <v>488</v>
      </c>
      <c r="AV7" s="25" t="s">
        <v>488</v>
      </c>
      <c r="AW7" s="25" t="s">
        <v>488</v>
      </c>
      <c r="AX7" s="25" t="s">
        <v>488</v>
      </c>
      <c r="AY7" s="25" t="s">
        <v>488</v>
      </c>
      <c r="AZ7" s="42" t="s">
        <v>200</v>
      </c>
      <c r="BB7" s="25" t="str">
        <f t="shared" si="9"/>
        <v>1.登録あり</v>
      </c>
      <c r="BC7" s="43" t="str">
        <f t="shared" si="0"/>
        <v>2018/12/1(算定開始日)</v>
      </c>
      <c r="BD7" s="25" t="str">
        <f t="shared" si="10"/>
        <v>患者登録番号_JCOG1503_防衛医科大学校病院.xlsx</v>
      </c>
      <c r="BE7" s="42" t="str">
        <f t="shared" si="1"/>
        <v>JCOG1503_61B_防衛医科大学校病院_様式第1号.doc</v>
      </c>
      <c r="BF7" s="42" t="str">
        <f t="shared" si="2"/>
        <v>JCOG1503_61B_防衛医科大学校病院_様式第1号(別添1).xlsx</v>
      </c>
      <c r="BG7" s="42"/>
      <c r="BH7" s="42" t="s">
        <v>93</v>
      </c>
      <c r="BI7" s="25" t="s">
        <v>201</v>
      </c>
      <c r="BJ7" s="25" t="str">
        <f t="shared" si="4"/>
        <v>05_防衛医科大学校病院</v>
      </c>
      <c r="BK7" s="42" t="str">
        <f>BI7&amp;"_61B_"&amp;$BO7&amp;"_様式第1号"</f>
        <v>0221_61B_防衛医科大学校病院_様式第1号</v>
      </c>
      <c r="BL7" s="42" t="str">
        <f t="shared" si="6"/>
        <v>0221_61B_防衛医科大学校病院_様式第1号(別添1)</v>
      </c>
      <c r="BM7" s="42" t="s">
        <v>156</v>
      </c>
      <c r="BN7" s="24" t="str">
        <f t="shared" si="7"/>
        <v>0221-61-B</v>
      </c>
      <c r="BO7" s="24" t="s">
        <v>196</v>
      </c>
      <c r="BT7" s="25" t="s">
        <v>555</v>
      </c>
      <c r="BU7" s="25" t="s">
        <v>515</v>
      </c>
      <c r="BV7" s="25" t="s">
        <v>535</v>
      </c>
      <c r="CE7" s="25" t="s">
        <v>495</v>
      </c>
    </row>
    <row r="8" spans="1:83" ht="318.75">
      <c r="A8" s="26">
        <v>6</v>
      </c>
      <c r="B8" s="1">
        <v>12</v>
      </c>
      <c r="C8" s="27" t="s">
        <v>70</v>
      </c>
      <c r="D8" s="28" t="s">
        <v>202</v>
      </c>
      <c r="E8" s="29" t="s">
        <v>203</v>
      </c>
      <c r="F8" s="27" t="s">
        <v>141</v>
      </c>
      <c r="G8" s="27" t="s">
        <v>204</v>
      </c>
      <c r="H8" s="27" t="s">
        <v>205</v>
      </c>
      <c r="I8" s="27" t="s">
        <v>206</v>
      </c>
      <c r="J8" s="27" t="s">
        <v>207</v>
      </c>
      <c r="K8" s="27"/>
      <c r="L8" s="27" t="s">
        <v>208</v>
      </c>
      <c r="M8" s="27" t="s">
        <v>209</v>
      </c>
      <c r="N8" s="27" t="s">
        <v>210</v>
      </c>
      <c r="O8" s="30" t="s">
        <v>211</v>
      </c>
      <c r="P8" s="37" t="s">
        <v>212</v>
      </c>
      <c r="Q8" s="27"/>
      <c r="R8" s="27" t="s">
        <v>213</v>
      </c>
      <c r="S8" s="27" t="s">
        <v>214</v>
      </c>
      <c r="T8" s="37" t="s">
        <v>215</v>
      </c>
      <c r="U8" s="27"/>
      <c r="V8" s="27" t="s">
        <v>216</v>
      </c>
      <c r="W8" s="27" t="str">
        <f t="shared" si="8"/>
        <v>****
実施責任医師 **** 先生</v>
      </c>
      <c r="X8" s="45" t="s">
        <v>488</v>
      </c>
      <c r="Y8" s="45" t="s">
        <v>488</v>
      </c>
      <c r="Z8" s="45" t="s">
        <v>203</v>
      </c>
      <c r="AA8" s="54" t="s">
        <v>217</v>
      </c>
      <c r="AB8" s="55" t="s">
        <v>132</v>
      </c>
      <c r="AC8" s="55" t="s">
        <v>218</v>
      </c>
      <c r="AD8" s="33" t="s">
        <v>489</v>
      </c>
      <c r="AE8" s="34"/>
      <c r="AF8" s="35">
        <v>43405</v>
      </c>
      <c r="AG8" s="35">
        <v>43405</v>
      </c>
      <c r="AH8" s="36">
        <v>7294</v>
      </c>
      <c r="AI8" s="34">
        <v>0</v>
      </c>
      <c r="AJ8" s="37" t="s">
        <v>219</v>
      </c>
      <c r="AK8" s="25">
        <v>1</v>
      </c>
      <c r="AL8" s="25">
        <f>IFERROR(VLOOKUP(E8,[1]Sheet1!A:B,2,FALSE),0)</f>
        <v>5</v>
      </c>
      <c r="AM8" s="25">
        <v>1</v>
      </c>
      <c r="AN8" s="47">
        <v>43677</v>
      </c>
      <c r="AO8" s="39">
        <v>43678</v>
      </c>
      <c r="AP8" s="38">
        <v>43678</v>
      </c>
      <c r="AQ8" s="39">
        <v>43679</v>
      </c>
      <c r="AR8" s="25" t="s">
        <v>156</v>
      </c>
      <c r="AS8" s="40">
        <v>43691</v>
      </c>
      <c r="AT8" s="41">
        <v>43677</v>
      </c>
      <c r="AU8" s="25" t="s">
        <v>488</v>
      </c>
      <c r="AV8" s="25" t="s">
        <v>488</v>
      </c>
      <c r="AW8" s="25" t="s">
        <v>488</v>
      </c>
      <c r="AX8" s="25" t="s">
        <v>488</v>
      </c>
      <c r="AY8" s="25" t="s">
        <v>488</v>
      </c>
      <c r="BB8" s="25" t="str">
        <f t="shared" si="9"/>
        <v>1.登録あり</v>
      </c>
      <c r="BC8" s="43" t="str">
        <f t="shared" si="0"/>
        <v>2018/11/1(算定開始日)</v>
      </c>
      <c r="BD8" s="25" t="str">
        <f t="shared" si="10"/>
        <v>患者登録番号_JCOG1503_千葉県がんセンター.xlsx</v>
      </c>
      <c r="BE8" s="42" t="str">
        <f t="shared" si="1"/>
        <v>JCOG1503_61B_千葉県がんセンター_様式第1号.doc</v>
      </c>
      <c r="BF8" s="42" t="str">
        <f t="shared" si="2"/>
        <v>JCOG1503_61B_千葉県がんセンター_様式第1号(別添1).xlsx</v>
      </c>
      <c r="BG8" s="42"/>
      <c r="BH8" s="42" t="s">
        <v>93</v>
      </c>
      <c r="BI8" s="25" t="s">
        <v>220</v>
      </c>
      <c r="BJ8" s="25" t="str">
        <f t="shared" si="4"/>
        <v>06_千葉県がんセンター</v>
      </c>
      <c r="BK8" s="42" t="str">
        <f t="shared" si="5"/>
        <v>0226_61B_千葉県がんセンター_様式第1号</v>
      </c>
      <c r="BL8" s="42" t="str">
        <f t="shared" si="6"/>
        <v>0226_61B_千葉県がんセンター_様式第1号(別添1)</v>
      </c>
      <c r="BM8" s="42" t="s">
        <v>156</v>
      </c>
      <c r="BN8" s="24" t="str">
        <f t="shared" si="7"/>
        <v>0226-61-B</v>
      </c>
      <c r="BO8" s="24" t="s">
        <v>203</v>
      </c>
      <c r="BT8" s="25" t="s">
        <v>556</v>
      </c>
      <c r="BU8" s="25" t="s">
        <v>516</v>
      </c>
      <c r="BV8" s="25" t="s">
        <v>536</v>
      </c>
      <c r="CE8" s="25" t="s">
        <v>496</v>
      </c>
    </row>
    <row r="9" spans="1:83" ht="337.5">
      <c r="A9" s="26">
        <v>7</v>
      </c>
      <c r="B9" s="1">
        <v>12</v>
      </c>
      <c r="C9" s="27" t="s">
        <v>70</v>
      </c>
      <c r="D9" s="28" t="s">
        <v>221</v>
      </c>
      <c r="E9" s="52" t="s">
        <v>222</v>
      </c>
      <c r="F9" s="27" t="s">
        <v>223</v>
      </c>
      <c r="G9" s="27" t="s">
        <v>224</v>
      </c>
      <c r="H9" s="27" t="s">
        <v>225</v>
      </c>
      <c r="I9" s="27" t="s">
        <v>206</v>
      </c>
      <c r="J9" s="27" t="s">
        <v>226</v>
      </c>
      <c r="K9" s="27"/>
      <c r="L9" s="27" t="s">
        <v>227</v>
      </c>
      <c r="M9" s="27" t="s">
        <v>228</v>
      </c>
      <c r="N9" s="27" t="s">
        <v>229</v>
      </c>
      <c r="O9" s="30" t="s">
        <v>230</v>
      </c>
      <c r="P9" s="37" t="s">
        <v>231</v>
      </c>
      <c r="Q9" s="27"/>
      <c r="R9" s="27" t="s">
        <v>232</v>
      </c>
      <c r="S9" s="30" t="s">
        <v>233</v>
      </c>
      <c r="T9" s="37" t="s">
        <v>234</v>
      </c>
      <c r="U9" s="27"/>
      <c r="V9" s="27" t="s">
        <v>235</v>
      </c>
      <c r="W9" s="27" t="str">
        <f t="shared" si="8"/>
        <v>****
実施責任医師 **** 先生</v>
      </c>
      <c r="X9" s="45" t="s">
        <v>488</v>
      </c>
      <c r="Y9" s="45" t="s">
        <v>488</v>
      </c>
      <c r="Z9" s="56" t="s">
        <v>236</v>
      </c>
      <c r="AA9" s="32" t="s">
        <v>237</v>
      </c>
      <c r="AB9" s="32" t="s">
        <v>132</v>
      </c>
      <c r="AC9" s="32" t="s">
        <v>238</v>
      </c>
      <c r="AD9" s="33" t="s">
        <v>489</v>
      </c>
      <c r="AE9" s="34"/>
      <c r="AF9" s="35">
        <v>43313</v>
      </c>
      <c r="AG9" s="35">
        <v>43313</v>
      </c>
      <c r="AH9" s="36">
        <v>7294</v>
      </c>
      <c r="AI9" s="34">
        <v>0</v>
      </c>
      <c r="AJ9" s="37" t="s">
        <v>239</v>
      </c>
      <c r="AK9" s="25">
        <v>1</v>
      </c>
      <c r="AL9" s="25">
        <f>IFERROR(VLOOKUP(E9,[1]Sheet1!A:B,2,FALSE),0)</f>
        <v>2</v>
      </c>
      <c r="AM9" s="25">
        <v>1</v>
      </c>
      <c r="AN9" s="38">
        <v>43679</v>
      </c>
      <c r="AO9" s="39" t="s">
        <v>156</v>
      </c>
      <c r="AP9" s="38">
        <v>43682</v>
      </c>
      <c r="AQ9" s="39">
        <v>43682</v>
      </c>
      <c r="AR9" s="57">
        <v>43678</v>
      </c>
      <c r="AS9" s="40">
        <v>43691</v>
      </c>
      <c r="AT9" s="41">
        <v>43679</v>
      </c>
      <c r="AU9" s="25" t="s">
        <v>488</v>
      </c>
      <c r="AV9" s="25" t="s">
        <v>488</v>
      </c>
      <c r="AW9" s="25" t="s">
        <v>488</v>
      </c>
      <c r="AX9" s="25" t="s">
        <v>488</v>
      </c>
      <c r="AY9" s="25" t="s">
        <v>488</v>
      </c>
      <c r="BB9" s="25" t="str">
        <f t="shared" si="9"/>
        <v>1.登録あり</v>
      </c>
      <c r="BC9" s="43" t="str">
        <f t="shared" si="0"/>
        <v>2018/8/1(算定開始日)</v>
      </c>
      <c r="BD9" s="25" t="str">
        <f t="shared" si="10"/>
        <v>患者登録番号_JCOG1503_国立研究開発法人国立がん研究センター東病院.xlsx</v>
      </c>
      <c r="BE9" s="42" t="str">
        <f t="shared" si="1"/>
        <v>JCOG1503_61B_国立研究開発法人国立がん研究センター東病院_様式第1号.doc</v>
      </c>
      <c r="BF9" s="42" t="str">
        <f t="shared" si="2"/>
        <v>JCOG1503_61B_国立研究開発法人国立がん研究センター東病院_様式第1号(別添1).xlsx</v>
      </c>
      <c r="BG9" s="42"/>
      <c r="BH9" s="42" t="s">
        <v>179</v>
      </c>
      <c r="BI9" s="25" t="s">
        <v>240</v>
      </c>
      <c r="BJ9" s="25" t="str">
        <f t="shared" si="4"/>
        <v>07_国立研究開発法人国立がん研究センター東病院</v>
      </c>
      <c r="BK9" s="42" t="str">
        <f t="shared" si="5"/>
        <v>0223_61B_国立研究開発法人国立がん研究センター東病院_様式第1号</v>
      </c>
      <c r="BL9" s="42" t="str">
        <f t="shared" si="6"/>
        <v>0223_61B_国立研究開発法人国立がん研究センター東病院_様式第1号(別添1)</v>
      </c>
      <c r="BM9" s="42" t="s">
        <v>156</v>
      </c>
      <c r="BN9" s="24" t="str">
        <f t="shared" si="7"/>
        <v>0223-61-B</v>
      </c>
      <c r="BO9" s="24" t="s">
        <v>236</v>
      </c>
      <c r="BT9" s="25" t="s">
        <v>557</v>
      </c>
      <c r="BU9" s="25" t="s">
        <v>517</v>
      </c>
      <c r="BV9" s="25" t="s">
        <v>537</v>
      </c>
      <c r="CE9" s="25" t="s">
        <v>497</v>
      </c>
    </row>
    <row r="10" spans="1:83" ht="337.5">
      <c r="A10" s="26">
        <v>8</v>
      </c>
      <c r="B10" s="1">
        <v>12</v>
      </c>
      <c r="C10" s="27" t="s">
        <v>70</v>
      </c>
      <c r="D10" s="28" t="s">
        <v>241</v>
      </c>
      <c r="E10" s="29" t="s">
        <v>242</v>
      </c>
      <c r="F10" s="27" t="s">
        <v>73</v>
      </c>
      <c r="G10" s="27" t="s">
        <v>243</v>
      </c>
      <c r="H10" s="30" t="s">
        <v>244</v>
      </c>
      <c r="I10" s="27" t="s">
        <v>76</v>
      </c>
      <c r="J10" s="30" t="s">
        <v>245</v>
      </c>
      <c r="K10" s="27"/>
      <c r="L10" s="27" t="s">
        <v>246</v>
      </c>
      <c r="M10" s="30" t="s">
        <v>247</v>
      </c>
      <c r="N10" s="27" t="s">
        <v>248</v>
      </c>
      <c r="O10" s="30" t="s">
        <v>249</v>
      </c>
      <c r="P10" s="37" t="s">
        <v>250</v>
      </c>
      <c r="Q10" s="27"/>
      <c r="R10" s="27" t="s">
        <v>251</v>
      </c>
      <c r="S10" s="30" t="s">
        <v>252</v>
      </c>
      <c r="T10" s="37" t="s">
        <v>253</v>
      </c>
      <c r="U10" s="27"/>
      <c r="V10" s="27" t="s">
        <v>254</v>
      </c>
      <c r="W10" s="27" t="str">
        <f t="shared" si="8"/>
        <v>****
実施責任医師 **** 先生</v>
      </c>
      <c r="X10" s="45" t="s">
        <v>488</v>
      </c>
      <c r="Y10" s="45" t="s">
        <v>488</v>
      </c>
      <c r="Z10" s="45" t="s">
        <v>255</v>
      </c>
      <c r="AA10" s="32" t="s">
        <v>256</v>
      </c>
      <c r="AB10" s="32" t="s">
        <v>132</v>
      </c>
      <c r="AC10" s="32" t="s">
        <v>257</v>
      </c>
      <c r="AD10" s="33" t="s">
        <v>489</v>
      </c>
      <c r="AE10" s="34"/>
      <c r="AF10" s="35">
        <v>43405</v>
      </c>
      <c r="AG10" s="35">
        <v>43405</v>
      </c>
      <c r="AH10" s="36">
        <v>7294</v>
      </c>
      <c r="AI10" s="34">
        <v>0</v>
      </c>
      <c r="AJ10" s="37" t="s">
        <v>258</v>
      </c>
      <c r="AK10" s="25">
        <v>1</v>
      </c>
      <c r="AL10" s="25">
        <f>IFERROR(VLOOKUP(E10,[1]Sheet1!A:B,2,FALSE),0)</f>
        <v>2</v>
      </c>
      <c r="AM10" s="25">
        <v>1</v>
      </c>
      <c r="AN10" s="38">
        <v>43674</v>
      </c>
      <c r="AO10" s="39" t="s">
        <v>91</v>
      </c>
      <c r="AP10" s="38">
        <v>43675</v>
      </c>
      <c r="AQ10" s="39">
        <v>43675</v>
      </c>
      <c r="AR10" s="25" t="s">
        <v>91</v>
      </c>
      <c r="AS10" s="40">
        <v>43691</v>
      </c>
      <c r="AT10" s="41">
        <v>43671</v>
      </c>
      <c r="AU10" s="25" t="s">
        <v>488</v>
      </c>
      <c r="AV10" s="25" t="s">
        <v>488</v>
      </c>
      <c r="AW10" s="25" t="s">
        <v>488</v>
      </c>
      <c r="AX10" s="25" t="s">
        <v>488</v>
      </c>
      <c r="AY10" s="25" t="s">
        <v>488</v>
      </c>
      <c r="AZ10" s="25" t="s">
        <v>259</v>
      </c>
      <c r="BB10" s="25" t="str">
        <f t="shared" si="9"/>
        <v>1.登録あり</v>
      </c>
      <c r="BC10" s="43" t="str">
        <f t="shared" si="0"/>
        <v>2018/11/1(算定開始日)</v>
      </c>
      <c r="BD10" s="25" t="str">
        <f t="shared" si="10"/>
        <v>患者登録番号_JCOG1503_東邦大学医療センター大橋病院.xlsx</v>
      </c>
      <c r="BE10" s="42" t="str">
        <f t="shared" si="1"/>
        <v>JCOG1503_61B_東邦大学医療センター大橋病院_様式第1号.doc</v>
      </c>
      <c r="BF10" s="42" t="str">
        <f t="shared" si="2"/>
        <v>JCOG1503_61B_東邦大学医療センター大橋病院_様式第1号(別添1).xlsx</v>
      </c>
      <c r="BG10" s="42"/>
      <c r="BH10" s="42" t="s">
        <v>93</v>
      </c>
      <c r="BI10" s="25" t="s">
        <v>260</v>
      </c>
      <c r="BJ10" s="25" t="str">
        <f t="shared" si="4"/>
        <v>08_東邦大学医療センター大橋病院</v>
      </c>
      <c r="BK10" s="42" t="str">
        <f t="shared" si="5"/>
        <v>0390_61B_東邦大学医療センター大橋病院_様式第1号</v>
      </c>
      <c r="BL10" s="42" t="str">
        <f t="shared" si="6"/>
        <v>0390_61B_東邦大学医療センター大橋病院_様式第1号(別添1)</v>
      </c>
      <c r="BM10" s="42" t="s">
        <v>156</v>
      </c>
      <c r="BN10" s="24" t="str">
        <f t="shared" si="7"/>
        <v>0390-61-B</v>
      </c>
      <c r="BO10" s="24" t="s">
        <v>255</v>
      </c>
      <c r="BT10" s="25" t="s">
        <v>558</v>
      </c>
      <c r="BU10" s="25" t="s">
        <v>518</v>
      </c>
      <c r="BV10" s="25" t="s">
        <v>538</v>
      </c>
      <c r="CE10" s="25" t="s">
        <v>498</v>
      </c>
    </row>
    <row r="11" spans="1:83" ht="300">
      <c r="A11" s="26">
        <v>9</v>
      </c>
      <c r="B11" s="1">
        <v>12</v>
      </c>
      <c r="C11" s="27" t="s">
        <v>70</v>
      </c>
      <c r="D11" s="28" t="s">
        <v>261</v>
      </c>
      <c r="E11" s="52" t="s">
        <v>262</v>
      </c>
      <c r="F11" s="27" t="s">
        <v>263</v>
      </c>
      <c r="G11" s="27" t="s">
        <v>264</v>
      </c>
      <c r="H11" s="27" t="s">
        <v>265</v>
      </c>
      <c r="I11" s="27" t="s">
        <v>76</v>
      </c>
      <c r="J11" s="27" t="s">
        <v>266</v>
      </c>
      <c r="K11" s="27"/>
      <c r="L11" s="27" t="s">
        <v>267</v>
      </c>
      <c r="M11" s="27" t="s">
        <v>268</v>
      </c>
      <c r="N11" s="27" t="s">
        <v>269</v>
      </c>
      <c r="O11" s="30" t="s">
        <v>270</v>
      </c>
      <c r="P11" s="37" t="s">
        <v>271</v>
      </c>
      <c r="Q11" s="27"/>
      <c r="R11" s="30" t="s">
        <v>272</v>
      </c>
      <c r="S11" s="30" t="s">
        <v>273</v>
      </c>
      <c r="T11" s="44" t="s">
        <v>274</v>
      </c>
      <c r="U11" s="27"/>
      <c r="V11" s="30" t="s">
        <v>275</v>
      </c>
      <c r="W11" s="27" t="str">
        <f t="shared" si="8"/>
        <v>****
実施責任医師 **** 先生</v>
      </c>
      <c r="X11" s="45" t="s">
        <v>488</v>
      </c>
      <c r="Y11" s="45" t="s">
        <v>488</v>
      </c>
      <c r="Z11" s="53" t="s">
        <v>276</v>
      </c>
      <c r="AA11" s="32" t="s">
        <v>277</v>
      </c>
      <c r="AB11" s="32" t="s">
        <v>278</v>
      </c>
      <c r="AC11" s="32" t="s">
        <v>279</v>
      </c>
      <c r="AD11" s="33" t="s">
        <v>489</v>
      </c>
      <c r="AE11" s="34"/>
      <c r="AF11" s="35">
        <v>43405</v>
      </c>
      <c r="AG11" s="35">
        <v>43405</v>
      </c>
      <c r="AH11" s="36">
        <v>7294</v>
      </c>
      <c r="AI11" s="34">
        <v>0</v>
      </c>
      <c r="AJ11" s="37" t="s">
        <v>280</v>
      </c>
      <c r="AK11" s="25">
        <v>1</v>
      </c>
      <c r="AL11" s="25">
        <f>IFERROR(VLOOKUP(E11,[1]Sheet1!A:B,2,FALSE),0)</f>
        <v>2</v>
      </c>
      <c r="AM11" s="25">
        <v>1</v>
      </c>
      <c r="AN11" s="38">
        <v>43672</v>
      </c>
      <c r="AO11" s="39">
        <v>43675</v>
      </c>
      <c r="AP11" s="38">
        <v>43675</v>
      </c>
      <c r="AQ11" s="39">
        <v>43676</v>
      </c>
      <c r="AR11" s="25" t="s">
        <v>91</v>
      </c>
      <c r="AS11" s="40">
        <v>43691</v>
      </c>
      <c r="AT11" s="41">
        <v>43672</v>
      </c>
      <c r="AU11" s="25" t="s">
        <v>488</v>
      </c>
      <c r="AV11" s="25" t="s">
        <v>488</v>
      </c>
      <c r="AW11" s="25" t="s">
        <v>488</v>
      </c>
      <c r="AX11" s="25" t="s">
        <v>488</v>
      </c>
      <c r="AY11" s="25" t="s">
        <v>488</v>
      </c>
      <c r="AZ11" s="42" t="s">
        <v>281</v>
      </c>
      <c r="BB11" s="25" t="str">
        <f t="shared" si="9"/>
        <v>1.登録あり</v>
      </c>
      <c r="BC11" s="43" t="str">
        <f t="shared" si="0"/>
        <v>2018/11/1(算定開始日)</v>
      </c>
      <c r="BD11" s="25" t="str">
        <f t="shared" si="10"/>
        <v>患者登録番号_JCOG1503_東京医科歯科大学医学部附属病院.xlsx</v>
      </c>
      <c r="BE11" s="42" t="str">
        <f t="shared" si="1"/>
        <v>JCOG1503_61B_東京医科歯科大学医学部附属病院_様式第1号.doc</v>
      </c>
      <c r="BF11" s="42" t="str">
        <f t="shared" si="2"/>
        <v>JCOG1503_61B_東京医科歯科大学医学部附属病院_様式第1号(別添1).xlsx</v>
      </c>
      <c r="BG11" s="42"/>
      <c r="BH11" s="42" t="s">
        <v>179</v>
      </c>
      <c r="BI11" s="25" t="s">
        <v>282</v>
      </c>
      <c r="BJ11" s="25" t="str">
        <f t="shared" si="4"/>
        <v>09_東京医科歯科大学医学部附属病院</v>
      </c>
      <c r="BK11" s="42" t="str">
        <f t="shared" si="5"/>
        <v>0366_61B_東京医科歯科大学医学部附属病院_様式第1号</v>
      </c>
      <c r="BL11" s="42" t="str">
        <f t="shared" si="6"/>
        <v>0366_61B_東京医科歯科大学医学部附属病院_様式第1号(別添1)</v>
      </c>
      <c r="BM11" s="42" t="s">
        <v>156</v>
      </c>
      <c r="BN11" s="24" t="str">
        <f t="shared" si="7"/>
        <v>0366-61-B</v>
      </c>
      <c r="BO11" s="24" t="s">
        <v>276</v>
      </c>
      <c r="BT11" s="25" t="s">
        <v>559</v>
      </c>
      <c r="BU11" s="25" t="s">
        <v>519</v>
      </c>
      <c r="BV11" s="25" t="s">
        <v>539</v>
      </c>
      <c r="CE11" s="25" t="s">
        <v>499</v>
      </c>
    </row>
    <row r="12" spans="1:83" ht="356.25">
      <c r="A12" s="26">
        <v>10</v>
      </c>
      <c r="B12" s="1">
        <v>12</v>
      </c>
      <c r="C12" s="27" t="s">
        <v>70</v>
      </c>
      <c r="D12" s="28" t="s">
        <v>283</v>
      </c>
      <c r="E12" s="52" t="s">
        <v>284</v>
      </c>
      <c r="F12" s="27" t="s">
        <v>285</v>
      </c>
      <c r="G12" s="27" t="s">
        <v>286</v>
      </c>
      <c r="H12" s="27" t="s">
        <v>287</v>
      </c>
      <c r="I12" s="27" t="s">
        <v>288</v>
      </c>
      <c r="J12" s="27" t="s">
        <v>289</v>
      </c>
      <c r="K12" s="27"/>
      <c r="L12" s="27" t="s">
        <v>290</v>
      </c>
      <c r="M12" s="27" t="s">
        <v>291</v>
      </c>
      <c r="N12" s="30" t="s">
        <v>292</v>
      </c>
      <c r="O12" s="30" t="s">
        <v>293</v>
      </c>
      <c r="P12" s="44" t="s">
        <v>294</v>
      </c>
      <c r="Q12" s="27"/>
      <c r="R12" s="30" t="s">
        <v>295</v>
      </c>
      <c r="S12" s="30" t="s">
        <v>296</v>
      </c>
      <c r="T12" s="27"/>
      <c r="U12" s="44" t="s">
        <v>297</v>
      </c>
      <c r="V12" s="30" t="s">
        <v>298</v>
      </c>
      <c r="W12" s="27" t="str">
        <f t="shared" si="8"/>
        <v>****
実施責任医師 **** 先生</v>
      </c>
      <c r="X12" s="45" t="s">
        <v>488</v>
      </c>
      <c r="Y12" s="45" t="s">
        <v>488</v>
      </c>
      <c r="Z12" s="59" t="s">
        <v>299</v>
      </c>
      <c r="AA12" s="32" t="s">
        <v>300</v>
      </c>
      <c r="AB12" s="32" t="s">
        <v>132</v>
      </c>
      <c r="AC12" s="32" t="s">
        <v>257</v>
      </c>
      <c r="AD12" s="33" t="s">
        <v>489</v>
      </c>
      <c r="AE12" s="34"/>
      <c r="AF12" s="35">
        <v>43405</v>
      </c>
      <c r="AG12" s="35">
        <v>43405</v>
      </c>
      <c r="AH12" s="36">
        <v>7294</v>
      </c>
      <c r="AI12" s="34">
        <v>0</v>
      </c>
      <c r="AJ12" s="37" t="s">
        <v>301</v>
      </c>
      <c r="AK12" s="25">
        <v>1</v>
      </c>
      <c r="AL12" s="25">
        <f>IFERROR(VLOOKUP(E12,[1]Sheet1!A:B,2,FALSE),0)</f>
        <v>0</v>
      </c>
      <c r="AN12" s="47">
        <v>43676</v>
      </c>
      <c r="AO12" s="39" t="s">
        <v>156</v>
      </c>
      <c r="AP12" s="47">
        <v>43677</v>
      </c>
      <c r="AQ12" s="48">
        <v>43677</v>
      </c>
      <c r="AR12" s="25" t="s">
        <v>156</v>
      </c>
      <c r="AS12" s="49">
        <v>43691</v>
      </c>
      <c r="AT12" s="38">
        <v>43675</v>
      </c>
      <c r="AU12" s="25" t="s">
        <v>488</v>
      </c>
      <c r="AV12" s="25" t="s">
        <v>488</v>
      </c>
      <c r="AW12" s="25" t="s">
        <v>488</v>
      </c>
      <c r="AX12" s="25" t="s">
        <v>488</v>
      </c>
      <c r="AY12" s="25" t="s">
        <v>488</v>
      </c>
      <c r="AZ12" s="42"/>
      <c r="BB12" s="25" t="str">
        <f t="shared" si="9"/>
        <v>2.登録なし</v>
      </c>
      <c r="BC12" s="43" t="str">
        <f t="shared" si="0"/>
        <v>2018/11/1(算定開始日)</v>
      </c>
      <c r="BD12" s="25" t="str">
        <f>IF(AL12&lt;&gt;"","患者登録番号_JCOG1503_"&amp;Z12,"")</f>
        <v>患者登録番号_JCOG1503_公立大学法人横浜市立大学附属 市民総合医療センター</v>
      </c>
      <c r="BE12" s="42" t="str">
        <f t="shared" si="1"/>
        <v>JCOG1503_61B_公立大学法人横浜市立大学附属 市民総合医療センター_様式第1号.doc</v>
      </c>
      <c r="BF12" s="42" t="str">
        <f t="shared" si="2"/>
        <v>JCOG1503_61B_公立大学法人横浜市立大学附属 市民総合医療センター_様式第1号(別添1).xlsx</v>
      </c>
      <c r="BG12" s="42" t="str">
        <f>BM12 &amp; ".xlsx"</f>
        <v>0454_61B_公立大学法人横浜市立大学附属 市民総合医療センター_様式第1号(別添4).xlsx</v>
      </c>
      <c r="BH12" s="42" t="s">
        <v>113</v>
      </c>
      <c r="BI12" s="25" t="s">
        <v>302</v>
      </c>
      <c r="BJ12" s="25" t="str">
        <f t="shared" si="4"/>
        <v>10_公立大学法人横浜市立大学附属 市民総合医療センター</v>
      </c>
      <c r="BK12" s="42" t="str">
        <f t="shared" si="5"/>
        <v>0454_61B_公立大学法人横浜市立大学附属 市民総合医療センター_様式第1号</v>
      </c>
      <c r="BL12" s="42" t="str">
        <f t="shared" si="6"/>
        <v>0454_61B_公立大学法人横浜市立大学附属 市民総合医療センター_様式第1号(別添1)</v>
      </c>
      <c r="BM12" s="42" t="str">
        <f>$BI12&amp;"_61B_"&amp;$BO12&amp;"_様式第1号(別添4)"</f>
        <v>0454_61B_公立大学法人横浜市立大学附属 市民総合医療センター_様式第1号(別添4)</v>
      </c>
      <c r="BN12" s="24" t="str">
        <f t="shared" si="7"/>
        <v>0454-61-B</v>
      </c>
      <c r="BO12" s="24" t="s">
        <v>303</v>
      </c>
      <c r="BT12" s="25" t="s">
        <v>560</v>
      </c>
      <c r="BU12" s="25" t="s">
        <v>520</v>
      </c>
      <c r="BV12" s="25" t="s">
        <v>540</v>
      </c>
      <c r="CE12" s="25" t="s">
        <v>500</v>
      </c>
    </row>
    <row r="13" spans="1:83" ht="318.75">
      <c r="A13" s="26">
        <v>11</v>
      </c>
      <c r="B13" s="1">
        <v>12</v>
      </c>
      <c r="C13" s="27" t="s">
        <v>70</v>
      </c>
      <c r="D13" s="28" t="s">
        <v>304</v>
      </c>
      <c r="E13" s="52" t="s">
        <v>305</v>
      </c>
      <c r="F13" s="27" t="s">
        <v>141</v>
      </c>
      <c r="G13" s="27" t="s">
        <v>306</v>
      </c>
      <c r="H13" s="27" t="s">
        <v>307</v>
      </c>
      <c r="I13" s="27" t="s">
        <v>288</v>
      </c>
      <c r="J13" s="27" t="s">
        <v>308</v>
      </c>
      <c r="K13" s="27"/>
      <c r="L13" s="27" t="s">
        <v>309</v>
      </c>
      <c r="M13" s="27" t="s">
        <v>310</v>
      </c>
      <c r="N13" s="27" t="s">
        <v>311</v>
      </c>
      <c r="O13" s="30" t="s">
        <v>312</v>
      </c>
      <c r="P13" s="27" t="s">
        <v>313</v>
      </c>
      <c r="Q13" s="27"/>
      <c r="R13" s="27" t="s">
        <v>314</v>
      </c>
      <c r="S13" s="30" t="s">
        <v>315</v>
      </c>
      <c r="T13" s="27" t="s">
        <v>316</v>
      </c>
      <c r="U13" s="27"/>
      <c r="V13" s="27" t="s">
        <v>317</v>
      </c>
      <c r="W13" s="27" t="str">
        <f t="shared" si="8"/>
        <v>****
実施責任医師 **** 先生</v>
      </c>
      <c r="X13" s="45" t="s">
        <v>488</v>
      </c>
      <c r="Y13" s="45" t="s">
        <v>488</v>
      </c>
      <c r="Z13" s="60" t="s">
        <v>318</v>
      </c>
      <c r="AA13" s="32" t="s">
        <v>319</v>
      </c>
      <c r="AB13" s="32" t="s">
        <v>132</v>
      </c>
      <c r="AC13" s="32" t="s">
        <v>320</v>
      </c>
      <c r="AD13" s="33" t="s">
        <v>489</v>
      </c>
      <c r="AE13" s="34"/>
      <c r="AF13" s="35">
        <v>43313</v>
      </c>
      <c r="AG13" s="35">
        <v>43313</v>
      </c>
      <c r="AH13" s="36">
        <v>7294</v>
      </c>
      <c r="AI13" s="34">
        <v>0</v>
      </c>
      <c r="AJ13" s="37" t="s">
        <v>321</v>
      </c>
      <c r="AK13" s="25">
        <v>1</v>
      </c>
      <c r="AL13" s="25">
        <f>IFERROR(VLOOKUP(E13,[1]Sheet1!A:B,2,FALSE),0)</f>
        <v>14</v>
      </c>
      <c r="AM13" s="25">
        <v>1</v>
      </c>
      <c r="AN13" s="38">
        <v>43677</v>
      </c>
      <c r="AO13" s="39" t="s">
        <v>156</v>
      </c>
      <c r="AP13" s="38">
        <v>43677</v>
      </c>
      <c r="AQ13" s="39">
        <v>43679</v>
      </c>
      <c r="AR13" s="25" t="s">
        <v>156</v>
      </c>
      <c r="AS13" s="40">
        <v>43691</v>
      </c>
      <c r="AT13" s="41">
        <v>43670</v>
      </c>
      <c r="AU13" s="25" t="s">
        <v>488</v>
      </c>
      <c r="AV13" s="25" t="s">
        <v>488</v>
      </c>
      <c r="AW13" s="25" t="s">
        <v>488</v>
      </c>
      <c r="AX13" s="25" t="s">
        <v>488</v>
      </c>
      <c r="AY13" s="25" t="s">
        <v>488</v>
      </c>
      <c r="AZ13" s="25" t="s">
        <v>322</v>
      </c>
      <c r="BB13" s="25" t="str">
        <f t="shared" si="9"/>
        <v>1.登録あり</v>
      </c>
      <c r="BC13" s="43" t="str">
        <f t="shared" si="0"/>
        <v>2018/8/1(算定開始日)</v>
      </c>
      <c r="BD13" s="25" t="str">
        <f>IF(AL13&lt;&gt;"","患者登録番号_JCOG1503_"&amp;Z13&amp;".xlsx","")</f>
        <v>患者登録番号_JCOG1503_地方独立行政法人神奈川県立病院機構神奈川県立がんセンター.xlsx</v>
      </c>
      <c r="BE13" s="42" t="str">
        <f t="shared" si="1"/>
        <v>JCOG1503_61B_地方独立行政法人神奈川県立病院機構神奈川県立がんセンター_様式第1号.doc</v>
      </c>
      <c r="BF13" s="42" t="str">
        <f t="shared" si="2"/>
        <v>JCOG1503_61B_地方独立行政法人神奈川県立病院機構神奈川県立がんセンター_様式第1号(別添1).xlsx</v>
      </c>
      <c r="BG13" s="42"/>
      <c r="BH13" s="42" t="s">
        <v>179</v>
      </c>
      <c r="BI13" s="25" t="s">
        <v>323</v>
      </c>
      <c r="BJ13" s="25" t="str">
        <f t="shared" si="4"/>
        <v>11_地方独立行政法人神奈川県立病院機構神奈川県立がんセンター</v>
      </c>
      <c r="BK13" s="42" t="str">
        <f t="shared" si="5"/>
        <v>0460_61B_地方独立行政法人神奈川県立病院機構神奈川県立がんセンター_様式第1号</v>
      </c>
      <c r="BL13" s="42" t="str">
        <f t="shared" si="6"/>
        <v>0460_61B_地方独立行政法人神奈川県立病院機構神奈川県立がんセンター_様式第1号(別添1)</v>
      </c>
      <c r="BM13" s="42" t="s">
        <v>156</v>
      </c>
      <c r="BN13" s="24" t="str">
        <f t="shared" si="7"/>
        <v>0460-61-B</v>
      </c>
      <c r="BO13" s="24" t="s">
        <v>324</v>
      </c>
      <c r="BT13" s="25" t="s">
        <v>561</v>
      </c>
      <c r="BU13" s="25" t="s">
        <v>521</v>
      </c>
      <c r="BV13" s="25" t="s">
        <v>541</v>
      </c>
      <c r="CE13" s="25" t="s">
        <v>501</v>
      </c>
    </row>
    <row r="14" spans="1:83" ht="337.5">
      <c r="A14" s="26">
        <v>12</v>
      </c>
      <c r="B14" s="1">
        <v>12</v>
      </c>
      <c r="C14" s="27" t="s">
        <v>70</v>
      </c>
      <c r="D14" s="28" t="s">
        <v>325</v>
      </c>
      <c r="E14" s="29" t="s">
        <v>326</v>
      </c>
      <c r="F14" s="27" t="s">
        <v>73</v>
      </c>
      <c r="G14" s="27" t="s">
        <v>327</v>
      </c>
      <c r="H14" s="27" t="s">
        <v>328</v>
      </c>
      <c r="I14" s="27" t="s">
        <v>329</v>
      </c>
      <c r="J14" s="27" t="s">
        <v>330</v>
      </c>
      <c r="K14" s="27"/>
      <c r="L14" s="27" t="s">
        <v>331</v>
      </c>
      <c r="M14" s="27" t="s">
        <v>332</v>
      </c>
      <c r="N14" s="27" t="s">
        <v>333</v>
      </c>
      <c r="O14" s="30" t="s">
        <v>334</v>
      </c>
      <c r="P14" s="30" t="s">
        <v>335</v>
      </c>
      <c r="Q14" s="27"/>
      <c r="R14" s="27" t="s">
        <v>336</v>
      </c>
      <c r="S14" s="30" t="s">
        <v>337</v>
      </c>
      <c r="T14" s="27" t="s">
        <v>338</v>
      </c>
      <c r="U14" s="27"/>
      <c r="V14" s="27" t="s">
        <v>339</v>
      </c>
      <c r="W14" s="27" t="str">
        <f t="shared" si="8"/>
        <v>****
実施責任医師 **** 先生</v>
      </c>
      <c r="X14" s="45" t="s">
        <v>488</v>
      </c>
      <c r="Y14" s="45" t="s">
        <v>488</v>
      </c>
      <c r="Z14" s="45" t="s">
        <v>326</v>
      </c>
      <c r="AA14" s="61" t="s">
        <v>340</v>
      </c>
      <c r="AB14" s="32" t="s">
        <v>132</v>
      </c>
      <c r="AC14" s="61" t="s">
        <v>341</v>
      </c>
      <c r="AD14" s="33" t="s">
        <v>489</v>
      </c>
      <c r="AE14" s="34"/>
      <c r="AF14" s="35">
        <v>43405</v>
      </c>
      <c r="AG14" s="35">
        <v>43399</v>
      </c>
      <c r="AH14" s="36">
        <v>7294</v>
      </c>
      <c r="AI14" s="34">
        <v>0</v>
      </c>
      <c r="AJ14" s="37" t="s">
        <v>342</v>
      </c>
      <c r="AK14" s="25">
        <v>1</v>
      </c>
      <c r="AL14" s="25">
        <f>IFERROR(VLOOKUP(E14,[1]Sheet1!A:B,2,FALSE),0)</f>
        <v>0</v>
      </c>
      <c r="AN14" s="47">
        <v>43677</v>
      </c>
      <c r="AO14" s="39" t="s">
        <v>156</v>
      </c>
      <c r="AP14" s="38">
        <v>43678</v>
      </c>
      <c r="AQ14" s="39">
        <v>43678</v>
      </c>
      <c r="AR14" s="25" t="s">
        <v>156</v>
      </c>
      <c r="AS14" s="40">
        <v>43691</v>
      </c>
      <c r="AT14" s="41">
        <v>43671</v>
      </c>
      <c r="AU14" s="25" t="s">
        <v>488</v>
      </c>
      <c r="AV14" s="25" t="s">
        <v>488</v>
      </c>
      <c r="AW14" s="25" t="s">
        <v>488</v>
      </c>
      <c r="AX14" s="25" t="s">
        <v>488</v>
      </c>
      <c r="AY14" s="25" t="s">
        <v>488</v>
      </c>
      <c r="AZ14" s="25" t="s">
        <v>343</v>
      </c>
      <c r="BB14" s="25" t="str">
        <f t="shared" si="9"/>
        <v>2.登録なし</v>
      </c>
      <c r="BC14" s="43" t="str">
        <f t="shared" si="0"/>
        <v>2018/11/1(算定開始日)</v>
      </c>
      <c r="BD14" s="25" t="str">
        <f>IF(AL14&lt;&gt;"","患者登録番号_JCOG1503_"&amp;Z14,"")</f>
        <v>患者登録番号_JCOG1503_新潟県立がんセンター新潟病院</v>
      </c>
      <c r="BE14" s="42" t="str">
        <f t="shared" si="1"/>
        <v>JCOG1503_61B_新潟県立がんセンター新潟病院_様式第1号.doc</v>
      </c>
      <c r="BF14" s="42" t="str">
        <f t="shared" si="2"/>
        <v>JCOG1503_61B_新潟県立がんセンター新潟病院_様式第1号(別添1).xlsx</v>
      </c>
      <c r="BG14" s="42" t="str">
        <f t="shared" si="3"/>
        <v>0478_61B_新潟県立がんセンター新潟病院_様式第1号(別添4).xlsx</v>
      </c>
      <c r="BH14" s="42" t="s">
        <v>113</v>
      </c>
      <c r="BI14" s="25" t="s">
        <v>344</v>
      </c>
      <c r="BJ14" s="25" t="str">
        <f t="shared" si="4"/>
        <v>12_新潟県立がんセンター新潟病院</v>
      </c>
      <c r="BK14" s="42" t="str">
        <f t="shared" si="5"/>
        <v>0478_61B_新潟県立がんセンター新潟病院_様式第1号</v>
      </c>
      <c r="BL14" s="42" t="str">
        <f t="shared" si="6"/>
        <v>0478_61B_新潟県立がんセンター新潟病院_様式第1号(別添1)</v>
      </c>
      <c r="BM14" s="42" t="str">
        <f>$BI14&amp;"_61B_"&amp;$BO14&amp;"_様式第1号(別添4)"</f>
        <v>0478_61B_新潟県立がんセンター新潟病院_様式第1号(別添4)</v>
      </c>
      <c r="BN14" s="24" t="str">
        <f t="shared" si="7"/>
        <v>0478-61-B</v>
      </c>
      <c r="BO14" s="24" t="s">
        <v>345</v>
      </c>
      <c r="BT14" s="25" t="s">
        <v>562</v>
      </c>
      <c r="BU14" s="25" t="s">
        <v>522</v>
      </c>
      <c r="BV14" s="25" t="s">
        <v>542</v>
      </c>
      <c r="CE14" s="25" t="s">
        <v>502</v>
      </c>
    </row>
    <row r="15" spans="1:83" ht="338.25" thickBot="1">
      <c r="A15" s="26">
        <v>13</v>
      </c>
      <c r="B15" s="1">
        <v>12</v>
      </c>
      <c r="C15" s="27" t="s">
        <v>70</v>
      </c>
      <c r="D15" s="28" t="s">
        <v>346</v>
      </c>
      <c r="E15" s="29" t="s">
        <v>347</v>
      </c>
      <c r="F15" s="27" t="s">
        <v>223</v>
      </c>
      <c r="G15" s="27" t="s">
        <v>348</v>
      </c>
      <c r="H15" s="27" t="s">
        <v>349</v>
      </c>
      <c r="I15" s="27" t="s">
        <v>350</v>
      </c>
      <c r="J15" s="27" t="s">
        <v>351</v>
      </c>
      <c r="K15" s="27"/>
      <c r="L15" s="27" t="s">
        <v>352</v>
      </c>
      <c r="M15" s="27" t="s">
        <v>353</v>
      </c>
      <c r="N15" s="27" t="s">
        <v>354</v>
      </c>
      <c r="O15" s="30" t="s">
        <v>355</v>
      </c>
      <c r="P15" s="27" t="s">
        <v>356</v>
      </c>
      <c r="Q15" s="27"/>
      <c r="R15" s="27" t="s">
        <v>357</v>
      </c>
      <c r="S15" s="30" t="s">
        <v>358</v>
      </c>
      <c r="T15" s="27" t="s">
        <v>359</v>
      </c>
      <c r="U15" s="27"/>
      <c r="V15" s="27" t="s">
        <v>360</v>
      </c>
      <c r="W15" s="27" t="str">
        <f t="shared" si="8"/>
        <v>****
実施責任医師 **** 先生</v>
      </c>
      <c r="X15" s="45" t="s">
        <v>488</v>
      </c>
      <c r="Y15" s="45" t="s">
        <v>488</v>
      </c>
      <c r="Z15" s="58" t="s">
        <v>347</v>
      </c>
      <c r="AA15" s="32" t="s">
        <v>361</v>
      </c>
      <c r="AB15" s="32" t="s">
        <v>132</v>
      </c>
      <c r="AC15" s="32" t="s">
        <v>257</v>
      </c>
      <c r="AD15" s="33" t="s">
        <v>489</v>
      </c>
      <c r="AE15" s="34"/>
      <c r="AF15" s="35">
        <v>43405</v>
      </c>
      <c r="AG15" s="35">
        <v>43396</v>
      </c>
      <c r="AH15" s="36">
        <v>7294</v>
      </c>
      <c r="AI15" s="34">
        <v>0</v>
      </c>
      <c r="AJ15" s="37" t="s">
        <v>362</v>
      </c>
      <c r="AK15" s="25">
        <v>1</v>
      </c>
      <c r="AL15" s="25">
        <f>IFERROR(VLOOKUP(E15,[1]Sheet1!A:B,2,FALSE),0)</f>
        <v>0</v>
      </c>
      <c r="AN15" s="38">
        <v>43675</v>
      </c>
      <c r="AO15" s="39" t="s">
        <v>91</v>
      </c>
      <c r="AP15" s="38">
        <v>43675</v>
      </c>
      <c r="AQ15" s="39">
        <v>43675</v>
      </c>
      <c r="AR15" s="25" t="s">
        <v>91</v>
      </c>
      <c r="AS15" s="40">
        <v>43691</v>
      </c>
      <c r="AT15" s="41">
        <v>43675</v>
      </c>
      <c r="AU15" s="25" t="s">
        <v>488</v>
      </c>
      <c r="AV15" s="25" t="s">
        <v>488</v>
      </c>
      <c r="AW15" s="25" t="s">
        <v>488</v>
      </c>
      <c r="AX15" s="25" t="s">
        <v>488</v>
      </c>
      <c r="AY15" s="25" t="s">
        <v>488</v>
      </c>
      <c r="AZ15" s="25" t="s">
        <v>363</v>
      </c>
      <c r="BB15" s="25" t="str">
        <f t="shared" si="9"/>
        <v>2.登録なし</v>
      </c>
      <c r="BC15" s="43" t="str">
        <f t="shared" si="0"/>
        <v>2018/11/1(算定開始日)</v>
      </c>
      <c r="BD15" s="25" t="str">
        <f>IF(AL15&lt;&gt;"","患者登録番号_JCOG1503_"&amp;Z15,"")</f>
        <v>患者登録番号_JCOG1503_静岡県立静岡がんセンター</v>
      </c>
      <c r="BE15" s="42" t="str">
        <f t="shared" si="1"/>
        <v>JCOG1503_61B_静岡県立静岡がんセンター_様式第1号.doc</v>
      </c>
      <c r="BF15" s="42" t="str">
        <f t="shared" si="2"/>
        <v>JCOG1503_61B_静岡県立静岡がんセンター_様式第1号(別添1).xlsx</v>
      </c>
      <c r="BG15" s="42" t="str">
        <f t="shared" si="3"/>
        <v>0564_61B_静岡県立静岡がんセンター_様式第1号(別添4).xlsx</v>
      </c>
      <c r="BH15" s="42" t="s">
        <v>113</v>
      </c>
      <c r="BI15" s="25" t="s">
        <v>364</v>
      </c>
      <c r="BJ15" s="25" t="str">
        <f t="shared" si="4"/>
        <v>13_静岡県立静岡がんセンター</v>
      </c>
      <c r="BK15" s="42" t="str">
        <f t="shared" si="5"/>
        <v>0564_61B_静岡県立静岡がんセンター_様式第1号</v>
      </c>
      <c r="BL15" s="42" t="str">
        <f t="shared" si="6"/>
        <v>0564_61B_静岡県立静岡がんセンター_様式第1号(別添1)</v>
      </c>
      <c r="BM15" s="42" t="str">
        <f t="shared" ref="BM15:BM16" si="11">$BI15&amp;"_61B_"&amp;$BO15&amp;"_様式第1号(別添4)"</f>
        <v>0564_61B_静岡県立静岡がんセンター_様式第1号(別添4)</v>
      </c>
      <c r="BN15" s="24" t="str">
        <f t="shared" si="7"/>
        <v>0564-61-B</v>
      </c>
      <c r="BO15" s="24" t="s">
        <v>347</v>
      </c>
      <c r="BT15" s="25" t="s">
        <v>563</v>
      </c>
      <c r="BU15" s="25" t="s">
        <v>523</v>
      </c>
      <c r="BV15" s="25" t="s">
        <v>543</v>
      </c>
      <c r="CE15" s="25" t="s">
        <v>503</v>
      </c>
    </row>
    <row r="16" spans="1:83" ht="319.5" thickBot="1">
      <c r="A16" s="26">
        <v>14</v>
      </c>
      <c r="B16" s="1">
        <v>12</v>
      </c>
      <c r="C16" s="27" t="s">
        <v>70</v>
      </c>
      <c r="D16" s="28" t="s">
        <v>365</v>
      </c>
      <c r="E16" s="59" t="s">
        <v>366</v>
      </c>
      <c r="F16" s="27" t="s">
        <v>141</v>
      </c>
      <c r="G16" s="27" t="s">
        <v>367</v>
      </c>
      <c r="H16" s="27" t="s">
        <v>368</v>
      </c>
      <c r="I16" s="27" t="s">
        <v>369</v>
      </c>
      <c r="J16" s="27" t="s">
        <v>370</v>
      </c>
      <c r="K16" s="27"/>
      <c r="L16" s="27" t="s">
        <v>371</v>
      </c>
      <c r="M16" s="27" t="s">
        <v>372</v>
      </c>
      <c r="N16" s="27" t="s">
        <v>373</v>
      </c>
      <c r="O16" s="30" t="s">
        <v>374</v>
      </c>
      <c r="P16" s="27" t="s">
        <v>375</v>
      </c>
      <c r="Q16" s="27"/>
      <c r="R16" s="27" t="s">
        <v>373</v>
      </c>
      <c r="S16" s="30" t="s">
        <v>374</v>
      </c>
      <c r="T16" s="27" t="s">
        <v>375</v>
      </c>
      <c r="U16" s="27"/>
      <c r="V16" s="27" t="s">
        <v>376</v>
      </c>
      <c r="W16" s="27" t="str">
        <f t="shared" si="8"/>
        <v>****
実施責任医師 **** 先生</v>
      </c>
      <c r="X16" s="45" t="s">
        <v>488</v>
      </c>
      <c r="Y16" s="45" t="s">
        <v>488</v>
      </c>
      <c r="Z16" s="63" t="s">
        <v>377</v>
      </c>
      <c r="AA16" s="62" t="s">
        <v>378</v>
      </c>
      <c r="AB16" s="32" t="s">
        <v>132</v>
      </c>
      <c r="AC16" s="62" t="s">
        <v>379</v>
      </c>
      <c r="AD16" s="33" t="s">
        <v>489</v>
      </c>
      <c r="AE16" s="34"/>
      <c r="AF16" s="35">
        <v>43313</v>
      </c>
      <c r="AG16" s="35">
        <v>43308</v>
      </c>
      <c r="AH16" s="36">
        <v>7294</v>
      </c>
      <c r="AI16" s="34">
        <v>0</v>
      </c>
      <c r="AJ16" s="37" t="s">
        <v>380</v>
      </c>
      <c r="AK16" s="25">
        <v>1</v>
      </c>
      <c r="AL16" s="25">
        <f>IFERROR(VLOOKUP(E16,[1]Sheet1!A:B,2,FALSE),0)</f>
        <v>0</v>
      </c>
      <c r="AN16" s="38">
        <v>43677</v>
      </c>
      <c r="AO16" s="39" t="s">
        <v>91</v>
      </c>
      <c r="AP16" s="38">
        <v>43677</v>
      </c>
      <c r="AQ16" s="39">
        <v>43678</v>
      </c>
      <c r="AR16" s="25" t="s">
        <v>91</v>
      </c>
      <c r="AS16" s="40">
        <v>43691</v>
      </c>
      <c r="AT16" s="41">
        <v>43672</v>
      </c>
      <c r="AU16" s="25" t="s">
        <v>488</v>
      </c>
      <c r="AV16" s="25" t="s">
        <v>488</v>
      </c>
      <c r="AW16" s="25" t="s">
        <v>488</v>
      </c>
      <c r="AX16" s="25" t="s">
        <v>488</v>
      </c>
      <c r="AY16" s="25" t="s">
        <v>488</v>
      </c>
      <c r="BB16" s="25" t="str">
        <f t="shared" si="9"/>
        <v>2.登録なし</v>
      </c>
      <c r="BC16" s="43" t="str">
        <f t="shared" si="0"/>
        <v>2018/8/1(算定開始日)</v>
      </c>
      <c r="BD16" s="25" t="str">
        <f>IF(AL16&lt;&gt;"","患者登録番号_JCOG1503_"&amp;Z16,"")</f>
        <v>患者登録番号_JCOG1503_愛知県がんセンター</v>
      </c>
      <c r="BE16" s="42" t="str">
        <f t="shared" si="1"/>
        <v>JCOG1503_61B_愛知県がんセンター_様式第1号.doc</v>
      </c>
      <c r="BF16" s="42" t="str">
        <f t="shared" si="2"/>
        <v>JCOG1503_61B_愛知県がんセンター_様式第1号(別添1).xlsx</v>
      </c>
      <c r="BG16" s="42" t="str">
        <f t="shared" si="3"/>
        <v>0652_61B_愛知県がんセンター_様式第1号(別添4).xlsx</v>
      </c>
      <c r="BH16" s="42" t="s">
        <v>113</v>
      </c>
      <c r="BI16" s="25" t="s">
        <v>381</v>
      </c>
      <c r="BJ16" s="25" t="str">
        <f t="shared" si="4"/>
        <v>14_愛知県がんセンター</v>
      </c>
      <c r="BK16" s="42" t="str">
        <f t="shared" si="5"/>
        <v>0652_61B_愛知県がんセンター_様式第1号</v>
      </c>
      <c r="BL16" s="42" t="str">
        <f t="shared" si="6"/>
        <v>0652_61B_愛知県がんセンター_様式第1号(別添1)</v>
      </c>
      <c r="BM16" s="42" t="str">
        <f t="shared" si="11"/>
        <v>0652_61B_愛知県がんセンター_様式第1号(別添4)</v>
      </c>
      <c r="BN16" s="24" t="str">
        <f t="shared" si="7"/>
        <v>0652-61-B</v>
      </c>
      <c r="BO16" s="24" t="s">
        <v>377</v>
      </c>
      <c r="BT16" s="25" t="s">
        <v>564</v>
      </c>
      <c r="BU16" s="25" t="s">
        <v>524</v>
      </c>
      <c r="BV16" s="25" t="s">
        <v>544</v>
      </c>
      <c r="CE16" s="25" t="s">
        <v>504</v>
      </c>
    </row>
    <row r="17" spans="1:83" ht="318.75">
      <c r="A17" s="26">
        <v>15</v>
      </c>
      <c r="B17" s="1">
        <v>12</v>
      </c>
      <c r="C17" s="27" t="s">
        <v>70</v>
      </c>
      <c r="D17" s="28" t="s">
        <v>382</v>
      </c>
      <c r="E17" s="52" t="s">
        <v>383</v>
      </c>
      <c r="F17" s="27" t="s">
        <v>141</v>
      </c>
      <c r="G17" s="27" t="s">
        <v>384</v>
      </c>
      <c r="H17" s="27" t="s">
        <v>385</v>
      </c>
      <c r="I17" s="27" t="s">
        <v>386</v>
      </c>
      <c r="J17" s="27" t="s">
        <v>387</v>
      </c>
      <c r="K17" s="27"/>
      <c r="L17" s="27" t="s">
        <v>388</v>
      </c>
      <c r="M17" s="27" t="s">
        <v>389</v>
      </c>
      <c r="N17" s="27" t="s">
        <v>390</v>
      </c>
      <c r="O17" s="30" t="s">
        <v>391</v>
      </c>
      <c r="P17" s="37" t="s">
        <v>392</v>
      </c>
      <c r="Q17" s="27"/>
      <c r="R17" s="27" t="s">
        <v>393</v>
      </c>
      <c r="S17" s="30" t="s">
        <v>394</v>
      </c>
      <c r="T17" s="37" t="s">
        <v>395</v>
      </c>
      <c r="U17" s="27"/>
      <c r="V17" s="27" t="s">
        <v>393</v>
      </c>
      <c r="W17" s="27" t="str">
        <f t="shared" si="8"/>
        <v>****
実施責任医師 **** 先生</v>
      </c>
      <c r="X17" s="45" t="s">
        <v>488</v>
      </c>
      <c r="Y17" s="45" t="s">
        <v>488</v>
      </c>
      <c r="Z17" s="56" t="s">
        <v>396</v>
      </c>
      <c r="AA17" s="62" t="s">
        <v>397</v>
      </c>
      <c r="AB17" s="32" t="s">
        <v>132</v>
      </c>
      <c r="AC17" s="62" t="s">
        <v>398</v>
      </c>
      <c r="AD17" s="33" t="s">
        <v>489</v>
      </c>
      <c r="AE17" s="34"/>
      <c r="AF17" s="35">
        <v>43282</v>
      </c>
      <c r="AG17" s="35">
        <v>43282</v>
      </c>
      <c r="AH17" s="36">
        <v>7294</v>
      </c>
      <c r="AI17" s="34">
        <v>0</v>
      </c>
      <c r="AJ17" s="37" t="s">
        <v>399</v>
      </c>
      <c r="AK17" s="25">
        <v>1</v>
      </c>
      <c r="AL17" s="25">
        <f>IFERROR(VLOOKUP(E17,[1]Sheet1!A:B,2,FALSE),0)</f>
        <v>3</v>
      </c>
      <c r="AM17" s="25">
        <v>1</v>
      </c>
      <c r="AN17" s="47" t="s">
        <v>400</v>
      </c>
      <c r="AO17" s="48">
        <v>43677</v>
      </c>
      <c r="AP17" s="47">
        <v>43682</v>
      </c>
      <c r="AQ17" s="48" t="s">
        <v>401</v>
      </c>
      <c r="AR17" s="25" t="s">
        <v>156</v>
      </c>
      <c r="AS17" s="49">
        <v>43691</v>
      </c>
      <c r="AT17" s="50">
        <v>43671</v>
      </c>
      <c r="AU17" s="25" t="s">
        <v>488</v>
      </c>
      <c r="AV17" s="25" t="s">
        <v>488</v>
      </c>
      <c r="AW17" s="25" t="s">
        <v>488</v>
      </c>
      <c r="AX17" s="25" t="s">
        <v>488</v>
      </c>
      <c r="AY17" s="25" t="s">
        <v>488</v>
      </c>
      <c r="AZ17" s="42" t="s">
        <v>402</v>
      </c>
      <c r="BB17" s="25" t="str">
        <f t="shared" si="9"/>
        <v>1.登録あり</v>
      </c>
      <c r="BC17" s="43" t="str">
        <f t="shared" si="0"/>
        <v>2018/7/1</v>
      </c>
      <c r="BD17" s="25" t="str">
        <f>IF(AL17&lt;&gt;"","患者登録番号_JCOG1503_"&amp;Z17&amp;".xlsx","")</f>
        <v>患者登録番号_JCOG1503_地方独立行政法人大阪府立病院機構大阪国際がんセンター.xlsx</v>
      </c>
      <c r="BE17" s="42" t="str">
        <f t="shared" si="1"/>
        <v>JCOG1503_61B_地方独立行政法人大阪府立病院機構大阪国際がんセンター_様式第1号.doc</v>
      </c>
      <c r="BF17" s="42" t="str">
        <f t="shared" si="2"/>
        <v>JCOG1503_61B_地方独立行政法人大阪府立病院機構大阪国際がんセンター_様式第1号(別添1).xlsx</v>
      </c>
      <c r="BG17" s="42"/>
      <c r="BH17" s="42" t="s">
        <v>93</v>
      </c>
      <c r="BI17" s="25" t="s">
        <v>403</v>
      </c>
      <c r="BJ17" s="25" t="str">
        <f t="shared" si="4"/>
        <v>15_地方独立行政法人大阪府立病院機構大阪国際がんセンター</v>
      </c>
      <c r="BK17" s="42" t="str">
        <f t="shared" si="5"/>
        <v>0707_61B_地方独立行政法人大阪府立病院機構大阪国際がんセンター_様式第1号</v>
      </c>
      <c r="BL17" s="42" t="str">
        <f t="shared" si="6"/>
        <v>0707_61B_地方独立行政法人大阪府立病院機構大阪国際がんセンター_様式第1号(別添1)</v>
      </c>
      <c r="BM17" s="42" t="s">
        <v>91</v>
      </c>
      <c r="BN17" s="24" t="str">
        <f t="shared" si="7"/>
        <v>0707-61-B</v>
      </c>
      <c r="BO17" s="24" t="s">
        <v>404</v>
      </c>
      <c r="BT17" s="25" t="s">
        <v>565</v>
      </c>
      <c r="BU17" s="25" t="s">
        <v>525</v>
      </c>
      <c r="BV17" s="25" t="s">
        <v>545</v>
      </c>
      <c r="CE17" s="25" t="s">
        <v>505</v>
      </c>
    </row>
    <row r="18" spans="1:83" ht="300">
      <c r="A18" s="26">
        <v>16</v>
      </c>
      <c r="B18" s="1">
        <v>12</v>
      </c>
      <c r="C18" s="27" t="s">
        <v>70</v>
      </c>
      <c r="D18" s="28" t="s">
        <v>405</v>
      </c>
      <c r="E18" s="52" t="s">
        <v>406</v>
      </c>
      <c r="F18" s="27" t="s">
        <v>73</v>
      </c>
      <c r="G18" s="27" t="s">
        <v>407</v>
      </c>
      <c r="H18" s="27" t="s">
        <v>408</v>
      </c>
      <c r="I18" s="27" t="s">
        <v>409</v>
      </c>
      <c r="J18" s="27" t="s">
        <v>410</v>
      </c>
      <c r="K18" s="27"/>
      <c r="L18" s="27" t="s">
        <v>411</v>
      </c>
      <c r="M18" s="27" t="s">
        <v>412</v>
      </c>
      <c r="N18" s="27" t="s">
        <v>413</v>
      </c>
      <c r="O18" s="30" t="s">
        <v>414</v>
      </c>
      <c r="P18" s="37" t="s">
        <v>415</v>
      </c>
      <c r="Q18" s="27"/>
      <c r="R18" s="27" t="s">
        <v>416</v>
      </c>
      <c r="S18" s="30" t="s">
        <v>417</v>
      </c>
      <c r="T18" s="37" t="s">
        <v>418</v>
      </c>
      <c r="U18" s="27"/>
      <c r="V18" s="27" t="s">
        <v>419</v>
      </c>
      <c r="W18" s="27" t="str">
        <f t="shared" si="8"/>
        <v>****
実施責任医師 **** 先生</v>
      </c>
      <c r="X18" s="45" t="s">
        <v>488</v>
      </c>
      <c r="Y18" s="45" t="s">
        <v>488</v>
      </c>
      <c r="Z18" s="64" t="s">
        <v>420</v>
      </c>
      <c r="AA18" s="32" t="s">
        <v>421</v>
      </c>
      <c r="AB18" s="32" t="s">
        <v>132</v>
      </c>
      <c r="AC18" s="32" t="s">
        <v>422</v>
      </c>
      <c r="AD18" s="33" t="s">
        <v>489</v>
      </c>
      <c r="AE18" s="34"/>
      <c r="AF18" s="35">
        <v>43405</v>
      </c>
      <c r="AG18" s="35">
        <v>43398</v>
      </c>
      <c r="AH18" s="36">
        <v>7294</v>
      </c>
      <c r="AI18" s="34">
        <v>0</v>
      </c>
      <c r="AJ18" s="37" t="s">
        <v>423</v>
      </c>
      <c r="AK18" s="25">
        <v>1</v>
      </c>
      <c r="AL18" s="25">
        <f>IFERROR(VLOOKUP(E18,[1]Sheet1!A:B,2,FALSE),0)</f>
        <v>2</v>
      </c>
      <c r="AM18" s="25">
        <v>1</v>
      </c>
      <c r="AN18" s="38">
        <v>43677</v>
      </c>
      <c r="AO18" s="39">
        <v>43679</v>
      </c>
      <c r="AP18" s="38">
        <v>43677</v>
      </c>
      <c r="AQ18" s="39">
        <v>43684</v>
      </c>
      <c r="AR18" s="66">
        <v>43684</v>
      </c>
      <c r="AS18" s="40">
        <v>43691</v>
      </c>
      <c r="AT18" s="41">
        <v>43677</v>
      </c>
      <c r="AU18" s="25" t="s">
        <v>488</v>
      </c>
      <c r="AV18" s="25" t="s">
        <v>488</v>
      </c>
      <c r="AW18" s="25" t="s">
        <v>488</v>
      </c>
      <c r="AX18" s="25" t="s">
        <v>488</v>
      </c>
      <c r="AY18" s="25" t="s">
        <v>488</v>
      </c>
      <c r="AZ18" s="25" t="s">
        <v>424</v>
      </c>
      <c r="BB18" s="25" t="str">
        <f t="shared" si="9"/>
        <v>1.登録あり</v>
      </c>
      <c r="BC18" s="43" t="str">
        <f t="shared" si="0"/>
        <v>2018/11/1(算定開始日)</v>
      </c>
      <c r="BD18" s="25" t="str">
        <f>IF(AL18&lt;&gt;"","患者登録番号_JCOG1503_"&amp;Z18&amp;".xlsx","")</f>
        <v>患者登録番号_JCOG1503_独立行政法人労働者健康安全機構関西労災病院.xlsx</v>
      </c>
      <c r="BE18" s="42" t="str">
        <f t="shared" si="1"/>
        <v>JCOG1503_61B_独立行政法人労働者健康安全機構関西労災病院_様式第1号.doc</v>
      </c>
      <c r="BF18" s="42" t="str">
        <f t="shared" si="2"/>
        <v>JCOG1503_61B_独立行政法人労働者健康安全機構関西労災病院_様式第1号(別添1).xlsx</v>
      </c>
      <c r="BG18" s="42"/>
      <c r="BH18" s="42" t="s">
        <v>93</v>
      </c>
      <c r="BI18" s="25" t="s">
        <v>425</v>
      </c>
      <c r="BJ18" s="25" t="str">
        <f t="shared" si="4"/>
        <v>16_独立行政法人労働者健康安全機構関西労災病院</v>
      </c>
      <c r="BK18" s="42" t="str">
        <f t="shared" si="5"/>
        <v>0897_61B_独立行政法人労働者健康安全機構関西労災病院_様式第1号</v>
      </c>
      <c r="BL18" s="42" t="str">
        <f t="shared" si="6"/>
        <v>0897_61B_独立行政法人労働者健康安全機構関西労災病院_様式第1号(別添1)</v>
      </c>
      <c r="BM18" s="42" t="s">
        <v>91</v>
      </c>
      <c r="BN18" s="24" t="str">
        <f t="shared" si="7"/>
        <v>0897-61-B</v>
      </c>
      <c r="BO18" s="24" t="s">
        <v>420</v>
      </c>
      <c r="BT18" s="25" t="s">
        <v>566</v>
      </c>
      <c r="BU18" s="25" t="s">
        <v>526</v>
      </c>
      <c r="BV18" s="25" t="s">
        <v>546</v>
      </c>
      <c r="CE18" s="25" t="s">
        <v>506</v>
      </c>
    </row>
    <row r="19" spans="1:83" ht="300">
      <c r="A19" s="26">
        <v>17</v>
      </c>
      <c r="B19" s="1">
        <v>12</v>
      </c>
      <c r="C19" s="27" t="s">
        <v>70</v>
      </c>
      <c r="D19" s="28" t="s">
        <v>426</v>
      </c>
      <c r="E19" s="29" t="s">
        <v>427</v>
      </c>
      <c r="F19" s="27" t="s">
        <v>141</v>
      </c>
      <c r="G19" s="27" t="s">
        <v>428</v>
      </c>
      <c r="H19" s="27" t="s">
        <v>429</v>
      </c>
      <c r="I19" s="27" t="s">
        <v>430</v>
      </c>
      <c r="J19" s="27" t="s">
        <v>431</v>
      </c>
      <c r="K19" s="27"/>
      <c r="L19" s="27" t="s">
        <v>432</v>
      </c>
      <c r="M19" s="27" t="s">
        <v>433</v>
      </c>
      <c r="N19" s="27" t="s">
        <v>434</v>
      </c>
      <c r="O19" s="30" t="s">
        <v>435</v>
      </c>
      <c r="P19" s="27" t="s">
        <v>436</v>
      </c>
      <c r="Q19" s="27"/>
      <c r="R19" s="27" t="s">
        <v>437</v>
      </c>
      <c r="S19" s="30" t="s">
        <v>438</v>
      </c>
      <c r="T19" s="27" t="s">
        <v>439</v>
      </c>
      <c r="U19" s="27"/>
      <c r="V19" s="27" t="s">
        <v>437</v>
      </c>
      <c r="W19" s="27" t="str">
        <f t="shared" si="8"/>
        <v>****
実施責任医師 **** 先生</v>
      </c>
      <c r="X19" s="45" t="s">
        <v>488</v>
      </c>
      <c r="Y19" s="45" t="s">
        <v>488</v>
      </c>
      <c r="Z19" s="45" t="s">
        <v>427</v>
      </c>
      <c r="AA19" s="65" t="s">
        <v>440</v>
      </c>
      <c r="AB19" s="32" t="s">
        <v>132</v>
      </c>
      <c r="AC19" s="65" t="s">
        <v>422</v>
      </c>
      <c r="AD19" s="33" t="s">
        <v>489</v>
      </c>
      <c r="AE19" s="34"/>
      <c r="AF19" s="35">
        <v>43405</v>
      </c>
      <c r="AG19" s="35">
        <v>43402</v>
      </c>
      <c r="AH19" s="36">
        <v>7294</v>
      </c>
      <c r="AI19" s="34">
        <v>0</v>
      </c>
      <c r="AJ19" s="37" t="s">
        <v>441</v>
      </c>
      <c r="AK19" s="25">
        <v>1</v>
      </c>
      <c r="AL19" s="25">
        <f>IFERROR(VLOOKUP(E19,[1]Sheet1!A:B,2,FALSE),0)</f>
        <v>0</v>
      </c>
      <c r="AN19" s="38">
        <v>43677</v>
      </c>
      <c r="AO19" s="39" t="s">
        <v>91</v>
      </c>
      <c r="AP19" s="38">
        <v>43682</v>
      </c>
      <c r="AQ19" s="39" t="s">
        <v>442</v>
      </c>
      <c r="AR19" s="25" t="s">
        <v>156</v>
      </c>
      <c r="AS19" s="40">
        <v>43691</v>
      </c>
      <c r="AT19" s="41">
        <v>43677</v>
      </c>
      <c r="AU19" s="25" t="s">
        <v>488</v>
      </c>
      <c r="AV19" s="25" t="s">
        <v>488</v>
      </c>
      <c r="AW19" s="25" t="s">
        <v>488</v>
      </c>
      <c r="AX19" s="25" t="s">
        <v>488</v>
      </c>
      <c r="AY19" s="25" t="s">
        <v>488</v>
      </c>
      <c r="AZ19" s="25" t="s">
        <v>443</v>
      </c>
      <c r="BB19" s="25" t="str">
        <f t="shared" si="9"/>
        <v>2.登録なし</v>
      </c>
      <c r="BC19" s="43" t="str">
        <f t="shared" si="0"/>
        <v>2018/11/1(算定開始日)</v>
      </c>
      <c r="BD19" s="25" t="str">
        <f>IF(AL19&lt;&gt;"","患者登録番号_JCOG1503_"&amp;Z19,"")</f>
        <v>患者登録番号_JCOG1503_県立広島病院</v>
      </c>
      <c r="BE19" s="42" t="str">
        <f t="shared" si="1"/>
        <v>JCOG1503_61B_県立広島病院_様式第1号.doc</v>
      </c>
      <c r="BF19" s="42" t="str">
        <f t="shared" si="2"/>
        <v>JCOG1503_61B_県立広島病院_様式第1号(別添1).xlsx</v>
      </c>
      <c r="BG19" s="42" t="str">
        <f t="shared" si="3"/>
        <v>1003_61B_県立広島病院_様式第1号(別添4).xlsx</v>
      </c>
      <c r="BH19" s="42" t="s">
        <v>113</v>
      </c>
      <c r="BI19" s="25" t="s">
        <v>116</v>
      </c>
      <c r="BJ19" s="25" t="str">
        <f t="shared" si="4"/>
        <v>17_県立広島病院</v>
      </c>
      <c r="BK19" s="42" t="str">
        <f t="shared" si="5"/>
        <v>1003_61B_県立広島病院_様式第1号</v>
      </c>
      <c r="BL19" s="42" t="str">
        <f t="shared" si="6"/>
        <v>1003_61B_県立広島病院_様式第1号(別添1)</v>
      </c>
      <c r="BM19" s="42" t="str">
        <f t="shared" ref="BM19:BM20" si="12">$BI19&amp;"_61B_"&amp;$BO19&amp;"_様式第1号(別添4)"</f>
        <v>1003_61B_県立広島病院_様式第1号(別添4)</v>
      </c>
      <c r="BN19" s="24" t="str">
        <f t="shared" si="7"/>
        <v>1003-61-B</v>
      </c>
      <c r="BO19" s="24" t="s">
        <v>444</v>
      </c>
      <c r="BT19" s="25" t="s">
        <v>567</v>
      </c>
      <c r="BU19" s="25" t="s">
        <v>527</v>
      </c>
      <c r="BV19" s="25" t="s">
        <v>547</v>
      </c>
      <c r="CE19" s="25" t="s">
        <v>507</v>
      </c>
    </row>
    <row r="20" spans="1:83" ht="337.5">
      <c r="A20" s="26">
        <v>18</v>
      </c>
      <c r="B20" s="1">
        <v>12</v>
      </c>
      <c r="C20" s="27" t="s">
        <v>70</v>
      </c>
      <c r="D20" s="28" t="s">
        <v>445</v>
      </c>
      <c r="E20" s="52" t="s">
        <v>446</v>
      </c>
      <c r="F20" s="27" t="s">
        <v>447</v>
      </c>
      <c r="G20" s="27" t="s">
        <v>448</v>
      </c>
      <c r="H20" s="27" t="s">
        <v>449</v>
      </c>
      <c r="I20" s="27" t="s">
        <v>450</v>
      </c>
      <c r="J20" s="27" t="s">
        <v>451</v>
      </c>
      <c r="K20" s="27"/>
      <c r="L20" s="27" t="s">
        <v>452</v>
      </c>
      <c r="M20" s="27" t="s">
        <v>453</v>
      </c>
      <c r="N20" s="27" t="s">
        <v>454</v>
      </c>
      <c r="O20" s="30" t="s">
        <v>455</v>
      </c>
      <c r="P20" s="27" t="s">
        <v>456</v>
      </c>
      <c r="Q20" s="27"/>
      <c r="R20" s="27" t="s">
        <v>457</v>
      </c>
      <c r="S20" s="30" t="s">
        <v>458</v>
      </c>
      <c r="T20" s="27" t="s">
        <v>459</v>
      </c>
      <c r="U20" s="27"/>
      <c r="V20" s="27" t="s">
        <v>460</v>
      </c>
      <c r="W20" s="27" t="str">
        <f>Y20&amp;CHAR(10)&amp;$X$1&amp;" "&amp;X20&amp;" 先生"</f>
        <v>****
実施責任医師 **** 先生</v>
      </c>
      <c r="X20" s="45" t="s">
        <v>488</v>
      </c>
      <c r="Y20" s="45" t="s">
        <v>488</v>
      </c>
      <c r="Z20" s="53" t="s">
        <v>461</v>
      </c>
      <c r="AA20" s="32" t="s">
        <v>462</v>
      </c>
      <c r="AB20" s="32" t="s">
        <v>132</v>
      </c>
      <c r="AC20" s="32" t="s">
        <v>257</v>
      </c>
      <c r="AD20" s="33" t="s">
        <v>489</v>
      </c>
      <c r="AE20" s="34"/>
      <c r="AF20" s="35">
        <v>43405</v>
      </c>
      <c r="AG20" s="35">
        <v>43405</v>
      </c>
      <c r="AH20" s="36">
        <v>7294</v>
      </c>
      <c r="AI20" s="34">
        <v>0</v>
      </c>
      <c r="AJ20" s="37" t="s">
        <v>463</v>
      </c>
      <c r="AK20" s="25">
        <v>1</v>
      </c>
      <c r="AL20" s="25">
        <f>IFERROR(VLOOKUP(E20,[1]Sheet1!A:B,2,FALSE),0)</f>
        <v>1</v>
      </c>
      <c r="AM20" s="25">
        <v>1</v>
      </c>
      <c r="AN20" s="38">
        <v>43677</v>
      </c>
      <c r="AO20" s="39" t="s">
        <v>156</v>
      </c>
      <c r="AP20" s="38">
        <v>43677</v>
      </c>
      <c r="AQ20" s="39">
        <v>43679</v>
      </c>
      <c r="AR20" s="25" t="s">
        <v>91</v>
      </c>
      <c r="AS20" s="40">
        <v>43691</v>
      </c>
      <c r="AT20" s="41">
        <v>43675</v>
      </c>
      <c r="AU20" s="25" t="s">
        <v>488</v>
      </c>
      <c r="AV20" s="25" t="s">
        <v>488</v>
      </c>
      <c r="AW20" s="25" t="s">
        <v>488</v>
      </c>
      <c r="AX20" s="25" t="s">
        <v>488</v>
      </c>
      <c r="AY20" s="25" t="s">
        <v>488</v>
      </c>
      <c r="BB20" s="25" t="str">
        <f t="shared" si="9"/>
        <v>1.登録あり</v>
      </c>
      <c r="BC20" s="43" t="str">
        <f t="shared" si="0"/>
        <v>2018/11/1(算定開始日)</v>
      </c>
      <c r="BD20" s="25" t="str">
        <f>IF(AL20&lt;&gt;"","患者登録番号_JCOG1503_"&amp;Z20&amp;".xlsx","")</f>
        <v>患者登録番号_JCOG1503_独立行政法人国立病院機構四国がんセンター.xlsx</v>
      </c>
      <c r="BE20" s="42" t="str">
        <f t="shared" si="1"/>
        <v>JCOG1503_61B_独立行政法人国立病院機構四国がんセンター_様式第1号.doc</v>
      </c>
      <c r="BF20" s="42" t="str">
        <f t="shared" si="2"/>
        <v>JCOG1503_61B_独立行政法人国立病院機構四国がんセンター_様式第1号(別添1).xlsx</v>
      </c>
      <c r="BG20" s="42" t="str">
        <f>BM20 &amp; ".xlsx"</f>
        <v>1047_61B_独立行政法人国立病院機構四国がんセンター_様式第1号(別添4).xlsx</v>
      </c>
      <c r="BH20" s="42" t="s">
        <v>179</v>
      </c>
      <c r="BI20" s="25" t="s">
        <v>464</v>
      </c>
      <c r="BJ20" s="25" t="str">
        <f t="shared" si="4"/>
        <v>18_独立行政法人国立病院機構四国がんセンター</v>
      </c>
      <c r="BK20" s="42" t="str">
        <f t="shared" si="5"/>
        <v>1047_61B_独立行政法人国立病院機構四国がんセンター_様式第1号</v>
      </c>
      <c r="BL20" s="42" t="str">
        <f t="shared" si="6"/>
        <v>1047_61B_独立行政法人国立病院機構四国がんセンター_様式第1号(別添1)</v>
      </c>
      <c r="BM20" s="42" t="str">
        <f t="shared" si="12"/>
        <v>1047_61B_独立行政法人国立病院機構四国がんセンター_様式第1号(別添4)</v>
      </c>
      <c r="BN20" s="24" t="str">
        <f t="shared" si="7"/>
        <v>1047-61-B</v>
      </c>
      <c r="BO20" s="24" t="s">
        <v>465</v>
      </c>
      <c r="BT20" s="25" t="s">
        <v>568</v>
      </c>
      <c r="BU20" s="25" t="s">
        <v>528</v>
      </c>
      <c r="BV20" s="25" t="s">
        <v>548</v>
      </c>
      <c r="CE20" s="25" t="s">
        <v>508</v>
      </c>
    </row>
    <row r="21" spans="1:83" ht="318.75">
      <c r="A21" s="26">
        <v>19</v>
      </c>
      <c r="B21" s="1">
        <v>12</v>
      </c>
      <c r="C21" s="27" t="s">
        <v>70</v>
      </c>
      <c r="D21" s="28" t="s">
        <v>466</v>
      </c>
      <c r="E21" s="52" t="s">
        <v>467</v>
      </c>
      <c r="F21" s="27" t="s">
        <v>141</v>
      </c>
      <c r="G21" s="27" t="s">
        <v>468</v>
      </c>
      <c r="H21" s="27" t="s">
        <v>469</v>
      </c>
      <c r="I21" s="27" t="s">
        <v>470</v>
      </c>
      <c r="J21" s="27" t="s">
        <v>471</v>
      </c>
      <c r="K21" s="27"/>
      <c r="L21" s="27" t="s">
        <v>472</v>
      </c>
      <c r="M21" s="27" t="s">
        <v>473</v>
      </c>
      <c r="N21" s="27" t="s">
        <v>474</v>
      </c>
      <c r="O21" s="30" t="s">
        <v>475</v>
      </c>
      <c r="P21" s="27" t="s">
        <v>476</v>
      </c>
      <c r="Q21" s="27"/>
      <c r="R21" s="27" t="s">
        <v>477</v>
      </c>
      <c r="S21" s="30" t="s">
        <v>478</v>
      </c>
      <c r="T21" s="27" t="s">
        <v>479</v>
      </c>
      <c r="U21" s="27"/>
      <c r="V21" s="27" t="s">
        <v>477</v>
      </c>
      <c r="W21" s="27" t="str">
        <f>Y21&amp;CHAR(10)&amp;$X$1&amp;" "&amp;X21&amp;" 先生"</f>
        <v>****
実施責任医師 **** 先生</v>
      </c>
      <c r="X21" s="45" t="s">
        <v>488</v>
      </c>
      <c r="Y21" s="45" t="s">
        <v>488</v>
      </c>
      <c r="Z21" s="56" t="s">
        <v>480</v>
      </c>
      <c r="AA21" s="32" t="s">
        <v>481</v>
      </c>
      <c r="AB21" s="32" t="s">
        <v>132</v>
      </c>
      <c r="AC21" s="32" t="s">
        <v>482</v>
      </c>
      <c r="AD21" s="33" t="s">
        <v>489</v>
      </c>
      <c r="AE21" s="34"/>
      <c r="AF21" s="35">
        <v>43282</v>
      </c>
      <c r="AG21" s="35">
        <v>43279</v>
      </c>
      <c r="AH21" s="36">
        <v>7294</v>
      </c>
      <c r="AI21" s="34">
        <v>0</v>
      </c>
      <c r="AJ21" s="37" t="s">
        <v>483</v>
      </c>
      <c r="AK21" s="25">
        <v>1</v>
      </c>
      <c r="AL21" s="25">
        <f>IFERROR(VLOOKUP(E21,[1]Sheet1!A:B,2,FALSE),0)</f>
        <v>7</v>
      </c>
      <c r="AM21" s="25">
        <v>1</v>
      </c>
      <c r="AN21" s="38" t="s">
        <v>401</v>
      </c>
      <c r="AO21" s="39">
        <v>43679</v>
      </c>
      <c r="AP21" s="38">
        <v>43682</v>
      </c>
      <c r="AQ21" s="39">
        <v>43682</v>
      </c>
      <c r="AR21" s="25" t="s">
        <v>156</v>
      </c>
      <c r="AS21" s="40">
        <v>43691</v>
      </c>
      <c r="AT21" s="41">
        <v>43675</v>
      </c>
      <c r="AU21" s="25" t="s">
        <v>488</v>
      </c>
      <c r="AV21" s="25" t="s">
        <v>488</v>
      </c>
      <c r="AW21" s="25" t="s">
        <v>488</v>
      </c>
      <c r="AX21" s="25" t="s">
        <v>488</v>
      </c>
      <c r="AY21" s="25" t="s">
        <v>488</v>
      </c>
      <c r="AZ21" s="25" t="s">
        <v>484</v>
      </c>
      <c r="BB21" s="25" t="str">
        <f t="shared" si="9"/>
        <v>1.登録あり</v>
      </c>
      <c r="BC21" s="43" t="str">
        <f t="shared" si="0"/>
        <v>2018/7/1</v>
      </c>
      <c r="BD21" s="25" t="str">
        <f>IF(AL21&lt;&gt;"","患者登録番号_JCOG1503_"&amp;Z21&amp;".xlsx","")</f>
        <v>患者登録番号_JCOG1503_高知県・高知市病院企業団立高知医療センター.xlsx</v>
      </c>
      <c r="BE21" s="42" t="str">
        <f t="shared" si="1"/>
        <v>JCOG1503_61B_高知県・高知市病院企業団立高知医療センター_様式第1号.doc</v>
      </c>
      <c r="BF21" s="42" t="str">
        <f t="shared" si="2"/>
        <v>JCOG1503_61B_高知県・高知市病院企業団立高知医療センター_様式第1号(別添1).xlsx</v>
      </c>
      <c r="BG21" s="42"/>
      <c r="BH21" s="42" t="s">
        <v>93</v>
      </c>
      <c r="BI21" s="25" t="s">
        <v>485</v>
      </c>
      <c r="BJ21" s="25" t="str">
        <f t="shared" si="4"/>
        <v>19_高知県・高知市病院企業団立高知医療センター</v>
      </c>
      <c r="BK21" s="42" t="str">
        <f t="shared" si="5"/>
        <v>1056_61B_高知県・高知市病院企業団立高知医療センター_様式第1号</v>
      </c>
      <c r="BL21" s="42" t="str">
        <f t="shared" si="6"/>
        <v>1056_61B_高知県・高知市病院企業団立高知医療センター_様式第1号(別添1)</v>
      </c>
      <c r="BM21" s="42" t="s">
        <v>156</v>
      </c>
      <c r="BN21" s="24" t="str">
        <f t="shared" si="7"/>
        <v>1056-61-B</v>
      </c>
      <c r="BO21" s="24" t="s">
        <v>486</v>
      </c>
      <c r="BT21" s="25" t="s">
        <v>569</v>
      </c>
      <c r="BU21" s="25" t="s">
        <v>529</v>
      </c>
      <c r="BV21" s="25" t="s">
        <v>549</v>
      </c>
      <c r="CE21" s="25" t="s">
        <v>509</v>
      </c>
    </row>
    <row r="22" spans="1:83">
      <c r="W22" s="27"/>
      <c r="AD22" s="33" t="s">
        <v>489</v>
      </c>
      <c r="AI22" s="34"/>
      <c r="AT22" s="25"/>
      <c r="AU22" s="25" t="s">
        <v>488</v>
      </c>
      <c r="AV22" s="25" t="s">
        <v>488</v>
      </c>
      <c r="AW22" s="25" t="s">
        <v>488</v>
      </c>
      <c r="AX22" s="25" t="s">
        <v>488</v>
      </c>
      <c r="AY22" s="25" t="s">
        <v>488</v>
      </c>
      <c r="BE22" s="42"/>
    </row>
    <row r="23" spans="1:83">
      <c r="E23" s="67" t="s">
        <v>487</v>
      </c>
      <c r="AT23" s="25"/>
    </row>
    <row r="45" spans="13:13">
      <c r="M45" s="25">
        <v>1503</v>
      </c>
    </row>
  </sheetData>
  <autoFilter ref="A1:BM23"/>
  <phoneticPr fontId="2"/>
  <conditionalFormatting sqref="AQ1:AQ1048576">
    <cfRule type="expression" dxfId="0" priority="1">
      <formula>$AQ1&lt;$AP1</formula>
    </cfRule>
  </conditionalFormatting>
  <pageMargins left="0.23622047244094491" right="0.23622047244094491" top="0.74803149606299213" bottom="0.74803149606299213" header="0.31496062992125984" footer="0.31496062992125984"/>
  <pageSetup paperSize="9" scale="26" orientation="landscape" r:id="rId1"/>
  <headerFooter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1503C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JCOGOPS</dc:creator>
  <cp:lastModifiedBy>井上 隆司 R.I.</cp:lastModifiedBy>
  <dcterms:created xsi:type="dcterms:W3CDTF">2020-04-14T06:59:20Z</dcterms:created>
  <dcterms:modified xsi:type="dcterms:W3CDTF">2020-12-28T06:07:33Z</dcterms:modified>
</cp:coreProperties>
</file>