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ish\Dropbox\講義\2018\春の実習\data\"/>
    </mc:Choice>
  </mc:AlternateContent>
  <xr:revisionPtr revIDLastSave="0" documentId="13_ncr:1_{845DA424-82C4-4AE4-B130-EB4B9013234B}" xr6:coauthVersionLast="32" xr6:coauthVersionMax="32" xr10:uidLastSave="{00000000-0000-0000-0000-000000000000}"/>
  <bookViews>
    <workbookView xWindow="0" yWindow="0" windowWidth="19500" windowHeight="1203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P106" i="1" l="1"/>
  <c r="O106" i="1"/>
  <c r="N106" i="1"/>
  <c r="M106" i="1"/>
  <c r="P105" i="1"/>
  <c r="O105" i="1"/>
  <c r="N105" i="1"/>
  <c r="M105" i="1"/>
  <c r="P104" i="1"/>
  <c r="O104" i="1"/>
  <c r="N104" i="1"/>
  <c r="M104" i="1"/>
  <c r="P103" i="1"/>
  <c r="O103" i="1"/>
  <c r="N103" i="1"/>
  <c r="M103" i="1"/>
  <c r="P102" i="1"/>
  <c r="O102" i="1"/>
  <c r="N102" i="1"/>
  <c r="M102" i="1"/>
  <c r="P101" i="1"/>
  <c r="O101" i="1"/>
  <c r="N101" i="1"/>
  <c r="M101" i="1"/>
  <c r="P100" i="1"/>
  <c r="O100" i="1"/>
  <c r="N100" i="1"/>
  <c r="M100" i="1"/>
  <c r="P99" i="1"/>
  <c r="O99" i="1"/>
  <c r="N99" i="1"/>
  <c r="M99" i="1"/>
  <c r="P98" i="1"/>
  <c r="O98" i="1"/>
  <c r="N98" i="1"/>
  <c r="M98" i="1"/>
  <c r="P97" i="1"/>
  <c r="O97" i="1"/>
  <c r="N97" i="1"/>
  <c r="M97" i="1"/>
  <c r="P96" i="1"/>
  <c r="O96" i="1"/>
  <c r="N96" i="1"/>
  <c r="M96" i="1"/>
  <c r="P95" i="1"/>
  <c r="O95" i="1"/>
  <c r="N95" i="1"/>
  <c r="M95" i="1"/>
  <c r="P94" i="1"/>
  <c r="O94" i="1"/>
  <c r="N94" i="1"/>
  <c r="M94" i="1"/>
  <c r="P93" i="1"/>
  <c r="O93" i="1"/>
  <c r="N93" i="1"/>
  <c r="M93" i="1"/>
  <c r="P92" i="1"/>
  <c r="O92" i="1"/>
  <c r="N92" i="1"/>
  <c r="M92" i="1"/>
  <c r="U91" i="1"/>
  <c r="T91" i="1"/>
  <c r="S91" i="1"/>
  <c r="P91" i="1"/>
  <c r="O91" i="1"/>
  <c r="N91" i="1"/>
  <c r="M91" i="1"/>
  <c r="U90" i="1"/>
  <c r="T90" i="1"/>
  <c r="S90" i="1"/>
  <c r="P90" i="1"/>
  <c r="O90" i="1"/>
  <c r="N90" i="1"/>
  <c r="M90" i="1"/>
  <c r="U89" i="1"/>
  <c r="T89" i="1"/>
  <c r="S89" i="1"/>
  <c r="P89" i="1"/>
  <c r="O89" i="1"/>
  <c r="N89" i="1"/>
  <c r="M89" i="1"/>
  <c r="U88" i="1"/>
  <c r="T88" i="1"/>
  <c r="S88" i="1"/>
  <c r="P88" i="1"/>
  <c r="O88" i="1"/>
  <c r="N88" i="1"/>
  <c r="M88" i="1"/>
  <c r="U87" i="1"/>
  <c r="T87" i="1"/>
  <c r="S87" i="1"/>
  <c r="P87" i="1"/>
  <c r="O87" i="1"/>
  <c r="N87" i="1"/>
  <c r="M87" i="1"/>
  <c r="U86" i="1"/>
  <c r="T86" i="1"/>
  <c r="S86" i="1"/>
  <c r="P86" i="1"/>
  <c r="O86" i="1"/>
  <c r="N86" i="1"/>
  <c r="M86" i="1"/>
  <c r="U85" i="1"/>
  <c r="T85" i="1"/>
  <c r="S85" i="1"/>
  <c r="P85" i="1"/>
  <c r="O85" i="1"/>
  <c r="N85" i="1"/>
  <c r="M85" i="1"/>
  <c r="U84" i="1"/>
  <c r="T84" i="1"/>
  <c r="S84" i="1"/>
  <c r="P84" i="1"/>
  <c r="O84" i="1"/>
  <c r="N84" i="1"/>
  <c r="M84" i="1"/>
  <c r="U83" i="1"/>
  <c r="T83" i="1"/>
  <c r="S83" i="1"/>
  <c r="P83" i="1"/>
  <c r="O83" i="1"/>
  <c r="N83" i="1"/>
  <c r="M83" i="1"/>
  <c r="U82" i="1"/>
  <c r="T82" i="1"/>
  <c r="S82" i="1"/>
  <c r="P82" i="1"/>
  <c r="O82" i="1"/>
  <c r="N82" i="1"/>
  <c r="M82" i="1"/>
  <c r="U81" i="1"/>
  <c r="T81" i="1"/>
  <c r="S81" i="1"/>
  <c r="P81" i="1"/>
  <c r="O81" i="1"/>
  <c r="N81" i="1"/>
  <c r="M81" i="1"/>
  <c r="U80" i="1"/>
  <c r="T80" i="1"/>
  <c r="S80" i="1"/>
  <c r="P80" i="1"/>
  <c r="O80" i="1"/>
  <c r="N80" i="1"/>
  <c r="M80" i="1"/>
  <c r="U79" i="1"/>
  <c r="T79" i="1"/>
  <c r="S79" i="1"/>
  <c r="P79" i="1"/>
  <c r="O79" i="1"/>
  <c r="N79" i="1"/>
  <c r="M79" i="1"/>
  <c r="U78" i="1"/>
  <c r="T78" i="1"/>
  <c r="S78" i="1"/>
  <c r="P78" i="1"/>
  <c r="O78" i="1"/>
  <c r="N78" i="1"/>
  <c r="M78" i="1"/>
  <c r="U77" i="1"/>
  <c r="T77" i="1"/>
  <c r="S77" i="1"/>
  <c r="P77" i="1"/>
  <c r="O77" i="1"/>
  <c r="N77" i="1"/>
  <c r="M77" i="1"/>
  <c r="U76" i="1"/>
  <c r="T76" i="1"/>
  <c r="S76" i="1"/>
  <c r="P76" i="1"/>
  <c r="P107" i="1" s="1"/>
  <c r="O76" i="1"/>
  <c r="N76" i="1"/>
  <c r="N107" i="1" s="1"/>
  <c r="M76" i="1"/>
  <c r="M107" i="1" s="1"/>
  <c r="U92" i="1"/>
  <c r="T92" i="1"/>
  <c r="S92" i="1"/>
  <c r="O107" i="1"/>
  <c r="S20" i="1"/>
  <c r="U19" i="1"/>
  <c r="T19" i="1"/>
  <c r="S19" i="1"/>
  <c r="U18" i="1"/>
  <c r="T18" i="1"/>
  <c r="S18" i="1"/>
  <c r="U17" i="1"/>
  <c r="T17" i="1"/>
  <c r="S17" i="1"/>
  <c r="U16" i="1"/>
  <c r="T16" i="1"/>
  <c r="S16" i="1"/>
  <c r="U15" i="1"/>
  <c r="T15" i="1"/>
  <c r="S15" i="1"/>
  <c r="U14" i="1"/>
  <c r="T14" i="1"/>
  <c r="S14" i="1"/>
  <c r="U13" i="1"/>
  <c r="T13" i="1"/>
  <c r="S13" i="1"/>
  <c r="U12" i="1"/>
  <c r="T12" i="1"/>
  <c r="S12" i="1"/>
  <c r="U11" i="1"/>
  <c r="T11" i="1"/>
  <c r="S11" i="1"/>
  <c r="U10" i="1"/>
  <c r="T10" i="1"/>
  <c r="S10" i="1"/>
  <c r="U9" i="1"/>
  <c r="T9" i="1"/>
  <c r="S9" i="1"/>
  <c r="U8" i="1"/>
  <c r="T8" i="1"/>
  <c r="S8" i="1"/>
  <c r="U7" i="1"/>
  <c r="T7" i="1"/>
  <c r="S7" i="1"/>
  <c r="U6" i="1"/>
  <c r="T6" i="1"/>
  <c r="S6" i="1"/>
  <c r="U5" i="1"/>
  <c r="T5" i="1"/>
  <c r="S5" i="1"/>
  <c r="U4" i="1"/>
  <c r="T4" i="1"/>
  <c r="T20" i="1" s="1"/>
  <c r="S4" i="1"/>
  <c r="U20" i="1"/>
  <c r="M113" i="1"/>
  <c r="M5" i="1" l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P4" i="1"/>
  <c r="O4" i="1"/>
  <c r="N4" i="1"/>
  <c r="M4" i="1"/>
  <c r="P70" i="1"/>
  <c r="O70" i="1"/>
  <c r="N70" i="1"/>
  <c r="M70" i="1"/>
  <c r="P69" i="1"/>
  <c r="O69" i="1"/>
  <c r="N69" i="1"/>
  <c r="M69" i="1"/>
  <c r="P68" i="1"/>
  <c r="O68" i="1"/>
  <c r="N68" i="1"/>
  <c r="M68" i="1"/>
  <c r="P67" i="1"/>
  <c r="O67" i="1"/>
  <c r="N67" i="1"/>
  <c r="M67" i="1"/>
  <c r="P66" i="1"/>
  <c r="O66" i="1"/>
  <c r="N66" i="1"/>
  <c r="M66" i="1"/>
  <c r="P65" i="1"/>
  <c r="O65" i="1"/>
  <c r="N65" i="1"/>
  <c r="M65" i="1"/>
  <c r="P64" i="1"/>
  <c r="O64" i="1"/>
  <c r="N64" i="1"/>
  <c r="M64" i="1"/>
  <c r="P63" i="1"/>
  <c r="O63" i="1"/>
  <c r="N63" i="1"/>
  <c r="M63" i="1"/>
  <c r="P62" i="1"/>
  <c r="O62" i="1"/>
  <c r="N62" i="1"/>
  <c r="M62" i="1"/>
  <c r="P61" i="1"/>
  <c r="O61" i="1"/>
  <c r="N61" i="1"/>
  <c r="M61" i="1"/>
  <c r="P60" i="1"/>
  <c r="O60" i="1"/>
  <c r="N60" i="1"/>
  <c r="M60" i="1"/>
  <c r="P59" i="1"/>
  <c r="O59" i="1"/>
  <c r="N59" i="1"/>
  <c r="M59" i="1"/>
  <c r="P58" i="1"/>
  <c r="O58" i="1"/>
  <c r="N58" i="1"/>
  <c r="M58" i="1"/>
  <c r="P57" i="1"/>
  <c r="O57" i="1"/>
  <c r="N57" i="1"/>
  <c r="M57" i="1"/>
  <c r="P56" i="1"/>
  <c r="O56" i="1"/>
  <c r="N56" i="1"/>
  <c r="M56" i="1"/>
  <c r="T55" i="1"/>
  <c r="S55" i="1"/>
  <c r="U55" i="1"/>
  <c r="P55" i="1"/>
  <c r="O55" i="1"/>
  <c r="N55" i="1"/>
  <c r="M55" i="1"/>
  <c r="T54" i="1"/>
  <c r="S54" i="1"/>
  <c r="U54" i="1"/>
  <c r="P54" i="1"/>
  <c r="O54" i="1"/>
  <c r="N54" i="1"/>
  <c r="M54" i="1"/>
  <c r="T53" i="1"/>
  <c r="S53" i="1"/>
  <c r="U53" i="1"/>
  <c r="P53" i="1"/>
  <c r="O53" i="1"/>
  <c r="N53" i="1"/>
  <c r="M53" i="1"/>
  <c r="T52" i="1"/>
  <c r="S52" i="1"/>
  <c r="U52" i="1"/>
  <c r="P52" i="1"/>
  <c r="O52" i="1"/>
  <c r="N52" i="1"/>
  <c r="M52" i="1"/>
  <c r="T51" i="1"/>
  <c r="S51" i="1"/>
  <c r="U51" i="1"/>
  <c r="P51" i="1"/>
  <c r="O51" i="1"/>
  <c r="N51" i="1"/>
  <c r="M51" i="1"/>
  <c r="T50" i="1"/>
  <c r="S50" i="1"/>
  <c r="U50" i="1"/>
  <c r="P50" i="1"/>
  <c r="O50" i="1"/>
  <c r="N50" i="1"/>
  <c r="M50" i="1"/>
  <c r="T49" i="1"/>
  <c r="S49" i="1"/>
  <c r="U49" i="1"/>
  <c r="P49" i="1"/>
  <c r="O49" i="1"/>
  <c r="N49" i="1"/>
  <c r="M49" i="1"/>
  <c r="T48" i="1"/>
  <c r="S48" i="1"/>
  <c r="U48" i="1"/>
  <c r="P48" i="1"/>
  <c r="O48" i="1"/>
  <c r="N48" i="1"/>
  <c r="M48" i="1"/>
  <c r="T47" i="1"/>
  <c r="S47" i="1"/>
  <c r="U47" i="1"/>
  <c r="P47" i="1"/>
  <c r="O47" i="1"/>
  <c r="N47" i="1"/>
  <c r="M47" i="1"/>
  <c r="T46" i="1"/>
  <c r="S46" i="1"/>
  <c r="U46" i="1"/>
  <c r="P46" i="1"/>
  <c r="O46" i="1"/>
  <c r="N46" i="1"/>
  <c r="M46" i="1"/>
  <c r="T45" i="1"/>
  <c r="S45" i="1"/>
  <c r="U45" i="1"/>
  <c r="P45" i="1"/>
  <c r="O45" i="1"/>
  <c r="N45" i="1"/>
  <c r="M45" i="1"/>
  <c r="T44" i="1"/>
  <c r="S44" i="1"/>
  <c r="U44" i="1"/>
  <c r="P44" i="1"/>
  <c r="O44" i="1"/>
  <c r="N44" i="1"/>
  <c r="M44" i="1"/>
  <c r="T43" i="1"/>
  <c r="S43" i="1"/>
  <c r="U43" i="1"/>
  <c r="P43" i="1"/>
  <c r="O43" i="1"/>
  <c r="N43" i="1"/>
  <c r="M43" i="1"/>
  <c r="T42" i="1"/>
  <c r="S42" i="1"/>
  <c r="U42" i="1"/>
  <c r="P42" i="1"/>
  <c r="O42" i="1"/>
  <c r="N42" i="1"/>
  <c r="M42" i="1"/>
  <c r="T41" i="1"/>
  <c r="S41" i="1"/>
  <c r="U41" i="1"/>
  <c r="P41" i="1"/>
  <c r="O41" i="1"/>
  <c r="N41" i="1"/>
  <c r="M41" i="1"/>
  <c r="T40" i="1"/>
  <c r="S40" i="1"/>
  <c r="U40" i="1"/>
  <c r="P40" i="1"/>
  <c r="O40" i="1"/>
  <c r="N40" i="1"/>
  <c r="M40" i="1"/>
  <c r="P143" i="1"/>
  <c r="O143" i="1"/>
  <c r="N143" i="1"/>
  <c r="M143" i="1"/>
  <c r="P142" i="1"/>
  <c r="O142" i="1"/>
  <c r="N142" i="1"/>
  <c r="M142" i="1"/>
  <c r="P141" i="1"/>
  <c r="O141" i="1"/>
  <c r="N141" i="1"/>
  <c r="M141" i="1"/>
  <c r="P140" i="1"/>
  <c r="O140" i="1"/>
  <c r="N140" i="1"/>
  <c r="M140" i="1"/>
  <c r="P139" i="1"/>
  <c r="O139" i="1"/>
  <c r="N139" i="1"/>
  <c r="M139" i="1"/>
  <c r="P138" i="1"/>
  <c r="O138" i="1"/>
  <c r="N138" i="1"/>
  <c r="M138" i="1"/>
  <c r="P137" i="1"/>
  <c r="O137" i="1"/>
  <c r="N137" i="1"/>
  <c r="M137" i="1"/>
  <c r="P136" i="1"/>
  <c r="O136" i="1"/>
  <c r="N136" i="1"/>
  <c r="M136" i="1"/>
  <c r="P135" i="1"/>
  <c r="O135" i="1"/>
  <c r="N135" i="1"/>
  <c r="M135" i="1"/>
  <c r="P134" i="1"/>
  <c r="O134" i="1"/>
  <c r="N134" i="1"/>
  <c r="M134" i="1"/>
  <c r="P133" i="1"/>
  <c r="O133" i="1"/>
  <c r="N133" i="1"/>
  <c r="M133" i="1"/>
  <c r="P132" i="1"/>
  <c r="O132" i="1"/>
  <c r="N132" i="1"/>
  <c r="M132" i="1"/>
  <c r="P131" i="1"/>
  <c r="O131" i="1"/>
  <c r="N131" i="1"/>
  <c r="M131" i="1"/>
  <c r="P130" i="1"/>
  <c r="O130" i="1"/>
  <c r="N130" i="1"/>
  <c r="M130" i="1"/>
  <c r="P129" i="1"/>
  <c r="O129" i="1"/>
  <c r="N129" i="1"/>
  <c r="M129" i="1"/>
  <c r="T128" i="1"/>
  <c r="S128" i="1"/>
  <c r="U128" i="1"/>
  <c r="P128" i="1"/>
  <c r="O128" i="1"/>
  <c r="N128" i="1"/>
  <c r="M128" i="1"/>
  <c r="T127" i="1"/>
  <c r="S127" i="1"/>
  <c r="U127" i="1"/>
  <c r="P127" i="1"/>
  <c r="O127" i="1"/>
  <c r="N127" i="1"/>
  <c r="M127" i="1"/>
  <c r="T126" i="1"/>
  <c r="S126" i="1"/>
  <c r="U126" i="1"/>
  <c r="P126" i="1"/>
  <c r="O126" i="1"/>
  <c r="N126" i="1"/>
  <c r="M126" i="1"/>
  <c r="T125" i="1"/>
  <c r="S125" i="1"/>
  <c r="U125" i="1"/>
  <c r="P125" i="1"/>
  <c r="O125" i="1"/>
  <c r="N125" i="1"/>
  <c r="M125" i="1"/>
  <c r="T124" i="1"/>
  <c r="S124" i="1"/>
  <c r="U124" i="1"/>
  <c r="P124" i="1"/>
  <c r="O124" i="1"/>
  <c r="N124" i="1"/>
  <c r="M124" i="1"/>
  <c r="T123" i="1"/>
  <c r="S123" i="1"/>
  <c r="U123" i="1"/>
  <c r="P123" i="1"/>
  <c r="O123" i="1"/>
  <c r="N123" i="1"/>
  <c r="M123" i="1"/>
  <c r="T122" i="1"/>
  <c r="S122" i="1"/>
  <c r="U122" i="1"/>
  <c r="P122" i="1"/>
  <c r="O122" i="1"/>
  <c r="N122" i="1"/>
  <c r="M122" i="1"/>
  <c r="T121" i="1"/>
  <c r="S121" i="1"/>
  <c r="U121" i="1"/>
  <c r="P121" i="1"/>
  <c r="O121" i="1"/>
  <c r="N121" i="1"/>
  <c r="M121" i="1"/>
  <c r="T120" i="1"/>
  <c r="S120" i="1"/>
  <c r="U120" i="1"/>
  <c r="P120" i="1"/>
  <c r="O120" i="1"/>
  <c r="N120" i="1"/>
  <c r="M120" i="1"/>
  <c r="T119" i="1"/>
  <c r="S119" i="1"/>
  <c r="U119" i="1"/>
  <c r="P119" i="1"/>
  <c r="O119" i="1"/>
  <c r="N119" i="1"/>
  <c r="M119" i="1"/>
  <c r="T118" i="1"/>
  <c r="S118" i="1"/>
  <c r="U118" i="1"/>
  <c r="P118" i="1"/>
  <c r="O118" i="1"/>
  <c r="N118" i="1"/>
  <c r="M118" i="1"/>
  <c r="T117" i="1"/>
  <c r="S117" i="1"/>
  <c r="U117" i="1"/>
  <c r="P117" i="1"/>
  <c r="O117" i="1"/>
  <c r="N117" i="1"/>
  <c r="M117" i="1"/>
  <c r="T116" i="1"/>
  <c r="S116" i="1"/>
  <c r="U116" i="1"/>
  <c r="P116" i="1"/>
  <c r="O116" i="1"/>
  <c r="N116" i="1"/>
  <c r="M116" i="1"/>
  <c r="T115" i="1"/>
  <c r="S115" i="1"/>
  <c r="U115" i="1"/>
  <c r="P115" i="1"/>
  <c r="O115" i="1"/>
  <c r="N115" i="1"/>
  <c r="M115" i="1"/>
  <c r="T114" i="1"/>
  <c r="S114" i="1"/>
  <c r="U114" i="1"/>
  <c r="P114" i="1"/>
  <c r="O114" i="1"/>
  <c r="N114" i="1"/>
  <c r="M114" i="1"/>
  <c r="T113" i="1"/>
  <c r="T129" i="1" s="1"/>
  <c r="S113" i="1"/>
  <c r="U113" i="1"/>
  <c r="P113" i="1"/>
  <c r="O113" i="1"/>
  <c r="N113" i="1"/>
  <c r="U56" i="1" l="1"/>
  <c r="U129" i="1"/>
  <c r="M71" i="1"/>
  <c r="O144" i="1"/>
  <c r="N71" i="1"/>
  <c r="S56" i="1"/>
  <c r="O71" i="1"/>
  <c r="T56" i="1"/>
  <c r="P144" i="1"/>
  <c r="M144" i="1"/>
  <c r="N144" i="1"/>
  <c r="S129" i="1"/>
  <c r="P71" i="1"/>
  <c r="P35" i="1" l="1"/>
  <c r="M35" i="1"/>
  <c r="O35" i="1"/>
  <c r="N35" i="1"/>
</calcChain>
</file>

<file path=xl/sharedStrings.xml><?xml version="1.0" encoding="utf-8"?>
<sst xmlns="http://schemas.openxmlformats.org/spreadsheetml/2006/main" count="623" uniqueCount="54">
  <si>
    <t>No</t>
  </si>
  <si>
    <t>groupe</t>
  </si>
  <si>
    <t>sex</t>
    <phoneticPr fontId="0"/>
  </si>
  <si>
    <t>no_small_leaf_total</t>
    <phoneticPr fontId="0"/>
  </si>
  <si>
    <t>length_small_leaf</t>
    <phoneticPr fontId="0"/>
  </si>
  <si>
    <t>width-bract</t>
    <phoneticPr fontId="0"/>
  </si>
  <si>
    <t>no_fly</t>
    <phoneticPr fontId="0"/>
  </si>
  <si>
    <t>note</t>
    <phoneticPr fontId="0"/>
  </si>
  <si>
    <t>N</t>
    <phoneticPr fontId="0"/>
  </si>
  <si>
    <t>N</t>
    <phoneticPr fontId="0"/>
  </si>
  <si>
    <t>M</t>
  </si>
  <si>
    <t>F</t>
  </si>
  <si>
    <t>H</t>
  </si>
  <si>
    <t>H</t>
    <phoneticPr fontId="0"/>
  </si>
  <si>
    <t>M</t>
    <phoneticPr fontId="0"/>
  </si>
  <si>
    <t>F</t>
    <phoneticPr fontId="0"/>
  </si>
  <si>
    <t>&gt;=15</t>
    <phoneticPr fontId="0"/>
  </si>
  <si>
    <t>計</t>
    <rPh sb="0" eb="1">
      <t>ケイ</t>
    </rPh>
    <phoneticPr fontId="0"/>
  </si>
  <si>
    <t>year</t>
    <phoneticPr fontId="2"/>
  </si>
  <si>
    <t>base_diameter</t>
  </si>
  <si>
    <t>N</t>
    <phoneticPr fontId="3"/>
  </si>
  <si>
    <t>M</t>
    <phoneticPr fontId="3"/>
  </si>
  <si>
    <t>.</t>
    <phoneticPr fontId="3"/>
  </si>
  <si>
    <t>F</t>
    <phoneticPr fontId="3"/>
  </si>
  <si>
    <t>N</t>
    <phoneticPr fontId="3"/>
  </si>
  <si>
    <t>枯れていたもの(仏炎苞)</t>
    <rPh sb="0" eb="1">
      <t>カ</t>
    </rPh>
    <rPh sb="8" eb="9">
      <t>ブツ</t>
    </rPh>
    <rPh sb="9" eb="10">
      <t>エン</t>
    </rPh>
    <rPh sb="10" eb="11">
      <t>ホウ</t>
    </rPh>
    <phoneticPr fontId="3"/>
  </si>
  <si>
    <t>M</t>
    <phoneticPr fontId="3"/>
  </si>
  <si>
    <t>F</t>
    <phoneticPr fontId="1"/>
  </si>
  <si>
    <t>蜘蛛1</t>
    <rPh sb="0" eb="2">
      <t>クモ</t>
    </rPh>
    <phoneticPr fontId="1"/>
  </si>
  <si>
    <t>葉に毛虫</t>
    <rPh sb="0" eb="1">
      <t>ハ</t>
    </rPh>
    <rPh sb="2" eb="3">
      <t>ケ</t>
    </rPh>
    <rPh sb="3" eb="4">
      <t>ムシ</t>
    </rPh>
    <phoneticPr fontId="1"/>
  </si>
  <si>
    <t>クモ中に１ひき</t>
    <rPh sb="2" eb="3">
      <t>ナカ</t>
    </rPh>
    <phoneticPr fontId="1"/>
  </si>
  <si>
    <t>クモ（緑色）とクモの巣</t>
    <rPh sb="3" eb="5">
      <t>リョクショク</t>
    </rPh>
    <rPh sb="10" eb="11">
      <t>ス</t>
    </rPh>
    <phoneticPr fontId="1"/>
  </si>
  <si>
    <t>葉の上にクモ</t>
    <rPh sb="0" eb="1">
      <t>ハ</t>
    </rPh>
    <rPh sb="2" eb="3">
      <t>ウエ</t>
    </rPh>
    <phoneticPr fontId="1"/>
  </si>
  <si>
    <t>雌花序のてっぺんに雄花</t>
    <rPh sb="0" eb="1">
      <t>メス</t>
    </rPh>
    <rPh sb="1" eb="3">
      <t>カジョ</t>
    </rPh>
    <rPh sb="9" eb="11">
      <t>オバナ</t>
    </rPh>
    <phoneticPr fontId="1"/>
  </si>
  <si>
    <t>M</t>
    <phoneticPr fontId="1"/>
  </si>
  <si>
    <t>3ミリ位の虫一匹</t>
    <rPh sb="3" eb="4">
      <t>クライ</t>
    </rPh>
    <rPh sb="5" eb="6">
      <t>ムシ</t>
    </rPh>
    <rPh sb="6" eb="8">
      <t>イッピキ</t>
    </rPh>
    <phoneticPr fontId="1"/>
  </si>
  <si>
    <t>葉に毛虫</t>
    <rPh sb="0" eb="1">
      <t>ハ</t>
    </rPh>
    <rPh sb="2" eb="4">
      <t>ケムシ</t>
    </rPh>
    <phoneticPr fontId="1"/>
  </si>
  <si>
    <t>3ミリ位の虫二匹</t>
    <rPh sb="3" eb="4">
      <t>クライ</t>
    </rPh>
    <rPh sb="5" eb="6">
      <t>ムシ</t>
    </rPh>
    <rPh sb="6" eb="7">
      <t>ニ</t>
    </rPh>
    <rPh sb="7" eb="8">
      <t>ヒキ</t>
    </rPh>
    <phoneticPr fontId="1"/>
  </si>
  <si>
    <t>かたつむりが一匹</t>
    <rPh sb="6" eb="8">
      <t>イッピキ</t>
    </rPh>
    <phoneticPr fontId="1"/>
  </si>
  <si>
    <t>3ミリ位の虫1匹</t>
    <rPh sb="3" eb="4">
      <t>クライ</t>
    </rPh>
    <rPh sb="5" eb="6">
      <t>ムシ</t>
    </rPh>
    <rPh sb="7" eb="8">
      <t>ヒキ</t>
    </rPh>
    <phoneticPr fontId="1"/>
  </si>
  <si>
    <t>茎にクモがいた</t>
    <rPh sb="0" eb="1">
      <t>クキ</t>
    </rPh>
    <phoneticPr fontId="1"/>
  </si>
  <si>
    <t>葉にふあり</t>
    <rPh sb="0" eb="1">
      <t>ハ</t>
    </rPh>
    <phoneticPr fontId="1"/>
  </si>
  <si>
    <t>蚊が多い（周辺）</t>
    <rPh sb="0" eb="1">
      <t>カ</t>
    </rPh>
    <rPh sb="2" eb="3">
      <t>オオ</t>
    </rPh>
    <rPh sb="5" eb="7">
      <t>シュウヘン</t>
    </rPh>
    <phoneticPr fontId="1"/>
  </si>
  <si>
    <t>黒いゴミ</t>
    <rPh sb="0" eb="1">
      <t>クロ</t>
    </rPh>
    <phoneticPr fontId="1"/>
  </si>
  <si>
    <t>クモの巣</t>
    <rPh sb="3" eb="4">
      <t>ス</t>
    </rPh>
    <phoneticPr fontId="1"/>
  </si>
  <si>
    <t>葉に筋が入っている</t>
    <rPh sb="0" eb="1">
      <t>ハ</t>
    </rPh>
    <rPh sb="2" eb="3">
      <t>スジ</t>
    </rPh>
    <rPh sb="4" eb="5">
      <t>ハイ</t>
    </rPh>
    <phoneticPr fontId="1"/>
  </si>
  <si>
    <t>クモあり</t>
    <phoneticPr fontId="1"/>
  </si>
  <si>
    <t>赤色の羽虫</t>
    <rPh sb="0" eb="2">
      <t>セキショク</t>
    </rPh>
    <rPh sb="3" eb="5">
      <t>ハムシ</t>
    </rPh>
    <phoneticPr fontId="1"/>
  </si>
  <si>
    <t>N</t>
    <phoneticPr fontId="1"/>
  </si>
  <si>
    <t>葉が長い</t>
    <rPh sb="0" eb="1">
      <t>ハ</t>
    </rPh>
    <rPh sb="2" eb="3">
      <t>ナガ</t>
    </rPh>
    <phoneticPr fontId="1"/>
  </si>
  <si>
    <t>2years</t>
  </si>
  <si>
    <t>N</t>
  </si>
  <si>
    <t>ふ入り</t>
  </si>
  <si>
    <t>3years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</si>
</sst>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4" fillId="0" borderId="4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3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性ごとの小葉数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6.7803895647064724E-2"/>
          <c:y val="0.14227188081936684"/>
          <c:w val="0.92237774401911099"/>
          <c:h val="0.686132641241073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Sheet1!$M$112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Sheet1!$M$113:$M$143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14</c:v>
                </c:pt>
                <c:pt idx="3">
                  <c:v>2</c:v>
                </c:pt>
                <c:pt idx="4">
                  <c:v>147</c:v>
                </c:pt>
                <c:pt idx="5">
                  <c:v>11</c:v>
                </c:pt>
                <c:pt idx="6">
                  <c:v>50</c:v>
                </c:pt>
                <c:pt idx="7">
                  <c:v>3</c:v>
                </c:pt>
                <c:pt idx="8">
                  <c:v>8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E5-44C2-AFEC-A900871ED5F3}"/>
            </c:ext>
          </c:extLst>
        </c:ser>
        <c:ser>
          <c:idx val="1"/>
          <c:order val="1"/>
          <c:tx>
            <c:strRef>
              <c:f>Sheet1!$N$112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Sheet1!$N$113:$N$143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3</c:v>
                </c:pt>
                <c:pt idx="9">
                  <c:v>25</c:v>
                </c:pt>
                <c:pt idx="10">
                  <c:v>9</c:v>
                </c:pt>
                <c:pt idx="11">
                  <c:v>34</c:v>
                </c:pt>
                <c:pt idx="12">
                  <c:v>15</c:v>
                </c:pt>
                <c:pt idx="13">
                  <c:v>49</c:v>
                </c:pt>
                <c:pt idx="14">
                  <c:v>19</c:v>
                </c:pt>
                <c:pt idx="15">
                  <c:v>20</c:v>
                </c:pt>
                <c:pt idx="16">
                  <c:v>9</c:v>
                </c:pt>
                <c:pt idx="17">
                  <c:v>17</c:v>
                </c:pt>
                <c:pt idx="18">
                  <c:v>9</c:v>
                </c:pt>
                <c:pt idx="19">
                  <c:v>4</c:v>
                </c:pt>
                <c:pt idx="20">
                  <c:v>3</c:v>
                </c:pt>
                <c:pt idx="21">
                  <c:v>11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E5-44C2-AFEC-A900871ED5F3}"/>
            </c:ext>
          </c:extLst>
        </c:ser>
        <c:ser>
          <c:idx val="2"/>
          <c:order val="2"/>
          <c:tx>
            <c:strRef>
              <c:f>Sheet1!$O$112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Sheet1!$O$113:$O$143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4</c:v>
                </c:pt>
                <c:pt idx="18">
                  <c:v>2</c:v>
                </c:pt>
                <c:pt idx="19">
                  <c:v>9</c:v>
                </c:pt>
                <c:pt idx="20">
                  <c:v>4</c:v>
                </c:pt>
                <c:pt idx="21">
                  <c:v>7</c:v>
                </c:pt>
                <c:pt idx="22">
                  <c:v>4</c:v>
                </c:pt>
                <c:pt idx="23">
                  <c:v>10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E5-44C2-AFEC-A900871ED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341241712"/>
        <c:axId val="343039624"/>
      </c:barChart>
      <c:catAx>
        <c:axId val="34124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小葉数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3039624"/>
        <c:crosses val="autoZero"/>
        <c:auto val="1"/>
        <c:lblAlgn val="ctr"/>
        <c:lblOffset val="100"/>
        <c:noMultiLvlLbl val="0"/>
      </c:catAx>
      <c:valAx>
        <c:axId val="34303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124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639062800076815"/>
          <c:y val="0.32100413475712797"/>
          <c:w val="0.18234050316881123"/>
          <c:h val="7.26031711789451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44451</xdr:colOff>
      <xdr:row>145</xdr:row>
      <xdr:rowOff>47624</xdr:rowOff>
    </xdr:from>
    <xdr:to>
      <xdr:col>22</xdr:col>
      <xdr:colOff>158751</xdr:colOff>
      <xdr:row>168</xdr:row>
      <xdr:rowOff>19049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678C9BF-B394-418D-BE2B-BDE9D0610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1"/>
  <sheetViews>
    <sheetView tabSelected="1" workbookViewId="0">
      <pane ySplit="1" topLeftCell="A2" activePane="bottomLeft" state="frozenSplit"/>
      <selection pane="bottomLeft" activeCell="V16" sqref="V16"/>
    </sheetView>
  </sheetViews>
  <sheetFormatPr defaultColWidth="9" defaultRowHeight="12" x14ac:dyDescent="0.2"/>
  <cols>
    <col min="1" max="1" width="9" style="5"/>
    <col min="2" max="2" width="6.453125" style="5" bestFit="1" customWidth="1"/>
    <col min="3" max="3" width="4" style="5" bestFit="1" customWidth="1"/>
    <col min="4" max="4" width="3.54296875" style="5" bestFit="1" customWidth="1"/>
    <col min="5" max="5" width="13.54296875" style="5" customWidth="1"/>
    <col min="6" max="6" width="16.81640625" style="5" bestFit="1" customWidth="1"/>
    <col min="7" max="7" width="15.1796875" style="5" bestFit="1" customWidth="1"/>
    <col min="8" max="8" width="10.1796875" style="5" bestFit="1" customWidth="1"/>
    <col min="9" max="9" width="5.81640625" style="5" bestFit="1" customWidth="1"/>
    <col min="10" max="10" width="11.1796875" style="5" customWidth="1"/>
    <col min="11" max="11" width="9" style="5"/>
    <col min="12" max="12" width="16.81640625" style="5" bestFit="1" customWidth="1"/>
    <col min="13" max="16" width="4" style="5" customWidth="1"/>
    <col min="17" max="17" width="9" style="5"/>
    <col min="18" max="18" width="5.453125" style="5" bestFit="1" customWidth="1"/>
    <col min="19" max="21" width="5.54296875" style="5" customWidth="1"/>
    <col min="22" max="254" width="9" style="5"/>
    <col min="255" max="255" width="3.26953125" style="5" bestFit="1" customWidth="1"/>
    <col min="256" max="256" width="8" style="5" bestFit="1" customWidth="1"/>
    <col min="257" max="257" width="7.1796875" style="5" bestFit="1" customWidth="1"/>
    <col min="258" max="259" width="6.453125" style="5" bestFit="1" customWidth="1"/>
    <col min="260" max="260" width="9.54296875" style="5" bestFit="1" customWidth="1"/>
    <col min="261" max="261" width="9.81640625" style="5" bestFit="1" customWidth="1"/>
    <col min="262" max="262" width="8" style="5" bestFit="1" customWidth="1"/>
    <col min="263" max="263" width="33.1796875" style="5" customWidth="1"/>
    <col min="264" max="510" width="9" style="5"/>
    <col min="511" max="511" width="3.26953125" style="5" bestFit="1" customWidth="1"/>
    <col min="512" max="512" width="8" style="5" bestFit="1" customWidth="1"/>
    <col min="513" max="513" width="7.1796875" style="5" bestFit="1" customWidth="1"/>
    <col min="514" max="515" width="6.453125" style="5" bestFit="1" customWidth="1"/>
    <col min="516" max="516" width="9.54296875" style="5" bestFit="1" customWidth="1"/>
    <col min="517" max="517" width="9.81640625" style="5" bestFit="1" customWidth="1"/>
    <col min="518" max="518" width="8" style="5" bestFit="1" customWidth="1"/>
    <col min="519" max="519" width="33.1796875" style="5" customWidth="1"/>
    <col min="520" max="766" width="9" style="5"/>
    <col min="767" max="767" width="3.26953125" style="5" bestFit="1" customWidth="1"/>
    <col min="768" max="768" width="8" style="5" bestFit="1" customWidth="1"/>
    <col min="769" max="769" width="7.1796875" style="5" bestFit="1" customWidth="1"/>
    <col min="770" max="771" width="6.453125" style="5" bestFit="1" customWidth="1"/>
    <col min="772" max="772" width="9.54296875" style="5" bestFit="1" customWidth="1"/>
    <col min="773" max="773" width="9.81640625" style="5" bestFit="1" customWidth="1"/>
    <col min="774" max="774" width="8" style="5" bestFit="1" customWidth="1"/>
    <col min="775" max="775" width="33.1796875" style="5" customWidth="1"/>
    <col min="776" max="1022" width="9" style="5"/>
    <col min="1023" max="1023" width="3.26953125" style="5" bestFit="1" customWidth="1"/>
    <col min="1024" max="1024" width="8" style="5" bestFit="1" customWidth="1"/>
    <col min="1025" max="1025" width="7.1796875" style="5" bestFit="1" customWidth="1"/>
    <col min="1026" max="1027" width="6.453125" style="5" bestFit="1" customWidth="1"/>
    <col min="1028" max="1028" width="9.54296875" style="5" bestFit="1" customWidth="1"/>
    <col min="1029" max="1029" width="9.81640625" style="5" bestFit="1" customWidth="1"/>
    <col min="1030" max="1030" width="8" style="5" bestFit="1" customWidth="1"/>
    <col min="1031" max="1031" width="33.1796875" style="5" customWidth="1"/>
    <col min="1032" max="1278" width="9" style="5"/>
    <col min="1279" max="1279" width="3.26953125" style="5" bestFit="1" customWidth="1"/>
    <col min="1280" max="1280" width="8" style="5" bestFit="1" customWidth="1"/>
    <col min="1281" max="1281" width="7.1796875" style="5" bestFit="1" customWidth="1"/>
    <col min="1282" max="1283" width="6.453125" style="5" bestFit="1" customWidth="1"/>
    <col min="1284" max="1284" width="9.54296875" style="5" bestFit="1" customWidth="1"/>
    <col min="1285" max="1285" width="9.81640625" style="5" bestFit="1" customWidth="1"/>
    <col min="1286" max="1286" width="8" style="5" bestFit="1" customWidth="1"/>
    <col min="1287" max="1287" width="33.1796875" style="5" customWidth="1"/>
    <col min="1288" max="1534" width="9" style="5"/>
    <col min="1535" max="1535" width="3.26953125" style="5" bestFit="1" customWidth="1"/>
    <col min="1536" max="1536" width="8" style="5" bestFit="1" customWidth="1"/>
    <col min="1537" max="1537" width="7.1796875" style="5" bestFit="1" customWidth="1"/>
    <col min="1538" max="1539" width="6.453125" style="5" bestFit="1" customWidth="1"/>
    <col min="1540" max="1540" width="9.54296875" style="5" bestFit="1" customWidth="1"/>
    <col min="1541" max="1541" width="9.81640625" style="5" bestFit="1" customWidth="1"/>
    <col min="1542" max="1542" width="8" style="5" bestFit="1" customWidth="1"/>
    <col min="1543" max="1543" width="33.1796875" style="5" customWidth="1"/>
    <col min="1544" max="1790" width="9" style="5"/>
    <col min="1791" max="1791" width="3.26953125" style="5" bestFit="1" customWidth="1"/>
    <col min="1792" max="1792" width="8" style="5" bestFit="1" customWidth="1"/>
    <col min="1793" max="1793" width="7.1796875" style="5" bestFit="1" customWidth="1"/>
    <col min="1794" max="1795" width="6.453125" style="5" bestFit="1" customWidth="1"/>
    <col min="1796" max="1796" width="9.54296875" style="5" bestFit="1" customWidth="1"/>
    <col min="1797" max="1797" width="9.81640625" style="5" bestFit="1" customWidth="1"/>
    <col min="1798" max="1798" width="8" style="5" bestFit="1" customWidth="1"/>
    <col min="1799" max="1799" width="33.1796875" style="5" customWidth="1"/>
    <col min="1800" max="2046" width="9" style="5"/>
    <col min="2047" max="2047" width="3.26953125" style="5" bestFit="1" customWidth="1"/>
    <col min="2048" max="2048" width="8" style="5" bestFit="1" customWidth="1"/>
    <col min="2049" max="2049" width="7.1796875" style="5" bestFit="1" customWidth="1"/>
    <col min="2050" max="2051" width="6.453125" style="5" bestFit="1" customWidth="1"/>
    <col min="2052" max="2052" width="9.54296875" style="5" bestFit="1" customWidth="1"/>
    <col min="2053" max="2053" width="9.81640625" style="5" bestFit="1" customWidth="1"/>
    <col min="2054" max="2054" width="8" style="5" bestFit="1" customWidth="1"/>
    <col min="2055" max="2055" width="33.1796875" style="5" customWidth="1"/>
    <col min="2056" max="2302" width="9" style="5"/>
    <col min="2303" max="2303" width="3.26953125" style="5" bestFit="1" customWidth="1"/>
    <col min="2304" max="2304" width="8" style="5" bestFit="1" customWidth="1"/>
    <col min="2305" max="2305" width="7.1796875" style="5" bestFit="1" customWidth="1"/>
    <col min="2306" max="2307" width="6.453125" style="5" bestFit="1" customWidth="1"/>
    <col min="2308" max="2308" width="9.54296875" style="5" bestFit="1" customWidth="1"/>
    <col min="2309" max="2309" width="9.81640625" style="5" bestFit="1" customWidth="1"/>
    <col min="2310" max="2310" width="8" style="5" bestFit="1" customWidth="1"/>
    <col min="2311" max="2311" width="33.1796875" style="5" customWidth="1"/>
    <col min="2312" max="2558" width="9" style="5"/>
    <col min="2559" max="2559" width="3.26953125" style="5" bestFit="1" customWidth="1"/>
    <col min="2560" max="2560" width="8" style="5" bestFit="1" customWidth="1"/>
    <col min="2561" max="2561" width="7.1796875" style="5" bestFit="1" customWidth="1"/>
    <col min="2562" max="2563" width="6.453125" style="5" bestFit="1" customWidth="1"/>
    <col min="2564" max="2564" width="9.54296875" style="5" bestFit="1" customWidth="1"/>
    <col min="2565" max="2565" width="9.81640625" style="5" bestFit="1" customWidth="1"/>
    <col min="2566" max="2566" width="8" style="5" bestFit="1" customWidth="1"/>
    <col min="2567" max="2567" width="33.1796875" style="5" customWidth="1"/>
    <col min="2568" max="2814" width="9" style="5"/>
    <col min="2815" max="2815" width="3.26953125" style="5" bestFit="1" customWidth="1"/>
    <col min="2816" max="2816" width="8" style="5" bestFit="1" customWidth="1"/>
    <col min="2817" max="2817" width="7.1796875" style="5" bestFit="1" customWidth="1"/>
    <col min="2818" max="2819" width="6.453125" style="5" bestFit="1" customWidth="1"/>
    <col min="2820" max="2820" width="9.54296875" style="5" bestFit="1" customWidth="1"/>
    <col min="2821" max="2821" width="9.81640625" style="5" bestFit="1" customWidth="1"/>
    <col min="2822" max="2822" width="8" style="5" bestFit="1" customWidth="1"/>
    <col min="2823" max="2823" width="33.1796875" style="5" customWidth="1"/>
    <col min="2824" max="3070" width="9" style="5"/>
    <col min="3071" max="3071" width="3.26953125" style="5" bestFit="1" customWidth="1"/>
    <col min="3072" max="3072" width="8" style="5" bestFit="1" customWidth="1"/>
    <col min="3073" max="3073" width="7.1796875" style="5" bestFit="1" customWidth="1"/>
    <col min="3074" max="3075" width="6.453125" style="5" bestFit="1" customWidth="1"/>
    <col min="3076" max="3076" width="9.54296875" style="5" bestFit="1" customWidth="1"/>
    <col min="3077" max="3077" width="9.81640625" style="5" bestFit="1" customWidth="1"/>
    <col min="3078" max="3078" width="8" style="5" bestFit="1" customWidth="1"/>
    <col min="3079" max="3079" width="33.1796875" style="5" customWidth="1"/>
    <col min="3080" max="3326" width="9" style="5"/>
    <col min="3327" max="3327" width="3.26953125" style="5" bestFit="1" customWidth="1"/>
    <col min="3328" max="3328" width="8" style="5" bestFit="1" customWidth="1"/>
    <col min="3329" max="3329" width="7.1796875" style="5" bestFit="1" customWidth="1"/>
    <col min="3330" max="3331" width="6.453125" style="5" bestFit="1" customWidth="1"/>
    <col min="3332" max="3332" width="9.54296875" style="5" bestFit="1" customWidth="1"/>
    <col min="3333" max="3333" width="9.81640625" style="5" bestFit="1" customWidth="1"/>
    <col min="3334" max="3334" width="8" style="5" bestFit="1" customWidth="1"/>
    <col min="3335" max="3335" width="33.1796875" style="5" customWidth="1"/>
    <col min="3336" max="3582" width="9" style="5"/>
    <col min="3583" max="3583" width="3.26953125" style="5" bestFit="1" customWidth="1"/>
    <col min="3584" max="3584" width="8" style="5" bestFit="1" customWidth="1"/>
    <col min="3585" max="3585" width="7.1796875" style="5" bestFit="1" customWidth="1"/>
    <col min="3586" max="3587" width="6.453125" style="5" bestFit="1" customWidth="1"/>
    <col min="3588" max="3588" width="9.54296875" style="5" bestFit="1" customWidth="1"/>
    <col min="3589" max="3589" width="9.81640625" style="5" bestFit="1" customWidth="1"/>
    <col min="3590" max="3590" width="8" style="5" bestFit="1" customWidth="1"/>
    <col min="3591" max="3591" width="33.1796875" style="5" customWidth="1"/>
    <col min="3592" max="3838" width="9" style="5"/>
    <col min="3839" max="3839" width="3.26953125" style="5" bestFit="1" customWidth="1"/>
    <col min="3840" max="3840" width="8" style="5" bestFit="1" customWidth="1"/>
    <col min="3841" max="3841" width="7.1796875" style="5" bestFit="1" customWidth="1"/>
    <col min="3842" max="3843" width="6.453125" style="5" bestFit="1" customWidth="1"/>
    <col min="3844" max="3844" width="9.54296875" style="5" bestFit="1" customWidth="1"/>
    <col min="3845" max="3845" width="9.81640625" style="5" bestFit="1" customWidth="1"/>
    <col min="3846" max="3846" width="8" style="5" bestFit="1" customWidth="1"/>
    <col min="3847" max="3847" width="33.1796875" style="5" customWidth="1"/>
    <col min="3848" max="4094" width="9" style="5"/>
    <col min="4095" max="4095" width="3.26953125" style="5" bestFit="1" customWidth="1"/>
    <col min="4096" max="4096" width="8" style="5" bestFit="1" customWidth="1"/>
    <col min="4097" max="4097" width="7.1796875" style="5" bestFit="1" customWidth="1"/>
    <col min="4098" max="4099" width="6.453125" style="5" bestFit="1" customWidth="1"/>
    <col min="4100" max="4100" width="9.54296875" style="5" bestFit="1" customWidth="1"/>
    <col min="4101" max="4101" width="9.81640625" style="5" bestFit="1" customWidth="1"/>
    <col min="4102" max="4102" width="8" style="5" bestFit="1" customWidth="1"/>
    <col min="4103" max="4103" width="33.1796875" style="5" customWidth="1"/>
    <col min="4104" max="4350" width="9" style="5"/>
    <col min="4351" max="4351" width="3.26953125" style="5" bestFit="1" customWidth="1"/>
    <col min="4352" max="4352" width="8" style="5" bestFit="1" customWidth="1"/>
    <col min="4353" max="4353" width="7.1796875" style="5" bestFit="1" customWidth="1"/>
    <col min="4354" max="4355" width="6.453125" style="5" bestFit="1" customWidth="1"/>
    <col min="4356" max="4356" width="9.54296875" style="5" bestFit="1" customWidth="1"/>
    <col min="4357" max="4357" width="9.81640625" style="5" bestFit="1" customWidth="1"/>
    <col min="4358" max="4358" width="8" style="5" bestFit="1" customWidth="1"/>
    <col min="4359" max="4359" width="33.1796875" style="5" customWidth="1"/>
    <col min="4360" max="4606" width="9" style="5"/>
    <col min="4607" max="4607" width="3.26953125" style="5" bestFit="1" customWidth="1"/>
    <col min="4608" max="4608" width="8" style="5" bestFit="1" customWidth="1"/>
    <col min="4609" max="4609" width="7.1796875" style="5" bestFit="1" customWidth="1"/>
    <col min="4610" max="4611" width="6.453125" style="5" bestFit="1" customWidth="1"/>
    <col min="4612" max="4612" width="9.54296875" style="5" bestFit="1" customWidth="1"/>
    <col min="4613" max="4613" width="9.81640625" style="5" bestFit="1" customWidth="1"/>
    <col min="4614" max="4614" width="8" style="5" bestFit="1" customWidth="1"/>
    <col min="4615" max="4615" width="33.1796875" style="5" customWidth="1"/>
    <col min="4616" max="4862" width="9" style="5"/>
    <col min="4863" max="4863" width="3.26953125" style="5" bestFit="1" customWidth="1"/>
    <col min="4864" max="4864" width="8" style="5" bestFit="1" customWidth="1"/>
    <col min="4865" max="4865" width="7.1796875" style="5" bestFit="1" customWidth="1"/>
    <col min="4866" max="4867" width="6.453125" style="5" bestFit="1" customWidth="1"/>
    <col min="4868" max="4868" width="9.54296875" style="5" bestFit="1" customWidth="1"/>
    <col min="4869" max="4869" width="9.81640625" style="5" bestFit="1" customWidth="1"/>
    <col min="4870" max="4870" width="8" style="5" bestFit="1" customWidth="1"/>
    <col min="4871" max="4871" width="33.1796875" style="5" customWidth="1"/>
    <col min="4872" max="5118" width="9" style="5"/>
    <col min="5119" max="5119" width="3.26953125" style="5" bestFit="1" customWidth="1"/>
    <col min="5120" max="5120" width="8" style="5" bestFit="1" customWidth="1"/>
    <col min="5121" max="5121" width="7.1796875" style="5" bestFit="1" customWidth="1"/>
    <col min="5122" max="5123" width="6.453125" style="5" bestFit="1" customWidth="1"/>
    <col min="5124" max="5124" width="9.54296875" style="5" bestFit="1" customWidth="1"/>
    <col min="5125" max="5125" width="9.81640625" style="5" bestFit="1" customWidth="1"/>
    <col min="5126" max="5126" width="8" style="5" bestFit="1" customWidth="1"/>
    <col min="5127" max="5127" width="33.1796875" style="5" customWidth="1"/>
    <col min="5128" max="5374" width="9" style="5"/>
    <col min="5375" max="5375" width="3.26953125" style="5" bestFit="1" customWidth="1"/>
    <col min="5376" max="5376" width="8" style="5" bestFit="1" customWidth="1"/>
    <col min="5377" max="5377" width="7.1796875" style="5" bestFit="1" customWidth="1"/>
    <col min="5378" max="5379" width="6.453125" style="5" bestFit="1" customWidth="1"/>
    <col min="5380" max="5380" width="9.54296875" style="5" bestFit="1" customWidth="1"/>
    <col min="5381" max="5381" width="9.81640625" style="5" bestFit="1" customWidth="1"/>
    <col min="5382" max="5382" width="8" style="5" bestFit="1" customWidth="1"/>
    <col min="5383" max="5383" width="33.1796875" style="5" customWidth="1"/>
    <col min="5384" max="5630" width="9" style="5"/>
    <col min="5631" max="5631" width="3.26953125" style="5" bestFit="1" customWidth="1"/>
    <col min="5632" max="5632" width="8" style="5" bestFit="1" customWidth="1"/>
    <col min="5633" max="5633" width="7.1796875" style="5" bestFit="1" customWidth="1"/>
    <col min="5634" max="5635" width="6.453125" style="5" bestFit="1" customWidth="1"/>
    <col min="5636" max="5636" width="9.54296875" style="5" bestFit="1" customWidth="1"/>
    <col min="5637" max="5637" width="9.81640625" style="5" bestFit="1" customWidth="1"/>
    <col min="5638" max="5638" width="8" style="5" bestFit="1" customWidth="1"/>
    <col min="5639" max="5639" width="33.1796875" style="5" customWidth="1"/>
    <col min="5640" max="5886" width="9" style="5"/>
    <col min="5887" max="5887" width="3.26953125" style="5" bestFit="1" customWidth="1"/>
    <col min="5888" max="5888" width="8" style="5" bestFit="1" customWidth="1"/>
    <col min="5889" max="5889" width="7.1796875" style="5" bestFit="1" customWidth="1"/>
    <col min="5890" max="5891" width="6.453125" style="5" bestFit="1" customWidth="1"/>
    <col min="5892" max="5892" width="9.54296875" style="5" bestFit="1" customWidth="1"/>
    <col min="5893" max="5893" width="9.81640625" style="5" bestFit="1" customWidth="1"/>
    <col min="5894" max="5894" width="8" style="5" bestFit="1" customWidth="1"/>
    <col min="5895" max="5895" width="33.1796875" style="5" customWidth="1"/>
    <col min="5896" max="6142" width="9" style="5"/>
    <col min="6143" max="6143" width="3.26953125" style="5" bestFit="1" customWidth="1"/>
    <col min="6144" max="6144" width="8" style="5" bestFit="1" customWidth="1"/>
    <col min="6145" max="6145" width="7.1796875" style="5" bestFit="1" customWidth="1"/>
    <col min="6146" max="6147" width="6.453125" style="5" bestFit="1" customWidth="1"/>
    <col min="6148" max="6148" width="9.54296875" style="5" bestFit="1" customWidth="1"/>
    <col min="6149" max="6149" width="9.81640625" style="5" bestFit="1" customWidth="1"/>
    <col min="6150" max="6150" width="8" style="5" bestFit="1" customWidth="1"/>
    <col min="6151" max="6151" width="33.1796875" style="5" customWidth="1"/>
    <col min="6152" max="6398" width="9" style="5"/>
    <col min="6399" max="6399" width="3.26953125" style="5" bestFit="1" customWidth="1"/>
    <col min="6400" max="6400" width="8" style="5" bestFit="1" customWidth="1"/>
    <col min="6401" max="6401" width="7.1796875" style="5" bestFit="1" customWidth="1"/>
    <col min="6402" max="6403" width="6.453125" style="5" bestFit="1" customWidth="1"/>
    <col min="6404" max="6404" width="9.54296875" style="5" bestFit="1" customWidth="1"/>
    <col min="6405" max="6405" width="9.81640625" style="5" bestFit="1" customWidth="1"/>
    <col min="6406" max="6406" width="8" style="5" bestFit="1" customWidth="1"/>
    <col min="6407" max="6407" width="33.1796875" style="5" customWidth="1"/>
    <col min="6408" max="6654" width="9" style="5"/>
    <col min="6655" max="6655" width="3.26953125" style="5" bestFit="1" customWidth="1"/>
    <col min="6656" max="6656" width="8" style="5" bestFit="1" customWidth="1"/>
    <col min="6657" max="6657" width="7.1796875" style="5" bestFit="1" customWidth="1"/>
    <col min="6658" max="6659" width="6.453125" style="5" bestFit="1" customWidth="1"/>
    <col min="6660" max="6660" width="9.54296875" style="5" bestFit="1" customWidth="1"/>
    <col min="6661" max="6661" width="9.81640625" style="5" bestFit="1" customWidth="1"/>
    <col min="6662" max="6662" width="8" style="5" bestFit="1" customWidth="1"/>
    <col min="6663" max="6663" width="33.1796875" style="5" customWidth="1"/>
    <col min="6664" max="6910" width="9" style="5"/>
    <col min="6911" max="6911" width="3.26953125" style="5" bestFit="1" customWidth="1"/>
    <col min="6912" max="6912" width="8" style="5" bestFit="1" customWidth="1"/>
    <col min="6913" max="6913" width="7.1796875" style="5" bestFit="1" customWidth="1"/>
    <col min="6914" max="6915" width="6.453125" style="5" bestFit="1" customWidth="1"/>
    <col min="6916" max="6916" width="9.54296875" style="5" bestFit="1" customWidth="1"/>
    <col min="6917" max="6917" width="9.81640625" style="5" bestFit="1" customWidth="1"/>
    <col min="6918" max="6918" width="8" style="5" bestFit="1" customWidth="1"/>
    <col min="6919" max="6919" width="33.1796875" style="5" customWidth="1"/>
    <col min="6920" max="7166" width="9" style="5"/>
    <col min="7167" max="7167" width="3.26953125" style="5" bestFit="1" customWidth="1"/>
    <col min="7168" max="7168" width="8" style="5" bestFit="1" customWidth="1"/>
    <col min="7169" max="7169" width="7.1796875" style="5" bestFit="1" customWidth="1"/>
    <col min="7170" max="7171" width="6.453125" style="5" bestFit="1" customWidth="1"/>
    <col min="7172" max="7172" width="9.54296875" style="5" bestFit="1" customWidth="1"/>
    <col min="7173" max="7173" width="9.81640625" style="5" bestFit="1" customWidth="1"/>
    <col min="7174" max="7174" width="8" style="5" bestFit="1" customWidth="1"/>
    <col min="7175" max="7175" width="33.1796875" style="5" customWidth="1"/>
    <col min="7176" max="7422" width="9" style="5"/>
    <col min="7423" max="7423" width="3.26953125" style="5" bestFit="1" customWidth="1"/>
    <col min="7424" max="7424" width="8" style="5" bestFit="1" customWidth="1"/>
    <col min="7425" max="7425" width="7.1796875" style="5" bestFit="1" customWidth="1"/>
    <col min="7426" max="7427" width="6.453125" style="5" bestFit="1" customWidth="1"/>
    <col min="7428" max="7428" width="9.54296875" style="5" bestFit="1" customWidth="1"/>
    <col min="7429" max="7429" width="9.81640625" style="5" bestFit="1" customWidth="1"/>
    <col min="7430" max="7430" width="8" style="5" bestFit="1" customWidth="1"/>
    <col min="7431" max="7431" width="33.1796875" style="5" customWidth="1"/>
    <col min="7432" max="7678" width="9" style="5"/>
    <col min="7679" max="7679" width="3.26953125" style="5" bestFit="1" customWidth="1"/>
    <col min="7680" max="7680" width="8" style="5" bestFit="1" customWidth="1"/>
    <col min="7681" max="7681" width="7.1796875" style="5" bestFit="1" customWidth="1"/>
    <col min="7682" max="7683" width="6.453125" style="5" bestFit="1" customWidth="1"/>
    <col min="7684" max="7684" width="9.54296875" style="5" bestFit="1" customWidth="1"/>
    <col min="7685" max="7685" width="9.81640625" style="5" bestFit="1" customWidth="1"/>
    <col min="7686" max="7686" width="8" style="5" bestFit="1" customWidth="1"/>
    <col min="7687" max="7687" width="33.1796875" style="5" customWidth="1"/>
    <col min="7688" max="7934" width="9" style="5"/>
    <col min="7935" max="7935" width="3.26953125" style="5" bestFit="1" customWidth="1"/>
    <col min="7936" max="7936" width="8" style="5" bestFit="1" customWidth="1"/>
    <col min="7937" max="7937" width="7.1796875" style="5" bestFit="1" customWidth="1"/>
    <col min="7938" max="7939" width="6.453125" style="5" bestFit="1" customWidth="1"/>
    <col min="7940" max="7940" width="9.54296875" style="5" bestFit="1" customWidth="1"/>
    <col min="7941" max="7941" width="9.81640625" style="5" bestFit="1" customWidth="1"/>
    <col min="7942" max="7942" width="8" style="5" bestFit="1" customWidth="1"/>
    <col min="7943" max="7943" width="33.1796875" style="5" customWidth="1"/>
    <col min="7944" max="8190" width="9" style="5"/>
    <col min="8191" max="8191" width="3.26953125" style="5" bestFit="1" customWidth="1"/>
    <col min="8192" max="8192" width="8" style="5" bestFit="1" customWidth="1"/>
    <col min="8193" max="8193" width="7.1796875" style="5" bestFit="1" customWidth="1"/>
    <col min="8194" max="8195" width="6.453125" style="5" bestFit="1" customWidth="1"/>
    <col min="8196" max="8196" width="9.54296875" style="5" bestFit="1" customWidth="1"/>
    <col min="8197" max="8197" width="9.81640625" style="5" bestFit="1" customWidth="1"/>
    <col min="8198" max="8198" width="8" style="5" bestFit="1" customWidth="1"/>
    <col min="8199" max="8199" width="33.1796875" style="5" customWidth="1"/>
    <col min="8200" max="8446" width="9" style="5"/>
    <col min="8447" max="8447" width="3.26953125" style="5" bestFit="1" customWidth="1"/>
    <col min="8448" max="8448" width="8" style="5" bestFit="1" customWidth="1"/>
    <col min="8449" max="8449" width="7.1796875" style="5" bestFit="1" customWidth="1"/>
    <col min="8450" max="8451" width="6.453125" style="5" bestFit="1" customWidth="1"/>
    <col min="8452" max="8452" width="9.54296875" style="5" bestFit="1" customWidth="1"/>
    <col min="8453" max="8453" width="9.81640625" style="5" bestFit="1" customWidth="1"/>
    <col min="8454" max="8454" width="8" style="5" bestFit="1" customWidth="1"/>
    <col min="8455" max="8455" width="33.1796875" style="5" customWidth="1"/>
    <col min="8456" max="8702" width="9" style="5"/>
    <col min="8703" max="8703" width="3.26953125" style="5" bestFit="1" customWidth="1"/>
    <col min="8704" max="8704" width="8" style="5" bestFit="1" customWidth="1"/>
    <col min="8705" max="8705" width="7.1796875" style="5" bestFit="1" customWidth="1"/>
    <col min="8706" max="8707" width="6.453125" style="5" bestFit="1" customWidth="1"/>
    <col min="8708" max="8708" width="9.54296875" style="5" bestFit="1" customWidth="1"/>
    <col min="8709" max="8709" width="9.81640625" style="5" bestFit="1" customWidth="1"/>
    <col min="8710" max="8710" width="8" style="5" bestFit="1" customWidth="1"/>
    <col min="8711" max="8711" width="33.1796875" style="5" customWidth="1"/>
    <col min="8712" max="8958" width="9" style="5"/>
    <col min="8959" max="8959" width="3.26953125" style="5" bestFit="1" customWidth="1"/>
    <col min="8960" max="8960" width="8" style="5" bestFit="1" customWidth="1"/>
    <col min="8961" max="8961" width="7.1796875" style="5" bestFit="1" customWidth="1"/>
    <col min="8962" max="8963" width="6.453125" style="5" bestFit="1" customWidth="1"/>
    <col min="8964" max="8964" width="9.54296875" style="5" bestFit="1" customWidth="1"/>
    <col min="8965" max="8965" width="9.81640625" style="5" bestFit="1" customWidth="1"/>
    <col min="8966" max="8966" width="8" style="5" bestFit="1" customWidth="1"/>
    <col min="8967" max="8967" width="33.1796875" style="5" customWidth="1"/>
    <col min="8968" max="9214" width="9" style="5"/>
    <col min="9215" max="9215" width="3.26953125" style="5" bestFit="1" customWidth="1"/>
    <col min="9216" max="9216" width="8" style="5" bestFit="1" customWidth="1"/>
    <col min="9217" max="9217" width="7.1796875" style="5" bestFit="1" customWidth="1"/>
    <col min="9218" max="9219" width="6.453125" style="5" bestFit="1" customWidth="1"/>
    <col min="9220" max="9220" width="9.54296875" style="5" bestFit="1" customWidth="1"/>
    <col min="9221" max="9221" width="9.81640625" style="5" bestFit="1" customWidth="1"/>
    <col min="9222" max="9222" width="8" style="5" bestFit="1" customWidth="1"/>
    <col min="9223" max="9223" width="33.1796875" style="5" customWidth="1"/>
    <col min="9224" max="9470" width="9" style="5"/>
    <col min="9471" max="9471" width="3.26953125" style="5" bestFit="1" customWidth="1"/>
    <col min="9472" max="9472" width="8" style="5" bestFit="1" customWidth="1"/>
    <col min="9473" max="9473" width="7.1796875" style="5" bestFit="1" customWidth="1"/>
    <col min="9474" max="9475" width="6.453125" style="5" bestFit="1" customWidth="1"/>
    <col min="9476" max="9476" width="9.54296875" style="5" bestFit="1" customWidth="1"/>
    <col min="9477" max="9477" width="9.81640625" style="5" bestFit="1" customWidth="1"/>
    <col min="9478" max="9478" width="8" style="5" bestFit="1" customWidth="1"/>
    <col min="9479" max="9479" width="33.1796875" style="5" customWidth="1"/>
    <col min="9480" max="9726" width="9" style="5"/>
    <col min="9727" max="9727" width="3.26953125" style="5" bestFit="1" customWidth="1"/>
    <col min="9728" max="9728" width="8" style="5" bestFit="1" customWidth="1"/>
    <col min="9729" max="9729" width="7.1796875" style="5" bestFit="1" customWidth="1"/>
    <col min="9730" max="9731" width="6.453125" style="5" bestFit="1" customWidth="1"/>
    <col min="9732" max="9732" width="9.54296875" style="5" bestFit="1" customWidth="1"/>
    <col min="9733" max="9733" width="9.81640625" style="5" bestFit="1" customWidth="1"/>
    <col min="9734" max="9734" width="8" style="5" bestFit="1" customWidth="1"/>
    <col min="9735" max="9735" width="33.1796875" style="5" customWidth="1"/>
    <col min="9736" max="9982" width="9" style="5"/>
    <col min="9983" max="9983" width="3.26953125" style="5" bestFit="1" customWidth="1"/>
    <col min="9984" max="9984" width="8" style="5" bestFit="1" customWidth="1"/>
    <col min="9985" max="9985" width="7.1796875" style="5" bestFit="1" customWidth="1"/>
    <col min="9986" max="9987" width="6.453125" style="5" bestFit="1" customWidth="1"/>
    <col min="9988" max="9988" width="9.54296875" style="5" bestFit="1" customWidth="1"/>
    <col min="9989" max="9989" width="9.81640625" style="5" bestFit="1" customWidth="1"/>
    <col min="9990" max="9990" width="8" style="5" bestFit="1" customWidth="1"/>
    <col min="9991" max="9991" width="33.1796875" style="5" customWidth="1"/>
    <col min="9992" max="10238" width="9" style="5"/>
    <col min="10239" max="10239" width="3.26953125" style="5" bestFit="1" customWidth="1"/>
    <col min="10240" max="10240" width="8" style="5" bestFit="1" customWidth="1"/>
    <col min="10241" max="10241" width="7.1796875" style="5" bestFit="1" customWidth="1"/>
    <col min="10242" max="10243" width="6.453125" style="5" bestFit="1" customWidth="1"/>
    <col min="10244" max="10244" width="9.54296875" style="5" bestFit="1" customWidth="1"/>
    <col min="10245" max="10245" width="9.81640625" style="5" bestFit="1" customWidth="1"/>
    <col min="10246" max="10246" width="8" style="5" bestFit="1" customWidth="1"/>
    <col min="10247" max="10247" width="33.1796875" style="5" customWidth="1"/>
    <col min="10248" max="10494" width="9" style="5"/>
    <col min="10495" max="10495" width="3.26953125" style="5" bestFit="1" customWidth="1"/>
    <col min="10496" max="10496" width="8" style="5" bestFit="1" customWidth="1"/>
    <col min="10497" max="10497" width="7.1796875" style="5" bestFit="1" customWidth="1"/>
    <col min="10498" max="10499" width="6.453125" style="5" bestFit="1" customWidth="1"/>
    <col min="10500" max="10500" width="9.54296875" style="5" bestFit="1" customWidth="1"/>
    <col min="10501" max="10501" width="9.81640625" style="5" bestFit="1" customWidth="1"/>
    <col min="10502" max="10502" width="8" style="5" bestFit="1" customWidth="1"/>
    <col min="10503" max="10503" width="33.1796875" style="5" customWidth="1"/>
    <col min="10504" max="10750" width="9" style="5"/>
    <col min="10751" max="10751" width="3.26953125" style="5" bestFit="1" customWidth="1"/>
    <col min="10752" max="10752" width="8" style="5" bestFit="1" customWidth="1"/>
    <col min="10753" max="10753" width="7.1796875" style="5" bestFit="1" customWidth="1"/>
    <col min="10754" max="10755" width="6.453125" style="5" bestFit="1" customWidth="1"/>
    <col min="10756" max="10756" width="9.54296875" style="5" bestFit="1" customWidth="1"/>
    <col min="10757" max="10757" width="9.81640625" style="5" bestFit="1" customWidth="1"/>
    <col min="10758" max="10758" width="8" style="5" bestFit="1" customWidth="1"/>
    <col min="10759" max="10759" width="33.1796875" style="5" customWidth="1"/>
    <col min="10760" max="11006" width="9" style="5"/>
    <col min="11007" max="11007" width="3.26953125" style="5" bestFit="1" customWidth="1"/>
    <col min="11008" max="11008" width="8" style="5" bestFit="1" customWidth="1"/>
    <col min="11009" max="11009" width="7.1796875" style="5" bestFit="1" customWidth="1"/>
    <col min="11010" max="11011" width="6.453125" style="5" bestFit="1" customWidth="1"/>
    <col min="11012" max="11012" width="9.54296875" style="5" bestFit="1" customWidth="1"/>
    <col min="11013" max="11013" width="9.81640625" style="5" bestFit="1" customWidth="1"/>
    <col min="11014" max="11014" width="8" style="5" bestFit="1" customWidth="1"/>
    <col min="11015" max="11015" width="33.1796875" style="5" customWidth="1"/>
    <col min="11016" max="11262" width="9" style="5"/>
    <col min="11263" max="11263" width="3.26953125" style="5" bestFit="1" customWidth="1"/>
    <col min="11264" max="11264" width="8" style="5" bestFit="1" customWidth="1"/>
    <col min="11265" max="11265" width="7.1796875" style="5" bestFit="1" customWidth="1"/>
    <col min="11266" max="11267" width="6.453125" style="5" bestFit="1" customWidth="1"/>
    <col min="11268" max="11268" width="9.54296875" style="5" bestFit="1" customWidth="1"/>
    <col min="11269" max="11269" width="9.81640625" style="5" bestFit="1" customWidth="1"/>
    <col min="11270" max="11270" width="8" style="5" bestFit="1" customWidth="1"/>
    <col min="11271" max="11271" width="33.1796875" style="5" customWidth="1"/>
    <col min="11272" max="11518" width="9" style="5"/>
    <col min="11519" max="11519" width="3.26953125" style="5" bestFit="1" customWidth="1"/>
    <col min="11520" max="11520" width="8" style="5" bestFit="1" customWidth="1"/>
    <col min="11521" max="11521" width="7.1796875" style="5" bestFit="1" customWidth="1"/>
    <col min="11522" max="11523" width="6.453125" style="5" bestFit="1" customWidth="1"/>
    <col min="11524" max="11524" width="9.54296875" style="5" bestFit="1" customWidth="1"/>
    <col min="11525" max="11525" width="9.81640625" style="5" bestFit="1" customWidth="1"/>
    <col min="11526" max="11526" width="8" style="5" bestFit="1" customWidth="1"/>
    <col min="11527" max="11527" width="33.1796875" style="5" customWidth="1"/>
    <col min="11528" max="11774" width="9" style="5"/>
    <col min="11775" max="11775" width="3.26953125" style="5" bestFit="1" customWidth="1"/>
    <col min="11776" max="11776" width="8" style="5" bestFit="1" customWidth="1"/>
    <col min="11777" max="11777" width="7.1796875" style="5" bestFit="1" customWidth="1"/>
    <col min="11778" max="11779" width="6.453125" style="5" bestFit="1" customWidth="1"/>
    <col min="11780" max="11780" width="9.54296875" style="5" bestFit="1" customWidth="1"/>
    <col min="11781" max="11781" width="9.81640625" style="5" bestFit="1" customWidth="1"/>
    <col min="11782" max="11782" width="8" style="5" bestFit="1" customWidth="1"/>
    <col min="11783" max="11783" width="33.1796875" style="5" customWidth="1"/>
    <col min="11784" max="12030" width="9" style="5"/>
    <col min="12031" max="12031" width="3.26953125" style="5" bestFit="1" customWidth="1"/>
    <col min="12032" max="12032" width="8" style="5" bestFit="1" customWidth="1"/>
    <col min="12033" max="12033" width="7.1796875" style="5" bestFit="1" customWidth="1"/>
    <col min="12034" max="12035" width="6.453125" style="5" bestFit="1" customWidth="1"/>
    <col min="12036" max="12036" width="9.54296875" style="5" bestFit="1" customWidth="1"/>
    <col min="12037" max="12037" width="9.81640625" style="5" bestFit="1" customWidth="1"/>
    <col min="12038" max="12038" width="8" style="5" bestFit="1" customWidth="1"/>
    <col min="12039" max="12039" width="33.1796875" style="5" customWidth="1"/>
    <col min="12040" max="12286" width="9" style="5"/>
    <col min="12287" max="12287" width="3.26953125" style="5" bestFit="1" customWidth="1"/>
    <col min="12288" max="12288" width="8" style="5" bestFit="1" customWidth="1"/>
    <col min="12289" max="12289" width="7.1796875" style="5" bestFit="1" customWidth="1"/>
    <col min="12290" max="12291" width="6.453125" style="5" bestFit="1" customWidth="1"/>
    <col min="12292" max="12292" width="9.54296875" style="5" bestFit="1" customWidth="1"/>
    <col min="12293" max="12293" width="9.81640625" style="5" bestFit="1" customWidth="1"/>
    <col min="12294" max="12294" width="8" style="5" bestFit="1" customWidth="1"/>
    <col min="12295" max="12295" width="33.1796875" style="5" customWidth="1"/>
    <col min="12296" max="12542" width="9" style="5"/>
    <col min="12543" max="12543" width="3.26953125" style="5" bestFit="1" customWidth="1"/>
    <col min="12544" max="12544" width="8" style="5" bestFit="1" customWidth="1"/>
    <col min="12545" max="12545" width="7.1796875" style="5" bestFit="1" customWidth="1"/>
    <col min="12546" max="12547" width="6.453125" style="5" bestFit="1" customWidth="1"/>
    <col min="12548" max="12548" width="9.54296875" style="5" bestFit="1" customWidth="1"/>
    <col min="12549" max="12549" width="9.81640625" style="5" bestFit="1" customWidth="1"/>
    <col min="12550" max="12550" width="8" style="5" bestFit="1" customWidth="1"/>
    <col min="12551" max="12551" width="33.1796875" style="5" customWidth="1"/>
    <col min="12552" max="12798" width="9" style="5"/>
    <col min="12799" max="12799" width="3.26953125" style="5" bestFit="1" customWidth="1"/>
    <col min="12800" max="12800" width="8" style="5" bestFit="1" customWidth="1"/>
    <col min="12801" max="12801" width="7.1796875" style="5" bestFit="1" customWidth="1"/>
    <col min="12802" max="12803" width="6.453125" style="5" bestFit="1" customWidth="1"/>
    <col min="12804" max="12804" width="9.54296875" style="5" bestFit="1" customWidth="1"/>
    <col min="12805" max="12805" width="9.81640625" style="5" bestFit="1" customWidth="1"/>
    <col min="12806" max="12806" width="8" style="5" bestFit="1" customWidth="1"/>
    <col min="12807" max="12807" width="33.1796875" style="5" customWidth="1"/>
    <col min="12808" max="13054" width="9" style="5"/>
    <col min="13055" max="13055" width="3.26953125" style="5" bestFit="1" customWidth="1"/>
    <col min="13056" max="13056" width="8" style="5" bestFit="1" customWidth="1"/>
    <col min="13057" max="13057" width="7.1796875" style="5" bestFit="1" customWidth="1"/>
    <col min="13058" max="13059" width="6.453125" style="5" bestFit="1" customWidth="1"/>
    <col min="13060" max="13060" width="9.54296875" style="5" bestFit="1" customWidth="1"/>
    <col min="13061" max="13061" width="9.81640625" style="5" bestFit="1" customWidth="1"/>
    <col min="13062" max="13062" width="8" style="5" bestFit="1" customWidth="1"/>
    <col min="13063" max="13063" width="33.1796875" style="5" customWidth="1"/>
    <col min="13064" max="13310" width="9" style="5"/>
    <col min="13311" max="13311" width="3.26953125" style="5" bestFit="1" customWidth="1"/>
    <col min="13312" max="13312" width="8" style="5" bestFit="1" customWidth="1"/>
    <col min="13313" max="13313" width="7.1796875" style="5" bestFit="1" customWidth="1"/>
    <col min="13314" max="13315" width="6.453125" style="5" bestFit="1" customWidth="1"/>
    <col min="13316" max="13316" width="9.54296875" style="5" bestFit="1" customWidth="1"/>
    <col min="13317" max="13317" width="9.81640625" style="5" bestFit="1" customWidth="1"/>
    <col min="13318" max="13318" width="8" style="5" bestFit="1" customWidth="1"/>
    <col min="13319" max="13319" width="33.1796875" style="5" customWidth="1"/>
    <col min="13320" max="13566" width="9" style="5"/>
    <col min="13567" max="13567" width="3.26953125" style="5" bestFit="1" customWidth="1"/>
    <col min="13568" max="13568" width="8" style="5" bestFit="1" customWidth="1"/>
    <col min="13569" max="13569" width="7.1796875" style="5" bestFit="1" customWidth="1"/>
    <col min="13570" max="13571" width="6.453125" style="5" bestFit="1" customWidth="1"/>
    <col min="13572" max="13572" width="9.54296875" style="5" bestFit="1" customWidth="1"/>
    <col min="13573" max="13573" width="9.81640625" style="5" bestFit="1" customWidth="1"/>
    <col min="13574" max="13574" width="8" style="5" bestFit="1" customWidth="1"/>
    <col min="13575" max="13575" width="33.1796875" style="5" customWidth="1"/>
    <col min="13576" max="13822" width="9" style="5"/>
    <col min="13823" max="13823" width="3.26953125" style="5" bestFit="1" customWidth="1"/>
    <col min="13824" max="13824" width="8" style="5" bestFit="1" customWidth="1"/>
    <col min="13825" max="13825" width="7.1796875" style="5" bestFit="1" customWidth="1"/>
    <col min="13826" max="13827" width="6.453125" style="5" bestFit="1" customWidth="1"/>
    <col min="13828" max="13828" width="9.54296875" style="5" bestFit="1" customWidth="1"/>
    <col min="13829" max="13829" width="9.81640625" style="5" bestFit="1" customWidth="1"/>
    <col min="13830" max="13830" width="8" style="5" bestFit="1" customWidth="1"/>
    <col min="13831" max="13831" width="33.1796875" style="5" customWidth="1"/>
    <col min="13832" max="14078" width="9" style="5"/>
    <col min="14079" max="14079" width="3.26953125" style="5" bestFit="1" customWidth="1"/>
    <col min="14080" max="14080" width="8" style="5" bestFit="1" customWidth="1"/>
    <col min="14081" max="14081" width="7.1796875" style="5" bestFit="1" customWidth="1"/>
    <col min="14082" max="14083" width="6.453125" style="5" bestFit="1" customWidth="1"/>
    <col min="14084" max="14084" width="9.54296875" style="5" bestFit="1" customWidth="1"/>
    <col min="14085" max="14085" width="9.81640625" style="5" bestFit="1" customWidth="1"/>
    <col min="14086" max="14086" width="8" style="5" bestFit="1" customWidth="1"/>
    <col min="14087" max="14087" width="33.1796875" style="5" customWidth="1"/>
    <col min="14088" max="14334" width="9" style="5"/>
    <col min="14335" max="14335" width="3.26953125" style="5" bestFit="1" customWidth="1"/>
    <col min="14336" max="14336" width="8" style="5" bestFit="1" customWidth="1"/>
    <col min="14337" max="14337" width="7.1796875" style="5" bestFit="1" customWidth="1"/>
    <col min="14338" max="14339" width="6.453125" style="5" bestFit="1" customWidth="1"/>
    <col min="14340" max="14340" width="9.54296875" style="5" bestFit="1" customWidth="1"/>
    <col min="14341" max="14341" width="9.81640625" style="5" bestFit="1" customWidth="1"/>
    <col min="14342" max="14342" width="8" style="5" bestFit="1" customWidth="1"/>
    <col min="14343" max="14343" width="33.1796875" style="5" customWidth="1"/>
    <col min="14344" max="14590" width="9" style="5"/>
    <col min="14591" max="14591" width="3.26953125" style="5" bestFit="1" customWidth="1"/>
    <col min="14592" max="14592" width="8" style="5" bestFit="1" customWidth="1"/>
    <col min="14593" max="14593" width="7.1796875" style="5" bestFit="1" customWidth="1"/>
    <col min="14594" max="14595" width="6.453125" style="5" bestFit="1" customWidth="1"/>
    <col min="14596" max="14596" width="9.54296875" style="5" bestFit="1" customWidth="1"/>
    <col min="14597" max="14597" width="9.81640625" style="5" bestFit="1" customWidth="1"/>
    <col min="14598" max="14598" width="8" style="5" bestFit="1" customWidth="1"/>
    <col min="14599" max="14599" width="33.1796875" style="5" customWidth="1"/>
    <col min="14600" max="14846" width="9" style="5"/>
    <col min="14847" max="14847" width="3.26953125" style="5" bestFit="1" customWidth="1"/>
    <col min="14848" max="14848" width="8" style="5" bestFit="1" customWidth="1"/>
    <col min="14849" max="14849" width="7.1796875" style="5" bestFit="1" customWidth="1"/>
    <col min="14850" max="14851" width="6.453125" style="5" bestFit="1" customWidth="1"/>
    <col min="14852" max="14852" width="9.54296875" style="5" bestFit="1" customWidth="1"/>
    <col min="14853" max="14853" width="9.81640625" style="5" bestFit="1" customWidth="1"/>
    <col min="14854" max="14854" width="8" style="5" bestFit="1" customWidth="1"/>
    <col min="14855" max="14855" width="33.1796875" style="5" customWidth="1"/>
    <col min="14856" max="15102" width="9" style="5"/>
    <col min="15103" max="15103" width="3.26953125" style="5" bestFit="1" customWidth="1"/>
    <col min="15104" max="15104" width="8" style="5" bestFit="1" customWidth="1"/>
    <col min="15105" max="15105" width="7.1796875" style="5" bestFit="1" customWidth="1"/>
    <col min="15106" max="15107" width="6.453125" style="5" bestFit="1" customWidth="1"/>
    <col min="15108" max="15108" width="9.54296875" style="5" bestFit="1" customWidth="1"/>
    <col min="15109" max="15109" width="9.81640625" style="5" bestFit="1" customWidth="1"/>
    <col min="15110" max="15110" width="8" style="5" bestFit="1" customWidth="1"/>
    <col min="15111" max="15111" width="33.1796875" style="5" customWidth="1"/>
    <col min="15112" max="15358" width="9" style="5"/>
    <col min="15359" max="15359" width="3.26953125" style="5" bestFit="1" customWidth="1"/>
    <col min="15360" max="15360" width="8" style="5" bestFit="1" customWidth="1"/>
    <col min="15361" max="15361" width="7.1796875" style="5" bestFit="1" customWidth="1"/>
    <col min="15362" max="15363" width="6.453125" style="5" bestFit="1" customWidth="1"/>
    <col min="15364" max="15364" width="9.54296875" style="5" bestFit="1" customWidth="1"/>
    <col min="15365" max="15365" width="9.81640625" style="5" bestFit="1" customWidth="1"/>
    <col min="15366" max="15366" width="8" style="5" bestFit="1" customWidth="1"/>
    <col min="15367" max="15367" width="33.1796875" style="5" customWidth="1"/>
    <col min="15368" max="15614" width="9" style="5"/>
    <col min="15615" max="15615" width="3.26953125" style="5" bestFit="1" customWidth="1"/>
    <col min="15616" max="15616" width="8" style="5" bestFit="1" customWidth="1"/>
    <col min="15617" max="15617" width="7.1796875" style="5" bestFit="1" customWidth="1"/>
    <col min="15618" max="15619" width="6.453125" style="5" bestFit="1" customWidth="1"/>
    <col min="15620" max="15620" width="9.54296875" style="5" bestFit="1" customWidth="1"/>
    <col min="15621" max="15621" width="9.81640625" style="5" bestFit="1" customWidth="1"/>
    <col min="15622" max="15622" width="8" style="5" bestFit="1" customWidth="1"/>
    <col min="15623" max="15623" width="33.1796875" style="5" customWidth="1"/>
    <col min="15624" max="15870" width="9" style="5"/>
    <col min="15871" max="15871" width="3.26953125" style="5" bestFit="1" customWidth="1"/>
    <col min="15872" max="15872" width="8" style="5" bestFit="1" customWidth="1"/>
    <col min="15873" max="15873" width="7.1796875" style="5" bestFit="1" customWidth="1"/>
    <col min="15874" max="15875" width="6.453125" style="5" bestFit="1" customWidth="1"/>
    <col min="15876" max="15876" width="9.54296875" style="5" bestFit="1" customWidth="1"/>
    <col min="15877" max="15877" width="9.81640625" style="5" bestFit="1" customWidth="1"/>
    <col min="15878" max="15878" width="8" style="5" bestFit="1" customWidth="1"/>
    <col min="15879" max="15879" width="33.1796875" style="5" customWidth="1"/>
    <col min="15880" max="16126" width="9" style="5"/>
    <col min="16127" max="16127" width="3.26953125" style="5" bestFit="1" customWidth="1"/>
    <col min="16128" max="16128" width="8" style="5" bestFit="1" customWidth="1"/>
    <col min="16129" max="16129" width="7.1796875" style="5" bestFit="1" customWidth="1"/>
    <col min="16130" max="16131" width="6.453125" style="5" bestFit="1" customWidth="1"/>
    <col min="16132" max="16132" width="9.54296875" style="5" bestFit="1" customWidth="1"/>
    <col min="16133" max="16133" width="9.81640625" style="5" bestFit="1" customWidth="1"/>
    <col min="16134" max="16134" width="8" style="5" bestFit="1" customWidth="1"/>
    <col min="16135" max="16135" width="33.1796875" style="5" customWidth="1"/>
    <col min="16136" max="16384" width="9" style="5"/>
  </cols>
  <sheetData>
    <row r="1" spans="1:21" s="1" customFormat="1" x14ac:dyDescent="0.2">
      <c r="A1" s="1" t="s">
        <v>18</v>
      </c>
      <c r="B1" s="1" t="s">
        <v>1</v>
      </c>
      <c r="C1" s="1" t="s">
        <v>0</v>
      </c>
      <c r="D1" s="2" t="s">
        <v>2</v>
      </c>
      <c r="E1" s="2" t="s">
        <v>19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</row>
    <row r="2" spans="1:21" s="5" customFormat="1" ht="12.5" thickBot="1" x14ac:dyDescent="0.25">
      <c r="A2" s="5">
        <v>2015</v>
      </c>
      <c r="B2" s="5">
        <v>5</v>
      </c>
      <c r="C2" s="6">
        <v>151</v>
      </c>
      <c r="D2" s="5" t="s">
        <v>20</v>
      </c>
      <c r="E2" s="5">
        <v>2.1</v>
      </c>
      <c r="F2" s="5">
        <v>3</v>
      </c>
      <c r="G2" s="5">
        <v>64.5</v>
      </c>
      <c r="L2" s="7">
        <v>2015</v>
      </c>
      <c r="M2" s="7"/>
      <c r="N2" s="7"/>
      <c r="O2" s="7"/>
      <c r="P2" s="7"/>
      <c r="R2" s="7">
        <v>2017</v>
      </c>
      <c r="S2" s="7"/>
      <c r="T2" s="7"/>
      <c r="U2" s="7"/>
    </row>
    <row r="3" spans="1:21" s="5" customFormat="1" x14ac:dyDescent="0.2">
      <c r="A3" s="5">
        <v>2015</v>
      </c>
      <c r="B3" s="5">
        <v>5</v>
      </c>
      <c r="C3" s="6">
        <v>156</v>
      </c>
      <c r="D3" s="5" t="s">
        <v>20</v>
      </c>
      <c r="E3" s="5">
        <v>2.6</v>
      </c>
      <c r="F3" s="5">
        <v>5</v>
      </c>
      <c r="G3" s="5">
        <v>116</v>
      </c>
      <c r="J3" s="5" t="s">
        <v>22</v>
      </c>
      <c r="L3" s="3" t="s">
        <v>3</v>
      </c>
      <c r="M3" s="3" t="s">
        <v>9</v>
      </c>
      <c r="N3" s="3" t="s">
        <v>10</v>
      </c>
      <c r="O3" s="3" t="s">
        <v>11</v>
      </c>
      <c r="P3" s="3" t="s">
        <v>12</v>
      </c>
      <c r="R3" s="8" t="s">
        <v>6</v>
      </c>
      <c r="S3" s="8" t="s">
        <v>14</v>
      </c>
      <c r="T3" s="8" t="s">
        <v>15</v>
      </c>
      <c r="U3" s="8" t="s">
        <v>13</v>
      </c>
    </row>
    <row r="4" spans="1:21" s="5" customFormat="1" x14ac:dyDescent="0.2">
      <c r="A4" s="5">
        <v>2015</v>
      </c>
      <c r="B4" s="5">
        <v>5</v>
      </c>
      <c r="C4" s="6">
        <v>147</v>
      </c>
      <c r="D4" s="5" t="s">
        <v>20</v>
      </c>
      <c r="E4" s="5">
        <v>2.7</v>
      </c>
      <c r="F4" s="5">
        <v>5</v>
      </c>
      <c r="G4" s="5">
        <v>72.900000000000006</v>
      </c>
      <c r="L4" s="9">
        <v>1</v>
      </c>
      <c r="M4" s="9">
        <f t="shared" ref="M4:M34" si="0">COUNTIFS($D:$D,M$3,$F:$F,$L4,A:A,"2015")</f>
        <v>0</v>
      </c>
      <c r="N4" s="9">
        <f t="shared" ref="N4:N34" si="1">COUNTIFS($D:$D, N$3,$F:$F, $L4,A:A,"2015")</f>
        <v>0</v>
      </c>
      <c r="O4" s="9">
        <f t="shared" ref="O4:O34" si="2">COUNTIFS($D:$D, O$3,$F:$F, $L4, A:A,"2015")</f>
        <v>0</v>
      </c>
      <c r="P4" s="9">
        <f t="shared" ref="P4:P34" si="3">COUNTIFS($D:$D, P$3,$F:$F, $L4, A:A,"2015")</f>
        <v>0</v>
      </c>
      <c r="R4" s="9">
        <v>0</v>
      </c>
      <c r="S4" s="9">
        <f t="shared" ref="S4:S19" si="4">COUNTIFS($I:$I,$R4,$D:$D, S$3,A:A,"2015")</f>
        <v>15</v>
      </c>
      <c r="T4" s="9">
        <f t="shared" ref="T4:T19" si="5">COUNTIFS($I:$I,$R4,$D:$D, T$3, A:A,"2015")</f>
        <v>1</v>
      </c>
      <c r="U4" s="9">
        <f t="shared" ref="U4:U19" si="6">COUNTIFS($I:$I,$R4,$D:$D, U$3, A:A,"2015")</f>
        <v>0</v>
      </c>
    </row>
    <row r="5" spans="1:21" s="5" customFormat="1" x14ac:dyDescent="0.2">
      <c r="A5" s="5">
        <v>2015</v>
      </c>
      <c r="B5" s="5">
        <v>5</v>
      </c>
      <c r="C5" s="6">
        <v>150</v>
      </c>
      <c r="D5" s="5" t="s">
        <v>20</v>
      </c>
      <c r="E5" s="5">
        <v>2.8</v>
      </c>
      <c r="F5" s="5">
        <v>5</v>
      </c>
      <c r="G5" s="5">
        <v>67.099999999999994</v>
      </c>
      <c r="L5" s="9">
        <v>2</v>
      </c>
      <c r="M5" s="9">
        <f t="shared" si="0"/>
        <v>1</v>
      </c>
      <c r="N5" s="9">
        <f t="shared" si="1"/>
        <v>0</v>
      </c>
      <c r="O5" s="9">
        <f t="shared" si="2"/>
        <v>0</v>
      </c>
      <c r="P5" s="9">
        <f t="shared" si="3"/>
        <v>0</v>
      </c>
      <c r="R5" s="9">
        <v>1</v>
      </c>
      <c r="S5" s="9">
        <f t="shared" si="4"/>
        <v>4</v>
      </c>
      <c r="T5" s="9">
        <f t="shared" si="5"/>
        <v>2</v>
      </c>
      <c r="U5" s="9">
        <f t="shared" si="6"/>
        <v>0</v>
      </c>
    </row>
    <row r="6" spans="1:21" s="5" customFormat="1" x14ac:dyDescent="0.2">
      <c r="A6" s="5">
        <v>2015</v>
      </c>
      <c r="B6" s="5">
        <v>2</v>
      </c>
      <c r="C6" s="6">
        <v>40</v>
      </c>
      <c r="D6" s="5" t="s">
        <v>20</v>
      </c>
      <c r="E6" s="5">
        <v>2.9</v>
      </c>
      <c r="F6" s="5">
        <v>4</v>
      </c>
      <c r="G6" s="5">
        <v>59.3</v>
      </c>
      <c r="L6" s="9">
        <v>3</v>
      </c>
      <c r="M6" s="9">
        <f t="shared" si="0"/>
        <v>2</v>
      </c>
      <c r="N6" s="9">
        <f t="shared" si="1"/>
        <v>0</v>
      </c>
      <c r="O6" s="9">
        <f t="shared" si="2"/>
        <v>0</v>
      </c>
      <c r="P6" s="9">
        <f t="shared" si="3"/>
        <v>0</v>
      </c>
      <c r="R6" s="9">
        <v>2</v>
      </c>
      <c r="S6" s="9">
        <f t="shared" si="4"/>
        <v>2</v>
      </c>
      <c r="T6" s="9">
        <f t="shared" si="5"/>
        <v>0</v>
      </c>
      <c r="U6" s="9">
        <f t="shared" si="6"/>
        <v>0</v>
      </c>
    </row>
    <row r="7" spans="1:21" s="5" customFormat="1" x14ac:dyDescent="0.2">
      <c r="A7" s="5">
        <v>2015</v>
      </c>
      <c r="B7" s="5">
        <v>6</v>
      </c>
      <c r="C7" s="6">
        <v>174</v>
      </c>
      <c r="D7" s="5" t="s">
        <v>20</v>
      </c>
      <c r="E7" s="5">
        <v>2.9</v>
      </c>
      <c r="F7" s="5">
        <v>5</v>
      </c>
      <c r="G7" s="5">
        <v>63.4</v>
      </c>
      <c r="L7" s="9">
        <v>4</v>
      </c>
      <c r="M7" s="9">
        <f t="shared" si="0"/>
        <v>1</v>
      </c>
      <c r="N7" s="9">
        <f t="shared" si="1"/>
        <v>0</v>
      </c>
      <c r="O7" s="9">
        <f t="shared" si="2"/>
        <v>0</v>
      </c>
      <c r="P7" s="9">
        <f t="shared" si="3"/>
        <v>0</v>
      </c>
      <c r="R7" s="9">
        <v>3</v>
      </c>
      <c r="S7" s="9">
        <f t="shared" si="4"/>
        <v>0</v>
      </c>
      <c r="T7" s="9">
        <f t="shared" si="5"/>
        <v>1</v>
      </c>
      <c r="U7" s="9">
        <f t="shared" si="6"/>
        <v>0</v>
      </c>
    </row>
    <row r="8" spans="1:21" s="5" customFormat="1" x14ac:dyDescent="0.2">
      <c r="A8" s="5">
        <v>2015</v>
      </c>
      <c r="B8" s="5">
        <v>6</v>
      </c>
      <c r="C8" s="6">
        <v>183</v>
      </c>
      <c r="D8" s="5" t="s">
        <v>20</v>
      </c>
      <c r="E8" s="5">
        <v>2.9</v>
      </c>
      <c r="F8" s="5">
        <v>2</v>
      </c>
      <c r="G8" s="5">
        <v>67.099999999999994</v>
      </c>
      <c r="L8" s="9">
        <v>5</v>
      </c>
      <c r="M8" s="9">
        <f t="shared" si="0"/>
        <v>55</v>
      </c>
      <c r="N8" s="9">
        <f t="shared" si="1"/>
        <v>0</v>
      </c>
      <c r="O8" s="9">
        <f t="shared" si="2"/>
        <v>0</v>
      </c>
      <c r="P8" s="9">
        <f t="shared" si="3"/>
        <v>0</v>
      </c>
      <c r="R8" s="9">
        <v>4</v>
      </c>
      <c r="S8" s="9">
        <f t="shared" si="4"/>
        <v>0</v>
      </c>
      <c r="T8" s="9">
        <f t="shared" si="5"/>
        <v>0</v>
      </c>
      <c r="U8" s="9">
        <f t="shared" si="6"/>
        <v>0</v>
      </c>
    </row>
    <row r="9" spans="1:21" s="5" customFormat="1" x14ac:dyDescent="0.2">
      <c r="A9" s="5">
        <v>2015</v>
      </c>
      <c r="B9" s="5">
        <v>2</v>
      </c>
      <c r="C9" s="6">
        <v>54</v>
      </c>
      <c r="D9" s="5" t="s">
        <v>20</v>
      </c>
      <c r="E9" s="5">
        <v>3.1</v>
      </c>
      <c r="F9" s="5">
        <v>5</v>
      </c>
      <c r="G9" s="5">
        <v>74.5</v>
      </c>
      <c r="L9" s="9">
        <v>6</v>
      </c>
      <c r="M9" s="9">
        <f t="shared" si="0"/>
        <v>4</v>
      </c>
      <c r="N9" s="9">
        <f t="shared" si="1"/>
        <v>0</v>
      </c>
      <c r="O9" s="9">
        <f t="shared" si="2"/>
        <v>0</v>
      </c>
      <c r="P9" s="9">
        <f t="shared" si="3"/>
        <v>0</v>
      </c>
      <c r="R9" s="9">
        <v>5</v>
      </c>
      <c r="S9" s="9">
        <f t="shared" si="4"/>
        <v>1</v>
      </c>
      <c r="T9" s="9">
        <f t="shared" si="5"/>
        <v>1</v>
      </c>
      <c r="U9" s="9">
        <f t="shared" si="6"/>
        <v>0</v>
      </c>
    </row>
    <row r="10" spans="1:21" s="5" customFormat="1" x14ac:dyDescent="0.2">
      <c r="A10" s="5">
        <v>2015</v>
      </c>
      <c r="B10" s="5">
        <v>5</v>
      </c>
      <c r="C10" s="6">
        <v>134</v>
      </c>
      <c r="D10" s="5" t="s">
        <v>20</v>
      </c>
      <c r="E10" s="5">
        <v>3.3</v>
      </c>
      <c r="F10" s="5">
        <v>5</v>
      </c>
      <c r="G10" s="5">
        <v>78.099999999999994</v>
      </c>
      <c r="L10" s="9">
        <v>7</v>
      </c>
      <c r="M10" s="9">
        <f t="shared" si="0"/>
        <v>19</v>
      </c>
      <c r="N10" s="9">
        <f t="shared" si="1"/>
        <v>0</v>
      </c>
      <c r="O10" s="9">
        <f t="shared" si="2"/>
        <v>0</v>
      </c>
      <c r="P10" s="9">
        <f t="shared" si="3"/>
        <v>0</v>
      </c>
      <c r="R10" s="9">
        <v>6</v>
      </c>
      <c r="S10" s="9">
        <f t="shared" si="4"/>
        <v>0</v>
      </c>
      <c r="T10" s="9">
        <f t="shared" si="5"/>
        <v>0</v>
      </c>
      <c r="U10" s="9">
        <f t="shared" si="6"/>
        <v>0</v>
      </c>
    </row>
    <row r="11" spans="1:21" s="5" customFormat="1" x14ac:dyDescent="0.2">
      <c r="A11" s="5">
        <v>2015</v>
      </c>
      <c r="B11" s="5">
        <v>6</v>
      </c>
      <c r="C11" s="6">
        <v>165</v>
      </c>
      <c r="D11" s="5" t="s">
        <v>20</v>
      </c>
      <c r="E11" s="5">
        <v>3.4</v>
      </c>
      <c r="F11" s="5">
        <v>5</v>
      </c>
      <c r="G11" s="5">
        <v>98.6</v>
      </c>
      <c r="L11" s="9">
        <v>8</v>
      </c>
      <c r="M11" s="9">
        <f t="shared" si="0"/>
        <v>1</v>
      </c>
      <c r="N11" s="9">
        <f t="shared" si="1"/>
        <v>2</v>
      </c>
      <c r="O11" s="9">
        <f t="shared" si="2"/>
        <v>0</v>
      </c>
      <c r="P11" s="9">
        <f t="shared" si="3"/>
        <v>0</v>
      </c>
      <c r="R11" s="9">
        <v>7</v>
      </c>
      <c r="S11" s="9">
        <f t="shared" si="4"/>
        <v>0</v>
      </c>
      <c r="T11" s="9">
        <f t="shared" si="5"/>
        <v>0</v>
      </c>
      <c r="U11" s="9">
        <f t="shared" si="6"/>
        <v>0</v>
      </c>
    </row>
    <row r="12" spans="1:21" s="5" customFormat="1" x14ac:dyDescent="0.2">
      <c r="A12" s="5">
        <v>2015</v>
      </c>
      <c r="B12" s="5">
        <v>4</v>
      </c>
      <c r="C12" s="6">
        <v>100</v>
      </c>
      <c r="D12" s="5" t="s">
        <v>20</v>
      </c>
      <c r="E12" s="5">
        <v>3.5</v>
      </c>
      <c r="F12" s="5">
        <v>5</v>
      </c>
      <c r="G12" s="5">
        <v>102.8</v>
      </c>
      <c r="L12" s="9">
        <v>9</v>
      </c>
      <c r="M12" s="9">
        <f t="shared" si="0"/>
        <v>3</v>
      </c>
      <c r="N12" s="9">
        <f t="shared" si="1"/>
        <v>1</v>
      </c>
      <c r="O12" s="9">
        <f t="shared" si="2"/>
        <v>0</v>
      </c>
      <c r="P12" s="9">
        <f t="shared" si="3"/>
        <v>0</v>
      </c>
      <c r="R12" s="9">
        <v>8</v>
      </c>
      <c r="S12" s="9">
        <f t="shared" si="4"/>
        <v>0</v>
      </c>
      <c r="T12" s="9">
        <f t="shared" si="5"/>
        <v>1</v>
      </c>
      <c r="U12" s="9">
        <f t="shared" si="6"/>
        <v>0</v>
      </c>
    </row>
    <row r="13" spans="1:21" s="5" customFormat="1" x14ac:dyDescent="0.2">
      <c r="A13" s="5">
        <v>2015</v>
      </c>
      <c r="B13" s="5">
        <v>5</v>
      </c>
      <c r="C13" s="6">
        <v>136</v>
      </c>
      <c r="D13" s="5" t="s">
        <v>20</v>
      </c>
      <c r="E13" s="5">
        <v>3.5</v>
      </c>
      <c r="F13" s="5">
        <v>5</v>
      </c>
      <c r="G13" s="5">
        <v>72.5</v>
      </c>
      <c r="L13" s="9">
        <v>10</v>
      </c>
      <c r="M13" s="9">
        <f t="shared" si="0"/>
        <v>1</v>
      </c>
      <c r="N13" s="9">
        <f t="shared" si="1"/>
        <v>13</v>
      </c>
      <c r="O13" s="9">
        <f t="shared" si="2"/>
        <v>0</v>
      </c>
      <c r="P13" s="9">
        <f t="shared" si="3"/>
        <v>0</v>
      </c>
      <c r="R13" s="9">
        <v>9</v>
      </c>
      <c r="S13" s="9">
        <f t="shared" si="4"/>
        <v>0</v>
      </c>
      <c r="T13" s="9">
        <f t="shared" si="5"/>
        <v>0</v>
      </c>
      <c r="U13" s="9">
        <f t="shared" si="6"/>
        <v>0</v>
      </c>
    </row>
    <row r="14" spans="1:21" s="5" customFormat="1" x14ac:dyDescent="0.2">
      <c r="A14" s="5">
        <v>2015</v>
      </c>
      <c r="B14" s="5">
        <v>5</v>
      </c>
      <c r="C14" s="6">
        <v>146</v>
      </c>
      <c r="D14" s="5" t="s">
        <v>20</v>
      </c>
      <c r="E14" s="5">
        <v>3.5</v>
      </c>
      <c r="F14" s="5">
        <v>5</v>
      </c>
      <c r="G14" s="5">
        <v>65.7</v>
      </c>
      <c r="L14" s="9">
        <v>11</v>
      </c>
      <c r="M14" s="9">
        <f t="shared" si="0"/>
        <v>0</v>
      </c>
      <c r="N14" s="9">
        <f t="shared" si="1"/>
        <v>2</v>
      </c>
      <c r="O14" s="9">
        <f t="shared" si="2"/>
        <v>0</v>
      </c>
      <c r="P14" s="9">
        <f t="shared" si="3"/>
        <v>0</v>
      </c>
      <c r="R14" s="9">
        <v>10</v>
      </c>
      <c r="S14" s="9">
        <f t="shared" si="4"/>
        <v>0</v>
      </c>
      <c r="T14" s="9">
        <f t="shared" si="5"/>
        <v>0</v>
      </c>
      <c r="U14" s="9">
        <f t="shared" si="6"/>
        <v>0</v>
      </c>
    </row>
    <row r="15" spans="1:21" s="5" customFormat="1" x14ac:dyDescent="0.2">
      <c r="A15" s="5">
        <v>2015</v>
      </c>
      <c r="B15" s="5">
        <v>3</v>
      </c>
      <c r="C15" s="6">
        <v>62</v>
      </c>
      <c r="D15" s="5" t="s">
        <v>20</v>
      </c>
      <c r="E15" s="5">
        <v>3.6</v>
      </c>
      <c r="F15" s="5">
        <v>5</v>
      </c>
      <c r="G15" s="5">
        <v>85.7</v>
      </c>
      <c r="L15" s="9">
        <v>12</v>
      </c>
      <c r="M15" s="9">
        <f t="shared" si="0"/>
        <v>0</v>
      </c>
      <c r="N15" s="9">
        <f t="shared" si="1"/>
        <v>10</v>
      </c>
      <c r="O15" s="9">
        <f t="shared" si="2"/>
        <v>0</v>
      </c>
      <c r="P15" s="9">
        <f t="shared" si="3"/>
        <v>0</v>
      </c>
      <c r="R15" s="9">
        <v>11</v>
      </c>
      <c r="S15" s="9">
        <f t="shared" si="4"/>
        <v>0</v>
      </c>
      <c r="T15" s="9">
        <f t="shared" si="5"/>
        <v>1</v>
      </c>
      <c r="U15" s="9">
        <f t="shared" si="6"/>
        <v>0</v>
      </c>
    </row>
    <row r="16" spans="1:21" s="5" customFormat="1" x14ac:dyDescent="0.2">
      <c r="A16" s="5">
        <v>2015</v>
      </c>
      <c r="B16" s="5">
        <v>6</v>
      </c>
      <c r="C16" s="6">
        <v>182</v>
      </c>
      <c r="D16" s="5" t="s">
        <v>20</v>
      </c>
      <c r="E16" s="5">
        <v>3.6</v>
      </c>
      <c r="F16" s="5">
        <v>5</v>
      </c>
      <c r="G16" s="5">
        <v>84.4</v>
      </c>
      <c r="L16" s="9">
        <v>13</v>
      </c>
      <c r="M16" s="9">
        <f t="shared" si="0"/>
        <v>0</v>
      </c>
      <c r="N16" s="9">
        <f t="shared" si="1"/>
        <v>6</v>
      </c>
      <c r="O16" s="9">
        <f t="shared" si="2"/>
        <v>0</v>
      </c>
      <c r="P16" s="9">
        <f t="shared" si="3"/>
        <v>0</v>
      </c>
      <c r="R16" s="9">
        <v>12</v>
      </c>
      <c r="S16" s="9">
        <f t="shared" si="4"/>
        <v>0</v>
      </c>
      <c r="T16" s="9">
        <f t="shared" si="5"/>
        <v>0</v>
      </c>
      <c r="U16" s="9">
        <f t="shared" si="6"/>
        <v>0</v>
      </c>
    </row>
    <row r="17" spans="1:21" s="5" customFormat="1" x14ac:dyDescent="0.2">
      <c r="A17" s="5">
        <v>2015</v>
      </c>
      <c r="B17" s="5">
        <v>1</v>
      </c>
      <c r="C17" s="6">
        <v>6</v>
      </c>
      <c r="D17" s="5" t="s">
        <v>20</v>
      </c>
      <c r="E17" s="5">
        <v>3.7</v>
      </c>
      <c r="F17" s="5">
        <v>5</v>
      </c>
      <c r="G17" s="5">
        <v>100.9</v>
      </c>
      <c r="L17" s="9">
        <v>14</v>
      </c>
      <c r="M17" s="9">
        <f t="shared" si="0"/>
        <v>0</v>
      </c>
      <c r="N17" s="9">
        <f t="shared" si="1"/>
        <v>25</v>
      </c>
      <c r="O17" s="9">
        <f t="shared" si="2"/>
        <v>0</v>
      </c>
      <c r="P17" s="9">
        <f t="shared" si="3"/>
        <v>0</v>
      </c>
      <c r="R17" s="9">
        <v>13</v>
      </c>
      <c r="S17" s="9">
        <f t="shared" si="4"/>
        <v>0</v>
      </c>
      <c r="T17" s="9">
        <f t="shared" si="5"/>
        <v>0</v>
      </c>
      <c r="U17" s="9">
        <f t="shared" si="6"/>
        <v>0</v>
      </c>
    </row>
    <row r="18" spans="1:21" s="5" customFormat="1" x14ac:dyDescent="0.2">
      <c r="A18" s="5">
        <v>2015</v>
      </c>
      <c r="B18" s="5">
        <v>6</v>
      </c>
      <c r="C18" s="6">
        <v>177</v>
      </c>
      <c r="D18" s="5" t="s">
        <v>20</v>
      </c>
      <c r="E18" s="5">
        <v>3.7</v>
      </c>
      <c r="F18" s="5">
        <v>5</v>
      </c>
      <c r="G18" s="5">
        <v>83.2</v>
      </c>
      <c r="L18" s="9">
        <v>15</v>
      </c>
      <c r="M18" s="9">
        <f t="shared" si="0"/>
        <v>0</v>
      </c>
      <c r="N18" s="9">
        <f t="shared" si="1"/>
        <v>5</v>
      </c>
      <c r="O18" s="9">
        <f t="shared" si="2"/>
        <v>0</v>
      </c>
      <c r="P18" s="9">
        <f t="shared" si="3"/>
        <v>0</v>
      </c>
      <c r="R18" s="9">
        <v>14</v>
      </c>
      <c r="S18" s="9">
        <f t="shared" si="4"/>
        <v>0</v>
      </c>
      <c r="T18" s="9">
        <f t="shared" si="5"/>
        <v>0</v>
      </c>
      <c r="U18" s="9">
        <f t="shared" si="6"/>
        <v>0</v>
      </c>
    </row>
    <row r="19" spans="1:21" s="5" customFormat="1" x14ac:dyDescent="0.2">
      <c r="A19" s="5">
        <v>2015</v>
      </c>
      <c r="B19" s="5">
        <v>5</v>
      </c>
      <c r="C19" s="6">
        <v>154</v>
      </c>
      <c r="D19" s="5" t="s">
        <v>20</v>
      </c>
      <c r="E19" s="5">
        <v>3.8</v>
      </c>
      <c r="F19" s="5">
        <v>5</v>
      </c>
      <c r="G19" s="5">
        <v>92.4</v>
      </c>
      <c r="L19" s="9">
        <v>16</v>
      </c>
      <c r="M19" s="9">
        <f t="shared" si="0"/>
        <v>0</v>
      </c>
      <c r="N19" s="9">
        <f t="shared" si="1"/>
        <v>9</v>
      </c>
      <c r="O19" s="9">
        <f t="shared" si="2"/>
        <v>0</v>
      </c>
      <c r="P19" s="9">
        <f t="shared" si="3"/>
        <v>0</v>
      </c>
      <c r="R19" s="10" t="s">
        <v>16</v>
      </c>
      <c r="S19" s="10">
        <f t="shared" si="4"/>
        <v>0</v>
      </c>
      <c r="T19" s="10">
        <f t="shared" si="5"/>
        <v>1</v>
      </c>
      <c r="U19" s="10">
        <f t="shared" si="6"/>
        <v>0</v>
      </c>
    </row>
    <row r="20" spans="1:21" s="5" customFormat="1" ht="12.5" thickBot="1" x14ac:dyDescent="0.25">
      <c r="A20" s="5">
        <v>2015</v>
      </c>
      <c r="B20" s="5">
        <v>5</v>
      </c>
      <c r="C20" s="6">
        <v>157</v>
      </c>
      <c r="D20" s="5" t="s">
        <v>20</v>
      </c>
      <c r="E20" s="5">
        <v>3.8</v>
      </c>
      <c r="F20" s="5">
        <v>7</v>
      </c>
      <c r="G20" s="5">
        <v>89</v>
      </c>
      <c r="L20" s="9">
        <v>17</v>
      </c>
      <c r="M20" s="9">
        <f t="shared" si="0"/>
        <v>0</v>
      </c>
      <c r="N20" s="9">
        <f t="shared" si="1"/>
        <v>2</v>
      </c>
      <c r="O20" s="9">
        <f t="shared" si="2"/>
        <v>0</v>
      </c>
      <c r="P20" s="9">
        <f t="shared" si="3"/>
        <v>0</v>
      </c>
      <c r="R20" s="11" t="s">
        <v>17</v>
      </c>
      <c r="S20" s="11">
        <f>SUM(S4:S19)</f>
        <v>22</v>
      </c>
      <c r="T20" s="11">
        <f>SUM(T4:T19)</f>
        <v>8</v>
      </c>
      <c r="U20" s="11">
        <f>SUM(U4:U19)</f>
        <v>0</v>
      </c>
    </row>
    <row r="21" spans="1:21" s="5" customFormat="1" x14ac:dyDescent="0.2">
      <c r="A21" s="5">
        <v>2015</v>
      </c>
      <c r="B21" s="5">
        <v>6</v>
      </c>
      <c r="C21" s="6">
        <v>175</v>
      </c>
      <c r="D21" s="5" t="s">
        <v>20</v>
      </c>
      <c r="E21" s="5">
        <v>3.8</v>
      </c>
      <c r="F21" s="5">
        <v>5</v>
      </c>
      <c r="G21" s="5">
        <v>62.5</v>
      </c>
      <c r="L21" s="9">
        <v>18</v>
      </c>
      <c r="M21" s="9">
        <f t="shared" si="0"/>
        <v>0</v>
      </c>
      <c r="N21" s="9">
        <f t="shared" si="1"/>
        <v>5</v>
      </c>
      <c r="O21" s="9">
        <f t="shared" si="2"/>
        <v>0</v>
      </c>
      <c r="P21" s="9">
        <f t="shared" si="3"/>
        <v>0</v>
      </c>
      <c r="R21" s="9"/>
      <c r="S21" s="9"/>
      <c r="T21" s="9"/>
      <c r="U21" s="9"/>
    </row>
    <row r="22" spans="1:21" s="5" customFormat="1" x14ac:dyDescent="0.2">
      <c r="A22" s="5">
        <v>2015</v>
      </c>
      <c r="B22" s="5">
        <v>3</v>
      </c>
      <c r="C22" s="6">
        <v>69</v>
      </c>
      <c r="D22" s="5" t="s">
        <v>20</v>
      </c>
      <c r="E22" s="5">
        <v>3.9</v>
      </c>
      <c r="F22" s="5">
        <v>5</v>
      </c>
      <c r="G22" s="5">
        <v>81</v>
      </c>
      <c r="L22" s="9">
        <v>19</v>
      </c>
      <c r="M22" s="9">
        <f t="shared" si="0"/>
        <v>0</v>
      </c>
      <c r="N22" s="9">
        <f t="shared" si="1"/>
        <v>3</v>
      </c>
      <c r="O22" s="9">
        <f t="shared" si="2"/>
        <v>1</v>
      </c>
      <c r="P22" s="9">
        <f t="shared" si="3"/>
        <v>0</v>
      </c>
    </row>
    <row r="23" spans="1:21" s="5" customFormat="1" x14ac:dyDescent="0.2">
      <c r="A23" s="5">
        <v>2015</v>
      </c>
      <c r="B23" s="5">
        <v>4</v>
      </c>
      <c r="C23" s="6">
        <v>109</v>
      </c>
      <c r="D23" s="5" t="s">
        <v>20</v>
      </c>
      <c r="E23" s="5">
        <v>3.9</v>
      </c>
      <c r="F23" s="5">
        <v>5</v>
      </c>
      <c r="G23" s="5">
        <v>131.19999999999999</v>
      </c>
      <c r="L23" s="9">
        <v>20</v>
      </c>
      <c r="M23" s="9">
        <f t="shared" si="0"/>
        <v>0</v>
      </c>
      <c r="N23" s="9">
        <f t="shared" si="1"/>
        <v>1</v>
      </c>
      <c r="O23" s="9">
        <f t="shared" si="2"/>
        <v>1</v>
      </c>
      <c r="P23" s="9">
        <f t="shared" si="3"/>
        <v>0</v>
      </c>
    </row>
    <row r="24" spans="1:21" s="5" customFormat="1" x14ac:dyDescent="0.2">
      <c r="A24" s="5">
        <v>2015</v>
      </c>
      <c r="B24" s="5">
        <v>6</v>
      </c>
      <c r="C24" s="6">
        <v>178</v>
      </c>
      <c r="D24" s="5" t="s">
        <v>20</v>
      </c>
      <c r="E24" s="5">
        <v>3.9</v>
      </c>
      <c r="F24" s="5">
        <v>5</v>
      </c>
      <c r="G24" s="5">
        <v>88.5</v>
      </c>
      <c r="L24" s="9">
        <v>21</v>
      </c>
      <c r="M24" s="9">
        <f t="shared" si="0"/>
        <v>0</v>
      </c>
      <c r="N24" s="9">
        <f t="shared" si="1"/>
        <v>0</v>
      </c>
      <c r="O24" s="9">
        <f t="shared" si="2"/>
        <v>2</v>
      </c>
      <c r="P24" s="9">
        <f t="shared" si="3"/>
        <v>0</v>
      </c>
    </row>
    <row r="25" spans="1:21" s="5" customFormat="1" x14ac:dyDescent="0.2">
      <c r="A25" s="5">
        <v>2015</v>
      </c>
      <c r="B25" s="5">
        <v>6</v>
      </c>
      <c r="C25" s="6">
        <v>181</v>
      </c>
      <c r="D25" s="5" t="s">
        <v>20</v>
      </c>
      <c r="E25" s="5">
        <v>3.9</v>
      </c>
      <c r="F25" s="5">
        <v>5</v>
      </c>
      <c r="G25" s="5">
        <v>101.8</v>
      </c>
      <c r="L25" s="9">
        <v>22</v>
      </c>
      <c r="M25" s="9">
        <f t="shared" si="0"/>
        <v>0</v>
      </c>
      <c r="N25" s="9">
        <f t="shared" si="1"/>
        <v>2</v>
      </c>
      <c r="O25" s="9">
        <f t="shared" si="2"/>
        <v>3</v>
      </c>
      <c r="P25" s="9">
        <f t="shared" si="3"/>
        <v>0</v>
      </c>
    </row>
    <row r="26" spans="1:21" s="5" customFormat="1" x14ac:dyDescent="0.2">
      <c r="A26" s="5">
        <v>2015</v>
      </c>
      <c r="B26" s="5">
        <v>2</v>
      </c>
      <c r="C26" s="6">
        <v>39</v>
      </c>
      <c r="D26" s="5" t="s">
        <v>24</v>
      </c>
      <c r="E26" s="5">
        <v>4</v>
      </c>
      <c r="F26" s="5">
        <v>5</v>
      </c>
      <c r="G26" s="5">
        <v>86.9</v>
      </c>
      <c r="L26" s="9">
        <v>23</v>
      </c>
      <c r="M26" s="9">
        <f t="shared" si="0"/>
        <v>0</v>
      </c>
      <c r="N26" s="9">
        <f t="shared" si="1"/>
        <v>0</v>
      </c>
      <c r="O26" s="9">
        <f t="shared" si="2"/>
        <v>1</v>
      </c>
      <c r="P26" s="9">
        <f t="shared" si="3"/>
        <v>0</v>
      </c>
    </row>
    <row r="27" spans="1:21" s="5" customFormat="1" x14ac:dyDescent="0.2">
      <c r="A27" s="5">
        <v>2015</v>
      </c>
      <c r="B27" s="5">
        <v>1</v>
      </c>
      <c r="C27" s="6">
        <v>22</v>
      </c>
      <c r="D27" s="5" t="s">
        <v>20</v>
      </c>
      <c r="E27" s="5">
        <v>4.0999999999999996</v>
      </c>
      <c r="F27" s="5">
        <v>5</v>
      </c>
      <c r="G27" s="5">
        <v>101</v>
      </c>
      <c r="L27" s="9">
        <v>24</v>
      </c>
      <c r="M27" s="9">
        <f t="shared" si="0"/>
        <v>0</v>
      </c>
      <c r="N27" s="9">
        <f t="shared" si="1"/>
        <v>1</v>
      </c>
      <c r="O27" s="9">
        <f t="shared" si="2"/>
        <v>2</v>
      </c>
      <c r="P27" s="9">
        <f t="shared" si="3"/>
        <v>0</v>
      </c>
    </row>
    <row r="28" spans="1:21" s="5" customFormat="1" x14ac:dyDescent="0.2">
      <c r="A28" s="5">
        <v>2015</v>
      </c>
      <c r="B28" s="5">
        <v>1</v>
      </c>
      <c r="C28" s="6">
        <v>26</v>
      </c>
      <c r="D28" s="5" t="s">
        <v>20</v>
      </c>
      <c r="E28" s="5">
        <v>4.0999999999999996</v>
      </c>
      <c r="F28" s="5">
        <v>5</v>
      </c>
      <c r="G28" s="5">
        <v>111.9</v>
      </c>
      <c r="L28" s="9">
        <v>25</v>
      </c>
      <c r="M28" s="9">
        <f t="shared" si="0"/>
        <v>0</v>
      </c>
      <c r="N28" s="9">
        <f t="shared" si="1"/>
        <v>0</v>
      </c>
      <c r="O28" s="9">
        <f t="shared" si="2"/>
        <v>0</v>
      </c>
      <c r="P28" s="9">
        <f t="shared" si="3"/>
        <v>0</v>
      </c>
    </row>
    <row r="29" spans="1:21" s="5" customFormat="1" x14ac:dyDescent="0.2">
      <c r="A29" s="5">
        <v>2015</v>
      </c>
      <c r="B29" s="5">
        <v>2</v>
      </c>
      <c r="C29" s="6">
        <v>43</v>
      </c>
      <c r="D29" s="5" t="s">
        <v>20</v>
      </c>
      <c r="E29" s="5">
        <v>4.0999999999999996</v>
      </c>
      <c r="F29" s="5">
        <v>5</v>
      </c>
      <c r="G29" s="5">
        <v>65.2</v>
      </c>
      <c r="L29" s="9">
        <v>26</v>
      </c>
      <c r="M29" s="9">
        <f t="shared" si="0"/>
        <v>0</v>
      </c>
      <c r="N29" s="9">
        <f t="shared" si="1"/>
        <v>0</v>
      </c>
      <c r="O29" s="9">
        <f t="shared" si="2"/>
        <v>2</v>
      </c>
      <c r="P29" s="9">
        <f t="shared" si="3"/>
        <v>0</v>
      </c>
    </row>
    <row r="30" spans="1:21" s="5" customFormat="1" x14ac:dyDescent="0.2">
      <c r="A30" s="5">
        <v>2015</v>
      </c>
      <c r="B30" s="5">
        <v>2</v>
      </c>
      <c r="C30" s="6">
        <v>55</v>
      </c>
      <c r="D30" s="5" t="s">
        <v>20</v>
      </c>
      <c r="E30" s="5">
        <v>4.0999999999999996</v>
      </c>
      <c r="F30" s="5">
        <v>5</v>
      </c>
      <c r="G30" s="5">
        <v>83.8</v>
      </c>
      <c r="L30" s="9">
        <v>27</v>
      </c>
      <c r="M30" s="9">
        <f t="shared" si="0"/>
        <v>0</v>
      </c>
      <c r="N30" s="9">
        <f t="shared" si="1"/>
        <v>0</v>
      </c>
      <c r="O30" s="9">
        <f t="shared" si="2"/>
        <v>1</v>
      </c>
      <c r="P30" s="9">
        <f t="shared" si="3"/>
        <v>0</v>
      </c>
    </row>
    <row r="31" spans="1:21" s="5" customFormat="1" x14ac:dyDescent="0.2">
      <c r="A31" s="5">
        <v>2015</v>
      </c>
      <c r="B31" s="5">
        <v>5</v>
      </c>
      <c r="C31" s="6">
        <v>158</v>
      </c>
      <c r="D31" s="5" t="s">
        <v>20</v>
      </c>
      <c r="E31" s="5">
        <v>4.0999999999999996</v>
      </c>
      <c r="F31" s="5">
        <v>7</v>
      </c>
      <c r="G31" s="5">
        <v>124.7</v>
      </c>
      <c r="L31" s="9">
        <v>28</v>
      </c>
      <c r="M31" s="9">
        <f t="shared" si="0"/>
        <v>0</v>
      </c>
      <c r="N31" s="9">
        <f t="shared" si="1"/>
        <v>0</v>
      </c>
      <c r="O31" s="9">
        <f t="shared" si="2"/>
        <v>2</v>
      </c>
      <c r="P31" s="9">
        <f t="shared" si="3"/>
        <v>0</v>
      </c>
    </row>
    <row r="32" spans="1:21" s="5" customFormat="1" x14ac:dyDescent="0.2">
      <c r="A32" s="5">
        <v>2015</v>
      </c>
      <c r="B32" s="5">
        <v>4</v>
      </c>
      <c r="C32" s="6">
        <v>116</v>
      </c>
      <c r="D32" s="5" t="s">
        <v>20</v>
      </c>
      <c r="E32" s="5">
        <v>4.2</v>
      </c>
      <c r="F32" s="5">
        <v>5</v>
      </c>
      <c r="G32" s="5">
        <v>95.7</v>
      </c>
      <c r="L32" s="9">
        <v>29</v>
      </c>
      <c r="M32" s="9">
        <f t="shared" si="0"/>
        <v>0</v>
      </c>
      <c r="N32" s="9">
        <f t="shared" si="1"/>
        <v>0</v>
      </c>
      <c r="O32" s="9">
        <f t="shared" si="2"/>
        <v>0</v>
      </c>
      <c r="P32" s="9">
        <f t="shared" si="3"/>
        <v>0</v>
      </c>
    </row>
    <row r="33" spans="1:21" s="5" customFormat="1" x14ac:dyDescent="0.2">
      <c r="A33" s="5">
        <v>2015</v>
      </c>
      <c r="B33" s="5">
        <v>6</v>
      </c>
      <c r="C33" s="6">
        <v>176</v>
      </c>
      <c r="D33" s="5" t="s">
        <v>20</v>
      </c>
      <c r="E33" s="5">
        <v>4.2</v>
      </c>
      <c r="F33" s="5">
        <v>6</v>
      </c>
      <c r="G33" s="5">
        <v>110.7</v>
      </c>
      <c r="L33" s="9">
        <v>30</v>
      </c>
      <c r="M33" s="9">
        <f t="shared" si="0"/>
        <v>0</v>
      </c>
      <c r="N33" s="9">
        <f t="shared" si="1"/>
        <v>0</v>
      </c>
      <c r="O33" s="9">
        <f t="shared" si="2"/>
        <v>0</v>
      </c>
      <c r="P33" s="9">
        <f t="shared" si="3"/>
        <v>0</v>
      </c>
    </row>
    <row r="34" spans="1:21" s="5" customFormat="1" x14ac:dyDescent="0.2">
      <c r="A34" s="5">
        <v>2015</v>
      </c>
      <c r="B34" s="5">
        <v>3</v>
      </c>
      <c r="C34" s="6">
        <v>83</v>
      </c>
      <c r="D34" s="5" t="s">
        <v>20</v>
      </c>
      <c r="E34" s="5">
        <v>4.3</v>
      </c>
      <c r="F34" s="5">
        <v>5</v>
      </c>
      <c r="G34" s="5">
        <v>86.8</v>
      </c>
      <c r="L34" s="10">
        <v>31</v>
      </c>
      <c r="M34" s="10">
        <f t="shared" si="0"/>
        <v>0</v>
      </c>
      <c r="N34" s="10">
        <f t="shared" si="1"/>
        <v>0</v>
      </c>
      <c r="O34" s="10">
        <f t="shared" si="2"/>
        <v>0</v>
      </c>
      <c r="P34" s="10">
        <f t="shared" si="3"/>
        <v>0</v>
      </c>
    </row>
    <row r="35" spans="1:21" s="5" customFormat="1" ht="12.5" thickBot="1" x14ac:dyDescent="0.25">
      <c r="A35" s="5">
        <v>2015</v>
      </c>
      <c r="B35" s="5">
        <v>5</v>
      </c>
      <c r="C35" s="6">
        <v>152</v>
      </c>
      <c r="D35" s="5" t="s">
        <v>20</v>
      </c>
      <c r="E35" s="5">
        <v>4.3</v>
      </c>
      <c r="F35" s="5">
        <v>7</v>
      </c>
      <c r="G35" s="5">
        <v>107.4</v>
      </c>
      <c r="L35" s="11" t="s">
        <v>17</v>
      </c>
      <c r="M35" s="11">
        <f>SUM(M4:M33)</f>
        <v>87</v>
      </c>
      <c r="N35" s="11">
        <f>SUM(N4:N33)</f>
        <v>87</v>
      </c>
      <c r="O35" s="11">
        <f>SUM(O4:O33)</f>
        <v>15</v>
      </c>
      <c r="P35" s="11">
        <f>SUM(P4:P33)</f>
        <v>0</v>
      </c>
    </row>
    <row r="36" spans="1:21" s="5" customFormat="1" x14ac:dyDescent="0.2">
      <c r="A36" s="5">
        <v>2015</v>
      </c>
      <c r="B36" s="5">
        <v>6</v>
      </c>
      <c r="C36" s="6">
        <v>166</v>
      </c>
      <c r="D36" s="5" t="s">
        <v>20</v>
      </c>
      <c r="E36" s="5">
        <v>4.3</v>
      </c>
      <c r="F36" s="5">
        <v>6</v>
      </c>
      <c r="G36" s="5">
        <v>114.9</v>
      </c>
    </row>
    <row r="37" spans="1:21" s="5" customFormat="1" x14ac:dyDescent="0.2">
      <c r="A37" s="5">
        <v>2015</v>
      </c>
      <c r="B37" s="5">
        <v>6</v>
      </c>
      <c r="C37" s="6">
        <v>173</v>
      </c>
      <c r="D37" s="5" t="s">
        <v>20</v>
      </c>
      <c r="E37" s="5">
        <v>4.3</v>
      </c>
      <c r="F37" s="5">
        <v>5</v>
      </c>
      <c r="G37" s="5">
        <v>87.7</v>
      </c>
    </row>
    <row r="38" spans="1:21" s="5" customFormat="1" ht="12.5" thickBot="1" x14ac:dyDescent="0.25">
      <c r="A38" s="5">
        <v>2015</v>
      </c>
      <c r="B38" s="5">
        <v>2</v>
      </c>
      <c r="C38" s="6">
        <v>53</v>
      </c>
      <c r="D38" s="5" t="s">
        <v>20</v>
      </c>
      <c r="E38" s="5">
        <v>4.5</v>
      </c>
      <c r="F38" s="5">
        <v>5</v>
      </c>
      <c r="G38" s="5">
        <v>130.6</v>
      </c>
      <c r="L38" s="7">
        <v>2017</v>
      </c>
      <c r="M38" s="7"/>
      <c r="N38" s="7"/>
      <c r="O38" s="7"/>
      <c r="P38" s="7"/>
      <c r="R38" s="7">
        <v>2017</v>
      </c>
      <c r="S38" s="7"/>
      <c r="T38" s="7"/>
      <c r="U38" s="7"/>
    </row>
    <row r="39" spans="1:21" s="5" customFormat="1" x14ac:dyDescent="0.2">
      <c r="A39" s="5">
        <v>2015</v>
      </c>
      <c r="B39" s="5">
        <v>3</v>
      </c>
      <c r="C39" s="6">
        <v>72</v>
      </c>
      <c r="D39" s="5" t="s">
        <v>20</v>
      </c>
      <c r="E39" s="5">
        <v>4.5</v>
      </c>
      <c r="F39" s="5">
        <v>7</v>
      </c>
      <c r="G39" s="5">
        <v>111.3</v>
      </c>
      <c r="L39" s="3" t="s">
        <v>3</v>
      </c>
      <c r="M39" s="3" t="s">
        <v>8</v>
      </c>
      <c r="N39" s="3" t="s">
        <v>10</v>
      </c>
      <c r="O39" s="3" t="s">
        <v>11</v>
      </c>
      <c r="P39" s="3" t="s">
        <v>12</v>
      </c>
      <c r="R39" s="8" t="s">
        <v>6</v>
      </c>
      <c r="S39" s="8" t="s">
        <v>14</v>
      </c>
      <c r="T39" s="8" t="s">
        <v>15</v>
      </c>
      <c r="U39" s="8" t="s">
        <v>13</v>
      </c>
    </row>
    <row r="40" spans="1:21" s="5" customFormat="1" x14ac:dyDescent="0.2">
      <c r="A40" s="5">
        <v>2015</v>
      </c>
      <c r="B40" s="5">
        <v>1</v>
      </c>
      <c r="C40" s="6">
        <v>17</v>
      </c>
      <c r="D40" s="5" t="s">
        <v>20</v>
      </c>
      <c r="E40" s="5">
        <v>4.5999999999999996</v>
      </c>
      <c r="F40" s="5">
        <v>7</v>
      </c>
      <c r="G40" s="5">
        <v>111.1</v>
      </c>
      <c r="L40" s="9">
        <v>1</v>
      </c>
      <c r="M40" s="9">
        <f t="shared" ref="M40:M70" si="7">COUNTIFS($D:$D,M$3,$F:$F,$L40,A:A,"2017")</f>
        <v>0</v>
      </c>
      <c r="N40" s="9">
        <f t="shared" ref="N40:N70" si="8">COUNTIFS($D:$D, N$3,$F:$F, $L40,A:A,"2017")</f>
        <v>0</v>
      </c>
      <c r="O40" s="9">
        <f t="shared" ref="O40:O70" si="9">COUNTIFS($D:$D, O$3,$F:$F, $L40, A:A,"2017")</f>
        <v>0</v>
      </c>
      <c r="P40" s="9">
        <f t="shared" ref="P40:P70" si="10">COUNTIFS($D:$D, P$3,$F:$F, $L40, A:A,"2017")</f>
        <v>0</v>
      </c>
      <c r="R40" s="9">
        <v>0</v>
      </c>
      <c r="S40" s="9">
        <f t="shared" ref="S40:S55" si="11">COUNTIFS($I:$I,$R40,$D:$D, S$3,A:A,"2017")</f>
        <v>49</v>
      </c>
      <c r="T40" s="9">
        <f t="shared" ref="T40:T55" si="12">COUNTIFS($I:$I,$R40,$D:$D, T$3, A:A,"2017")</f>
        <v>4</v>
      </c>
      <c r="U40" s="9">
        <f t="shared" ref="U40:U55" si="13">COUNTIFS($I:$I,$R40,$D:$D, U$3, A:A,"2017")</f>
        <v>0</v>
      </c>
    </row>
    <row r="41" spans="1:21" s="5" customFormat="1" x14ac:dyDescent="0.2">
      <c r="A41" s="5">
        <v>2015</v>
      </c>
      <c r="B41" s="5">
        <v>1</v>
      </c>
      <c r="C41" s="6">
        <v>24</v>
      </c>
      <c r="D41" s="5" t="s">
        <v>20</v>
      </c>
      <c r="E41" s="5">
        <v>4.5999999999999996</v>
      </c>
      <c r="F41" s="5">
        <v>5</v>
      </c>
      <c r="G41" s="5">
        <v>91</v>
      </c>
      <c r="L41" s="9">
        <v>2</v>
      </c>
      <c r="M41" s="9">
        <f t="shared" si="7"/>
        <v>0</v>
      </c>
      <c r="N41" s="9">
        <f t="shared" si="8"/>
        <v>0</v>
      </c>
      <c r="O41" s="9">
        <f t="shared" si="9"/>
        <v>0</v>
      </c>
      <c r="P41" s="9">
        <f t="shared" si="10"/>
        <v>0</v>
      </c>
      <c r="R41" s="9">
        <v>1</v>
      </c>
      <c r="S41" s="9">
        <f t="shared" si="11"/>
        <v>24</v>
      </c>
      <c r="T41" s="9">
        <f t="shared" si="12"/>
        <v>1</v>
      </c>
      <c r="U41" s="9">
        <f t="shared" si="13"/>
        <v>0</v>
      </c>
    </row>
    <row r="42" spans="1:21" s="5" customFormat="1" x14ac:dyDescent="0.2">
      <c r="A42" s="5">
        <v>2015</v>
      </c>
      <c r="B42" s="5">
        <v>3</v>
      </c>
      <c r="C42" s="6">
        <v>84</v>
      </c>
      <c r="D42" s="5" t="s">
        <v>20</v>
      </c>
      <c r="E42" s="5">
        <v>4.5999999999999996</v>
      </c>
      <c r="F42" s="5">
        <v>5</v>
      </c>
      <c r="G42" s="5">
        <v>86.5</v>
      </c>
      <c r="L42" s="9">
        <v>3</v>
      </c>
      <c r="M42" s="9">
        <f t="shared" si="7"/>
        <v>8</v>
      </c>
      <c r="N42" s="9">
        <f t="shared" si="8"/>
        <v>0</v>
      </c>
      <c r="O42" s="9">
        <f t="shared" si="9"/>
        <v>0</v>
      </c>
      <c r="P42" s="9">
        <f t="shared" si="10"/>
        <v>0</v>
      </c>
      <c r="R42" s="9">
        <v>2</v>
      </c>
      <c r="S42" s="9">
        <f t="shared" si="11"/>
        <v>4</v>
      </c>
      <c r="T42" s="9">
        <f t="shared" si="12"/>
        <v>2</v>
      </c>
      <c r="U42" s="9">
        <f t="shared" si="13"/>
        <v>1</v>
      </c>
    </row>
    <row r="43" spans="1:21" s="5" customFormat="1" x14ac:dyDescent="0.2">
      <c r="A43" s="5">
        <v>2015</v>
      </c>
      <c r="B43" s="5">
        <v>5</v>
      </c>
      <c r="C43" s="6">
        <v>145</v>
      </c>
      <c r="D43" s="5" t="s">
        <v>20</v>
      </c>
      <c r="E43" s="5">
        <v>4.5999999999999996</v>
      </c>
      <c r="F43" s="5">
        <v>5</v>
      </c>
      <c r="G43" s="5">
        <v>109.9</v>
      </c>
      <c r="L43" s="9">
        <v>4</v>
      </c>
      <c r="M43" s="9">
        <f t="shared" si="7"/>
        <v>1</v>
      </c>
      <c r="N43" s="9">
        <f t="shared" si="8"/>
        <v>0</v>
      </c>
      <c r="O43" s="9">
        <f t="shared" si="9"/>
        <v>0</v>
      </c>
      <c r="P43" s="9">
        <f t="shared" si="10"/>
        <v>0</v>
      </c>
      <c r="R43" s="9">
        <v>3</v>
      </c>
      <c r="S43" s="9">
        <f t="shared" si="11"/>
        <v>2</v>
      </c>
      <c r="T43" s="9">
        <f t="shared" si="12"/>
        <v>2</v>
      </c>
      <c r="U43" s="9">
        <f t="shared" si="13"/>
        <v>1</v>
      </c>
    </row>
    <row r="44" spans="1:21" s="5" customFormat="1" x14ac:dyDescent="0.2">
      <c r="A44" s="5">
        <v>2015</v>
      </c>
      <c r="B44" s="5">
        <v>6</v>
      </c>
      <c r="C44" s="6">
        <v>179</v>
      </c>
      <c r="D44" s="5" t="s">
        <v>20</v>
      </c>
      <c r="E44" s="5">
        <v>4.5999999999999996</v>
      </c>
      <c r="F44" s="5">
        <v>5</v>
      </c>
      <c r="G44" s="5">
        <v>99.8</v>
      </c>
      <c r="L44" s="9">
        <v>5</v>
      </c>
      <c r="M44" s="9">
        <f t="shared" si="7"/>
        <v>50</v>
      </c>
      <c r="N44" s="9">
        <f t="shared" si="8"/>
        <v>0</v>
      </c>
      <c r="O44" s="9">
        <f t="shared" si="9"/>
        <v>0</v>
      </c>
      <c r="P44" s="9">
        <f t="shared" si="10"/>
        <v>0</v>
      </c>
      <c r="R44" s="9">
        <v>4</v>
      </c>
      <c r="S44" s="9">
        <f t="shared" si="11"/>
        <v>2</v>
      </c>
      <c r="T44" s="9">
        <f t="shared" si="12"/>
        <v>1</v>
      </c>
      <c r="U44" s="9">
        <f t="shared" si="13"/>
        <v>0</v>
      </c>
    </row>
    <row r="45" spans="1:21" s="5" customFormat="1" x14ac:dyDescent="0.2">
      <c r="A45" s="5">
        <v>2015</v>
      </c>
      <c r="B45" s="5">
        <v>3</v>
      </c>
      <c r="C45" s="6">
        <v>71</v>
      </c>
      <c r="D45" s="5" t="s">
        <v>20</v>
      </c>
      <c r="E45" s="5">
        <v>4.7</v>
      </c>
      <c r="F45" s="5">
        <v>6</v>
      </c>
      <c r="G45" s="5">
        <v>88.8</v>
      </c>
      <c r="L45" s="9">
        <v>6</v>
      </c>
      <c r="M45" s="9">
        <f t="shared" si="7"/>
        <v>1</v>
      </c>
      <c r="N45" s="9">
        <f t="shared" si="8"/>
        <v>0</v>
      </c>
      <c r="O45" s="9">
        <f t="shared" si="9"/>
        <v>0</v>
      </c>
      <c r="P45" s="9">
        <f t="shared" si="10"/>
        <v>0</v>
      </c>
      <c r="R45" s="9">
        <v>5</v>
      </c>
      <c r="S45" s="9">
        <f t="shared" si="11"/>
        <v>0</v>
      </c>
      <c r="T45" s="9">
        <f t="shared" si="12"/>
        <v>0</v>
      </c>
      <c r="U45" s="9">
        <f t="shared" si="13"/>
        <v>0</v>
      </c>
    </row>
    <row r="46" spans="1:21" s="5" customFormat="1" x14ac:dyDescent="0.2">
      <c r="A46" s="5">
        <v>2015</v>
      </c>
      <c r="B46" s="5">
        <v>4</v>
      </c>
      <c r="C46" s="6">
        <v>88</v>
      </c>
      <c r="D46" s="5" t="s">
        <v>20</v>
      </c>
      <c r="E46" s="5">
        <v>4.7</v>
      </c>
      <c r="F46" s="5">
        <v>5</v>
      </c>
      <c r="G46" s="5">
        <v>114.3</v>
      </c>
      <c r="L46" s="9">
        <v>7</v>
      </c>
      <c r="M46" s="9">
        <f t="shared" si="7"/>
        <v>19</v>
      </c>
      <c r="N46" s="9">
        <f t="shared" si="8"/>
        <v>0</v>
      </c>
      <c r="O46" s="9">
        <f t="shared" si="9"/>
        <v>0</v>
      </c>
      <c r="P46" s="9">
        <f t="shared" si="10"/>
        <v>0</v>
      </c>
      <c r="R46" s="9">
        <v>6</v>
      </c>
      <c r="S46" s="9">
        <f t="shared" si="11"/>
        <v>0</v>
      </c>
      <c r="T46" s="9">
        <f t="shared" si="12"/>
        <v>2</v>
      </c>
      <c r="U46" s="9">
        <f t="shared" si="13"/>
        <v>0</v>
      </c>
    </row>
    <row r="47" spans="1:21" s="5" customFormat="1" x14ac:dyDescent="0.2">
      <c r="A47" s="5">
        <v>2015</v>
      </c>
      <c r="B47" s="5">
        <v>4</v>
      </c>
      <c r="C47" s="6">
        <v>94</v>
      </c>
      <c r="D47" s="5" t="s">
        <v>24</v>
      </c>
      <c r="E47" s="5">
        <v>4.7</v>
      </c>
      <c r="F47" s="5">
        <v>5</v>
      </c>
      <c r="G47" s="5">
        <v>105.4</v>
      </c>
      <c r="L47" s="9">
        <v>8</v>
      </c>
      <c r="M47" s="9">
        <f t="shared" si="7"/>
        <v>1</v>
      </c>
      <c r="N47" s="9">
        <f t="shared" si="8"/>
        <v>2</v>
      </c>
      <c r="O47" s="9">
        <f t="shared" si="9"/>
        <v>0</v>
      </c>
      <c r="P47" s="9">
        <f t="shared" si="10"/>
        <v>0</v>
      </c>
      <c r="R47" s="9">
        <v>7</v>
      </c>
      <c r="S47" s="9">
        <f t="shared" si="11"/>
        <v>0</v>
      </c>
      <c r="T47" s="9">
        <f t="shared" si="12"/>
        <v>2</v>
      </c>
      <c r="U47" s="9">
        <f t="shared" si="13"/>
        <v>0</v>
      </c>
    </row>
    <row r="48" spans="1:21" s="5" customFormat="1" x14ac:dyDescent="0.2">
      <c r="A48" s="5">
        <v>2015</v>
      </c>
      <c r="B48" s="5">
        <v>1</v>
      </c>
      <c r="C48" s="6">
        <v>11</v>
      </c>
      <c r="D48" s="5" t="s">
        <v>20</v>
      </c>
      <c r="E48" s="5">
        <v>4.8</v>
      </c>
      <c r="F48" s="5">
        <v>5</v>
      </c>
      <c r="G48" s="5">
        <v>124</v>
      </c>
      <c r="J48" s="5" t="s">
        <v>22</v>
      </c>
      <c r="L48" s="9">
        <v>9</v>
      </c>
      <c r="M48" s="9">
        <f t="shared" si="7"/>
        <v>0</v>
      </c>
      <c r="N48" s="9">
        <f t="shared" si="8"/>
        <v>0</v>
      </c>
      <c r="O48" s="9">
        <f t="shared" si="9"/>
        <v>0</v>
      </c>
      <c r="P48" s="9">
        <f t="shared" si="10"/>
        <v>0</v>
      </c>
      <c r="R48" s="9">
        <v>8</v>
      </c>
      <c r="S48" s="9">
        <f t="shared" si="11"/>
        <v>0</v>
      </c>
      <c r="T48" s="9">
        <f t="shared" si="12"/>
        <v>2</v>
      </c>
      <c r="U48" s="9">
        <f t="shared" si="13"/>
        <v>0</v>
      </c>
    </row>
    <row r="49" spans="1:21" s="5" customFormat="1" x14ac:dyDescent="0.2">
      <c r="A49" s="5">
        <v>2015</v>
      </c>
      <c r="B49" s="5">
        <v>1</v>
      </c>
      <c r="C49" s="6">
        <v>23</v>
      </c>
      <c r="D49" s="5" t="s">
        <v>20</v>
      </c>
      <c r="E49" s="5">
        <v>4.8</v>
      </c>
      <c r="F49" s="5">
        <v>7</v>
      </c>
      <c r="G49" s="5">
        <v>120.3</v>
      </c>
      <c r="L49" s="9">
        <v>10</v>
      </c>
      <c r="M49" s="9">
        <f t="shared" si="7"/>
        <v>0</v>
      </c>
      <c r="N49" s="9">
        <f t="shared" si="8"/>
        <v>9</v>
      </c>
      <c r="O49" s="9">
        <f t="shared" si="9"/>
        <v>0</v>
      </c>
      <c r="P49" s="9">
        <f t="shared" si="10"/>
        <v>0</v>
      </c>
      <c r="R49" s="9">
        <v>9</v>
      </c>
      <c r="S49" s="9">
        <f t="shared" si="11"/>
        <v>0</v>
      </c>
      <c r="T49" s="9">
        <f t="shared" si="12"/>
        <v>1</v>
      </c>
      <c r="U49" s="9">
        <f t="shared" si="13"/>
        <v>0</v>
      </c>
    </row>
    <row r="50" spans="1:21" s="5" customFormat="1" x14ac:dyDescent="0.2">
      <c r="A50" s="5">
        <v>2015</v>
      </c>
      <c r="B50" s="5">
        <v>2</v>
      </c>
      <c r="C50" s="6">
        <v>42</v>
      </c>
      <c r="D50" s="5" t="s">
        <v>20</v>
      </c>
      <c r="E50" s="5">
        <v>4.8</v>
      </c>
      <c r="F50" s="5">
        <v>5</v>
      </c>
      <c r="G50" s="5">
        <v>143.1</v>
      </c>
      <c r="L50" s="9">
        <v>11</v>
      </c>
      <c r="M50" s="9">
        <f t="shared" si="7"/>
        <v>0</v>
      </c>
      <c r="N50" s="9">
        <f t="shared" si="8"/>
        <v>4</v>
      </c>
      <c r="O50" s="9">
        <f t="shared" si="9"/>
        <v>0</v>
      </c>
      <c r="P50" s="9">
        <f t="shared" si="10"/>
        <v>0</v>
      </c>
      <c r="R50" s="9">
        <v>10</v>
      </c>
      <c r="S50" s="9">
        <f t="shared" si="11"/>
        <v>0</v>
      </c>
      <c r="T50" s="9">
        <f t="shared" si="12"/>
        <v>1</v>
      </c>
      <c r="U50" s="9">
        <f t="shared" si="13"/>
        <v>0</v>
      </c>
    </row>
    <row r="51" spans="1:21" s="5" customFormat="1" x14ac:dyDescent="0.2">
      <c r="A51" s="5">
        <v>2015</v>
      </c>
      <c r="B51" s="5">
        <v>3</v>
      </c>
      <c r="C51" s="6">
        <v>73</v>
      </c>
      <c r="D51" s="5" t="s">
        <v>20</v>
      </c>
      <c r="E51" s="5">
        <v>4.8</v>
      </c>
      <c r="F51" s="5">
        <v>5</v>
      </c>
      <c r="G51" s="5">
        <v>75.2</v>
      </c>
      <c r="L51" s="9">
        <v>12</v>
      </c>
      <c r="M51" s="9">
        <f t="shared" si="7"/>
        <v>1</v>
      </c>
      <c r="N51" s="9">
        <f t="shared" si="8"/>
        <v>13</v>
      </c>
      <c r="O51" s="9">
        <f t="shared" si="9"/>
        <v>0</v>
      </c>
      <c r="P51" s="9">
        <f t="shared" si="10"/>
        <v>0</v>
      </c>
      <c r="R51" s="9">
        <v>11</v>
      </c>
      <c r="S51" s="9">
        <f t="shared" si="11"/>
        <v>0</v>
      </c>
      <c r="T51" s="9">
        <f t="shared" si="12"/>
        <v>1</v>
      </c>
      <c r="U51" s="9">
        <f t="shared" si="13"/>
        <v>0</v>
      </c>
    </row>
    <row r="52" spans="1:21" s="5" customFormat="1" x14ac:dyDescent="0.2">
      <c r="A52" s="5">
        <v>2015</v>
      </c>
      <c r="B52" s="5">
        <v>5</v>
      </c>
      <c r="C52" s="6">
        <v>148</v>
      </c>
      <c r="D52" s="5" t="s">
        <v>20</v>
      </c>
      <c r="E52" s="5">
        <v>4.8</v>
      </c>
      <c r="F52" s="5">
        <v>3</v>
      </c>
      <c r="G52" s="5">
        <v>121.7</v>
      </c>
      <c r="L52" s="9">
        <v>13</v>
      </c>
      <c r="M52" s="9">
        <f t="shared" si="7"/>
        <v>0</v>
      </c>
      <c r="N52" s="9">
        <f t="shared" si="8"/>
        <v>7</v>
      </c>
      <c r="O52" s="9">
        <f t="shared" si="9"/>
        <v>0</v>
      </c>
      <c r="P52" s="9">
        <f t="shared" si="10"/>
        <v>0</v>
      </c>
      <c r="R52" s="9">
        <v>12</v>
      </c>
      <c r="S52" s="9">
        <f t="shared" si="11"/>
        <v>0</v>
      </c>
      <c r="T52" s="9">
        <f t="shared" si="12"/>
        <v>1</v>
      </c>
      <c r="U52" s="9">
        <f t="shared" si="13"/>
        <v>0</v>
      </c>
    </row>
    <row r="53" spans="1:21" s="5" customFormat="1" x14ac:dyDescent="0.2">
      <c r="A53" s="5">
        <v>2015</v>
      </c>
      <c r="B53" s="5">
        <v>4</v>
      </c>
      <c r="C53" s="6">
        <v>113</v>
      </c>
      <c r="D53" s="5" t="s">
        <v>20</v>
      </c>
      <c r="E53" s="5">
        <v>4.9000000000000004</v>
      </c>
      <c r="F53" s="5">
        <v>5</v>
      </c>
      <c r="G53" s="5">
        <v>123</v>
      </c>
      <c r="L53" s="9">
        <v>14</v>
      </c>
      <c r="M53" s="9">
        <f t="shared" si="7"/>
        <v>0</v>
      </c>
      <c r="N53" s="9">
        <f t="shared" si="8"/>
        <v>13</v>
      </c>
      <c r="O53" s="9">
        <f t="shared" si="9"/>
        <v>1</v>
      </c>
      <c r="P53" s="9">
        <f t="shared" si="10"/>
        <v>0</v>
      </c>
      <c r="R53" s="9">
        <v>13</v>
      </c>
      <c r="S53" s="9">
        <f t="shared" si="11"/>
        <v>0</v>
      </c>
      <c r="T53" s="9">
        <f t="shared" si="12"/>
        <v>1</v>
      </c>
      <c r="U53" s="9">
        <f t="shared" si="13"/>
        <v>0</v>
      </c>
    </row>
    <row r="54" spans="1:21" s="5" customFormat="1" x14ac:dyDescent="0.2">
      <c r="A54" s="5">
        <v>2015</v>
      </c>
      <c r="B54" s="5">
        <v>5</v>
      </c>
      <c r="C54" s="6">
        <v>137</v>
      </c>
      <c r="D54" s="5" t="s">
        <v>20</v>
      </c>
      <c r="E54" s="5">
        <v>4.9000000000000004</v>
      </c>
      <c r="F54" s="5">
        <v>5</v>
      </c>
      <c r="G54" s="5">
        <v>117</v>
      </c>
      <c r="L54" s="9">
        <v>15</v>
      </c>
      <c r="M54" s="9">
        <f t="shared" si="7"/>
        <v>0</v>
      </c>
      <c r="N54" s="9">
        <f t="shared" si="8"/>
        <v>5</v>
      </c>
      <c r="O54" s="9">
        <f t="shared" si="9"/>
        <v>0</v>
      </c>
      <c r="P54" s="9">
        <f t="shared" si="10"/>
        <v>0</v>
      </c>
      <c r="R54" s="9">
        <v>14</v>
      </c>
      <c r="S54" s="9">
        <f t="shared" si="11"/>
        <v>0</v>
      </c>
      <c r="T54" s="9">
        <f t="shared" si="12"/>
        <v>0</v>
      </c>
      <c r="U54" s="9">
        <f t="shared" si="13"/>
        <v>0</v>
      </c>
    </row>
    <row r="55" spans="1:21" s="5" customFormat="1" x14ac:dyDescent="0.2">
      <c r="A55" s="5">
        <v>2015</v>
      </c>
      <c r="B55" s="5">
        <v>6</v>
      </c>
      <c r="C55" s="6">
        <v>187</v>
      </c>
      <c r="D55" s="5" t="s">
        <v>20</v>
      </c>
      <c r="E55" s="5">
        <v>4.9000000000000004</v>
      </c>
      <c r="F55" s="5">
        <v>7</v>
      </c>
      <c r="G55" s="5">
        <v>119</v>
      </c>
      <c r="L55" s="9">
        <v>16</v>
      </c>
      <c r="M55" s="9">
        <f t="shared" si="7"/>
        <v>0</v>
      </c>
      <c r="N55" s="9">
        <f t="shared" si="8"/>
        <v>6</v>
      </c>
      <c r="O55" s="9">
        <f t="shared" si="9"/>
        <v>0</v>
      </c>
      <c r="P55" s="9">
        <f t="shared" si="10"/>
        <v>0</v>
      </c>
      <c r="R55" s="10" t="s">
        <v>16</v>
      </c>
      <c r="S55" s="10">
        <f t="shared" si="11"/>
        <v>0</v>
      </c>
      <c r="T55" s="10">
        <f t="shared" si="12"/>
        <v>2</v>
      </c>
      <c r="U55" s="10">
        <f t="shared" si="13"/>
        <v>0</v>
      </c>
    </row>
    <row r="56" spans="1:21" s="5" customFormat="1" ht="12.5" thickBot="1" x14ac:dyDescent="0.25">
      <c r="A56" s="5">
        <v>2015</v>
      </c>
      <c r="B56" s="5">
        <v>4</v>
      </c>
      <c r="C56" s="6">
        <v>115</v>
      </c>
      <c r="D56" s="5" t="s">
        <v>20</v>
      </c>
      <c r="E56" s="5">
        <v>5</v>
      </c>
      <c r="F56" s="5">
        <v>5</v>
      </c>
      <c r="G56" s="5">
        <v>101.8</v>
      </c>
      <c r="L56" s="9">
        <v>17</v>
      </c>
      <c r="M56" s="9">
        <f t="shared" si="7"/>
        <v>0</v>
      </c>
      <c r="N56" s="9">
        <f t="shared" si="8"/>
        <v>5</v>
      </c>
      <c r="O56" s="9">
        <f t="shared" si="9"/>
        <v>0</v>
      </c>
      <c r="P56" s="9">
        <f t="shared" si="10"/>
        <v>0</v>
      </c>
      <c r="R56" s="11" t="s">
        <v>17</v>
      </c>
      <c r="S56" s="11">
        <f>SUM(S40:S55)</f>
        <v>81</v>
      </c>
      <c r="T56" s="11">
        <f>SUM(T40:T55)</f>
        <v>23</v>
      </c>
      <c r="U56" s="11">
        <f>SUM(U40:U55)</f>
        <v>2</v>
      </c>
    </row>
    <row r="57" spans="1:21" s="5" customFormat="1" x14ac:dyDescent="0.2">
      <c r="A57" s="5">
        <v>2015</v>
      </c>
      <c r="B57" s="5">
        <v>6</v>
      </c>
      <c r="C57" s="6">
        <v>180</v>
      </c>
      <c r="D57" s="5" t="s">
        <v>20</v>
      </c>
      <c r="E57" s="5">
        <v>5</v>
      </c>
      <c r="F57" s="5">
        <v>5</v>
      </c>
      <c r="G57" s="5">
        <v>104.7</v>
      </c>
      <c r="L57" s="9">
        <v>18</v>
      </c>
      <c r="M57" s="9">
        <f t="shared" si="7"/>
        <v>0</v>
      </c>
      <c r="N57" s="9">
        <f t="shared" si="8"/>
        <v>4</v>
      </c>
      <c r="O57" s="9">
        <f t="shared" si="9"/>
        <v>4</v>
      </c>
      <c r="P57" s="9">
        <f t="shared" si="10"/>
        <v>0</v>
      </c>
      <c r="R57" s="9"/>
      <c r="S57" s="9"/>
      <c r="T57" s="9"/>
      <c r="U57" s="9"/>
    </row>
    <row r="58" spans="1:21" s="5" customFormat="1" x14ac:dyDescent="0.2">
      <c r="A58" s="5">
        <v>2015</v>
      </c>
      <c r="B58" s="5">
        <v>3</v>
      </c>
      <c r="C58" s="6">
        <v>61</v>
      </c>
      <c r="D58" s="5" t="s">
        <v>20</v>
      </c>
      <c r="E58" s="5">
        <v>5.0999999999999996</v>
      </c>
      <c r="F58" s="5">
        <v>7</v>
      </c>
      <c r="G58" s="5">
        <v>100</v>
      </c>
      <c r="L58" s="9">
        <v>19</v>
      </c>
      <c r="M58" s="9">
        <f t="shared" si="7"/>
        <v>0</v>
      </c>
      <c r="N58" s="9">
        <f t="shared" si="8"/>
        <v>4</v>
      </c>
      <c r="O58" s="9">
        <f t="shared" si="9"/>
        <v>1</v>
      </c>
      <c r="P58" s="9">
        <f t="shared" si="10"/>
        <v>0</v>
      </c>
    </row>
    <row r="59" spans="1:21" s="5" customFormat="1" x14ac:dyDescent="0.2">
      <c r="A59" s="5">
        <v>2015</v>
      </c>
      <c r="B59" s="5">
        <v>3</v>
      </c>
      <c r="C59" s="6">
        <v>70</v>
      </c>
      <c r="D59" s="5" t="s">
        <v>20</v>
      </c>
      <c r="E59" s="5">
        <v>5.0999999999999996</v>
      </c>
      <c r="F59" s="5">
        <v>5</v>
      </c>
      <c r="G59" s="5">
        <v>125.7</v>
      </c>
      <c r="L59" s="9">
        <v>20</v>
      </c>
      <c r="M59" s="9">
        <f t="shared" si="7"/>
        <v>0</v>
      </c>
      <c r="N59" s="9">
        <f t="shared" si="8"/>
        <v>1</v>
      </c>
      <c r="O59" s="9">
        <f t="shared" si="9"/>
        <v>1</v>
      </c>
      <c r="P59" s="9">
        <f t="shared" si="10"/>
        <v>0</v>
      </c>
    </row>
    <row r="60" spans="1:21" s="5" customFormat="1" x14ac:dyDescent="0.2">
      <c r="A60" s="5">
        <v>2015</v>
      </c>
      <c r="B60" s="5">
        <v>4</v>
      </c>
      <c r="C60" s="6">
        <v>95</v>
      </c>
      <c r="D60" s="5" t="s">
        <v>20</v>
      </c>
      <c r="E60" s="5">
        <v>5.0999999999999996</v>
      </c>
      <c r="F60" s="5">
        <v>5</v>
      </c>
      <c r="G60" s="5">
        <v>123.4</v>
      </c>
      <c r="L60" s="9">
        <v>21</v>
      </c>
      <c r="M60" s="9">
        <f t="shared" si="7"/>
        <v>0</v>
      </c>
      <c r="N60" s="9">
        <f t="shared" si="8"/>
        <v>3</v>
      </c>
      <c r="O60" s="9">
        <f t="shared" si="9"/>
        <v>0</v>
      </c>
      <c r="P60" s="9">
        <f t="shared" si="10"/>
        <v>1</v>
      </c>
    </row>
    <row r="61" spans="1:21" s="5" customFormat="1" x14ac:dyDescent="0.2">
      <c r="A61" s="5">
        <v>2015</v>
      </c>
      <c r="B61" s="5">
        <v>2</v>
      </c>
      <c r="C61" s="6">
        <v>50</v>
      </c>
      <c r="D61" s="5" t="s">
        <v>20</v>
      </c>
      <c r="E61" s="5">
        <v>5.2</v>
      </c>
      <c r="F61" s="5">
        <v>7</v>
      </c>
      <c r="G61" s="5">
        <v>128.9</v>
      </c>
      <c r="L61" s="9">
        <v>22</v>
      </c>
      <c r="M61" s="9">
        <f t="shared" si="7"/>
        <v>0</v>
      </c>
      <c r="N61" s="9">
        <f t="shared" si="8"/>
        <v>4</v>
      </c>
      <c r="O61" s="9">
        <f t="shared" si="9"/>
        <v>4</v>
      </c>
      <c r="P61" s="9">
        <f t="shared" si="10"/>
        <v>0</v>
      </c>
    </row>
    <row r="62" spans="1:21" s="5" customFormat="1" x14ac:dyDescent="0.2">
      <c r="A62" s="5">
        <v>2015</v>
      </c>
      <c r="B62" s="5">
        <v>6</v>
      </c>
      <c r="C62" s="6">
        <v>186</v>
      </c>
      <c r="D62" s="5" t="s">
        <v>20</v>
      </c>
      <c r="E62" s="5">
        <v>5.3</v>
      </c>
      <c r="F62" s="5">
        <v>5</v>
      </c>
      <c r="G62" s="5">
        <v>112.1</v>
      </c>
      <c r="L62" s="9">
        <v>23</v>
      </c>
      <c r="M62" s="9">
        <f t="shared" si="7"/>
        <v>0</v>
      </c>
      <c r="N62" s="9">
        <f t="shared" si="8"/>
        <v>0</v>
      </c>
      <c r="O62" s="9">
        <f t="shared" si="9"/>
        <v>0</v>
      </c>
      <c r="P62" s="9">
        <f t="shared" si="10"/>
        <v>0</v>
      </c>
    </row>
    <row r="63" spans="1:21" s="5" customFormat="1" x14ac:dyDescent="0.2">
      <c r="A63" s="5">
        <v>2015</v>
      </c>
      <c r="B63" s="5">
        <v>2</v>
      </c>
      <c r="C63" s="6">
        <v>45</v>
      </c>
      <c r="D63" s="5" t="s">
        <v>20</v>
      </c>
      <c r="E63" s="5">
        <v>5.4</v>
      </c>
      <c r="F63" s="5">
        <v>10</v>
      </c>
      <c r="G63" s="5">
        <v>84.8</v>
      </c>
      <c r="L63" s="9">
        <v>24</v>
      </c>
      <c r="M63" s="9">
        <f t="shared" si="7"/>
        <v>0</v>
      </c>
      <c r="N63" s="9">
        <f t="shared" si="8"/>
        <v>0</v>
      </c>
      <c r="O63" s="9">
        <f t="shared" si="9"/>
        <v>6</v>
      </c>
      <c r="P63" s="9">
        <f t="shared" si="10"/>
        <v>0</v>
      </c>
    </row>
    <row r="64" spans="1:21" s="5" customFormat="1" x14ac:dyDescent="0.2">
      <c r="A64" s="5">
        <v>2015</v>
      </c>
      <c r="B64" s="5">
        <v>5</v>
      </c>
      <c r="C64" s="6">
        <v>125</v>
      </c>
      <c r="D64" s="5" t="s">
        <v>20</v>
      </c>
      <c r="E64" s="5">
        <v>5.4</v>
      </c>
      <c r="F64" s="5">
        <v>5</v>
      </c>
      <c r="G64" s="5">
        <v>119.2</v>
      </c>
      <c r="L64" s="9">
        <v>25</v>
      </c>
      <c r="M64" s="9">
        <f t="shared" si="7"/>
        <v>0</v>
      </c>
      <c r="N64" s="9">
        <f t="shared" si="8"/>
        <v>1</v>
      </c>
      <c r="O64" s="9">
        <f t="shared" si="9"/>
        <v>2</v>
      </c>
      <c r="P64" s="9">
        <f t="shared" si="10"/>
        <v>1</v>
      </c>
    </row>
    <row r="65" spans="1:21" s="5" customFormat="1" x14ac:dyDescent="0.2">
      <c r="A65" s="5">
        <v>2015</v>
      </c>
      <c r="B65" s="5">
        <v>6</v>
      </c>
      <c r="C65" s="6">
        <v>172</v>
      </c>
      <c r="D65" s="5" t="s">
        <v>20</v>
      </c>
      <c r="E65" s="5">
        <v>5.4</v>
      </c>
      <c r="F65" s="5">
        <v>6</v>
      </c>
      <c r="G65" s="5">
        <v>112.9</v>
      </c>
      <c r="L65" s="9">
        <v>26</v>
      </c>
      <c r="M65" s="9">
        <f t="shared" si="7"/>
        <v>0</v>
      </c>
      <c r="N65" s="9">
        <f t="shared" si="8"/>
        <v>0</v>
      </c>
      <c r="O65" s="9">
        <f t="shared" si="9"/>
        <v>1</v>
      </c>
      <c r="P65" s="9">
        <f t="shared" si="10"/>
        <v>0</v>
      </c>
    </row>
    <row r="66" spans="1:21" s="5" customFormat="1" x14ac:dyDescent="0.2">
      <c r="A66" s="5">
        <v>2015</v>
      </c>
      <c r="B66" s="5">
        <v>1</v>
      </c>
      <c r="C66" s="6">
        <v>12</v>
      </c>
      <c r="D66" s="5" t="s">
        <v>20</v>
      </c>
      <c r="E66" s="5">
        <v>5.5</v>
      </c>
      <c r="F66" s="5">
        <v>5</v>
      </c>
      <c r="G66" s="5">
        <v>123.2</v>
      </c>
      <c r="L66" s="9">
        <v>27</v>
      </c>
      <c r="M66" s="9">
        <f t="shared" si="7"/>
        <v>0</v>
      </c>
      <c r="N66" s="9">
        <f t="shared" si="8"/>
        <v>0</v>
      </c>
      <c r="O66" s="9">
        <f t="shared" si="9"/>
        <v>2</v>
      </c>
      <c r="P66" s="9">
        <f t="shared" si="10"/>
        <v>0</v>
      </c>
    </row>
    <row r="67" spans="1:21" s="5" customFormat="1" x14ac:dyDescent="0.2">
      <c r="A67" s="5">
        <v>2015</v>
      </c>
      <c r="B67" s="5">
        <v>4</v>
      </c>
      <c r="C67" s="6">
        <v>103</v>
      </c>
      <c r="D67" s="5" t="s">
        <v>20</v>
      </c>
      <c r="E67" s="5">
        <v>5.6</v>
      </c>
      <c r="F67" s="5">
        <v>7</v>
      </c>
      <c r="G67" s="5">
        <v>141.69999999999999</v>
      </c>
      <c r="L67" s="9">
        <v>28</v>
      </c>
      <c r="M67" s="9">
        <f t="shared" si="7"/>
        <v>0</v>
      </c>
      <c r="N67" s="9">
        <f t="shared" si="8"/>
        <v>0</v>
      </c>
      <c r="O67" s="9">
        <f t="shared" si="9"/>
        <v>1</v>
      </c>
      <c r="P67" s="9">
        <f t="shared" si="10"/>
        <v>0</v>
      </c>
    </row>
    <row r="68" spans="1:21" s="5" customFormat="1" x14ac:dyDescent="0.2">
      <c r="A68" s="5">
        <v>2015</v>
      </c>
      <c r="B68" s="5">
        <v>2</v>
      </c>
      <c r="C68" s="6">
        <v>56</v>
      </c>
      <c r="D68" s="5" t="s">
        <v>20</v>
      </c>
      <c r="E68" s="5">
        <v>5.7</v>
      </c>
      <c r="F68" s="5">
        <v>7</v>
      </c>
      <c r="G68" s="5">
        <v>90.1</v>
      </c>
      <c r="L68" s="9">
        <v>29</v>
      </c>
      <c r="M68" s="9">
        <f t="shared" si="7"/>
        <v>0</v>
      </c>
      <c r="N68" s="9">
        <f t="shared" si="8"/>
        <v>0</v>
      </c>
      <c r="O68" s="9">
        <f t="shared" si="9"/>
        <v>0</v>
      </c>
      <c r="P68" s="9">
        <f t="shared" si="10"/>
        <v>0</v>
      </c>
    </row>
    <row r="69" spans="1:21" s="5" customFormat="1" x14ac:dyDescent="0.2">
      <c r="A69" s="5">
        <v>2015</v>
      </c>
      <c r="B69" s="5">
        <v>5</v>
      </c>
      <c r="C69" s="6">
        <v>132</v>
      </c>
      <c r="D69" s="5" t="s">
        <v>20</v>
      </c>
      <c r="E69" s="5">
        <v>5.8</v>
      </c>
      <c r="F69" s="5">
        <v>7</v>
      </c>
      <c r="G69" s="5">
        <v>138.1</v>
      </c>
      <c r="L69" s="9">
        <v>30</v>
      </c>
      <c r="M69" s="9">
        <f t="shared" si="7"/>
        <v>0</v>
      </c>
      <c r="N69" s="9">
        <f t="shared" si="8"/>
        <v>0</v>
      </c>
      <c r="O69" s="9">
        <f t="shared" si="9"/>
        <v>0</v>
      </c>
      <c r="P69" s="9">
        <f t="shared" si="10"/>
        <v>0</v>
      </c>
    </row>
    <row r="70" spans="1:21" s="5" customFormat="1" x14ac:dyDescent="0.2">
      <c r="A70" s="5">
        <v>2015</v>
      </c>
      <c r="B70" s="5">
        <v>1</v>
      </c>
      <c r="C70" s="6">
        <v>13</v>
      </c>
      <c r="D70" s="5" t="s">
        <v>20</v>
      </c>
      <c r="E70" s="5">
        <v>5.9</v>
      </c>
      <c r="F70" s="5">
        <v>7</v>
      </c>
      <c r="G70" s="5">
        <v>122.6</v>
      </c>
      <c r="L70" s="10">
        <v>31</v>
      </c>
      <c r="M70" s="10">
        <f t="shared" si="7"/>
        <v>0</v>
      </c>
      <c r="N70" s="10">
        <f t="shared" si="8"/>
        <v>0</v>
      </c>
      <c r="O70" s="10">
        <f t="shared" si="9"/>
        <v>0</v>
      </c>
      <c r="P70" s="10">
        <f t="shared" si="10"/>
        <v>0</v>
      </c>
    </row>
    <row r="71" spans="1:21" s="5" customFormat="1" ht="12.5" thickBot="1" x14ac:dyDescent="0.25">
      <c r="A71" s="5">
        <v>2015</v>
      </c>
      <c r="B71" s="5">
        <v>2</v>
      </c>
      <c r="C71" s="6">
        <v>44</v>
      </c>
      <c r="D71" s="5" t="s">
        <v>20</v>
      </c>
      <c r="E71" s="5">
        <v>5.9</v>
      </c>
      <c r="F71" s="5">
        <v>7</v>
      </c>
      <c r="G71" s="5">
        <v>106.8</v>
      </c>
      <c r="L71" s="11" t="s">
        <v>17</v>
      </c>
      <c r="M71" s="11">
        <f>SUM(M40:M69)</f>
        <v>81</v>
      </c>
      <c r="N71" s="11">
        <f>SUM(N40:N69)</f>
        <v>81</v>
      </c>
      <c r="O71" s="11">
        <f>SUM(O40:O69)</f>
        <v>23</v>
      </c>
      <c r="P71" s="11">
        <f>SUM(P40:P69)</f>
        <v>2</v>
      </c>
    </row>
    <row r="72" spans="1:21" s="5" customFormat="1" x14ac:dyDescent="0.2">
      <c r="A72" s="5">
        <v>2015</v>
      </c>
      <c r="B72" s="5">
        <v>1</v>
      </c>
      <c r="C72" s="6">
        <v>7</v>
      </c>
      <c r="D72" s="5" t="s">
        <v>20</v>
      </c>
      <c r="E72" s="5">
        <v>6</v>
      </c>
      <c r="F72" s="5">
        <v>5</v>
      </c>
      <c r="G72" s="5">
        <v>149.80000000000001</v>
      </c>
    </row>
    <row r="73" spans="1:21" s="5" customFormat="1" x14ac:dyDescent="0.2">
      <c r="A73" s="5">
        <v>2015</v>
      </c>
      <c r="B73" s="5">
        <v>5</v>
      </c>
      <c r="C73" s="6">
        <v>133</v>
      </c>
      <c r="D73" s="5" t="s">
        <v>20</v>
      </c>
      <c r="E73" s="5">
        <v>6</v>
      </c>
      <c r="F73" s="5">
        <v>7</v>
      </c>
      <c r="G73" s="5">
        <v>122.2</v>
      </c>
    </row>
    <row r="74" spans="1:21" s="5" customFormat="1" ht="12.5" thickBot="1" x14ac:dyDescent="0.25">
      <c r="A74" s="5">
        <v>2015</v>
      </c>
      <c r="B74" s="5">
        <v>3</v>
      </c>
      <c r="C74" s="6">
        <v>68</v>
      </c>
      <c r="D74" s="5" t="s">
        <v>20</v>
      </c>
      <c r="E74" s="5">
        <v>6.1</v>
      </c>
      <c r="F74" s="5">
        <v>7</v>
      </c>
      <c r="G74" s="5">
        <v>128.6</v>
      </c>
      <c r="L74" s="7">
        <v>2018</v>
      </c>
      <c r="M74" s="7"/>
      <c r="N74" s="7"/>
      <c r="O74" s="7"/>
      <c r="P74" s="7"/>
      <c r="R74" s="7">
        <v>2018</v>
      </c>
      <c r="S74" s="7"/>
      <c r="T74" s="7"/>
      <c r="U74" s="7"/>
    </row>
    <row r="75" spans="1:21" s="5" customFormat="1" x14ac:dyDescent="0.2">
      <c r="A75" s="5">
        <v>2015</v>
      </c>
      <c r="B75" s="5">
        <v>5</v>
      </c>
      <c r="C75" s="6">
        <v>128</v>
      </c>
      <c r="D75" s="5" t="s">
        <v>20</v>
      </c>
      <c r="E75" s="5">
        <v>6.1</v>
      </c>
      <c r="F75" s="5">
        <v>5</v>
      </c>
      <c r="G75" s="5">
        <v>137</v>
      </c>
      <c r="L75" s="3" t="s">
        <v>3</v>
      </c>
      <c r="M75" s="3" t="s">
        <v>8</v>
      </c>
      <c r="N75" s="3" t="s">
        <v>10</v>
      </c>
      <c r="O75" s="3" t="s">
        <v>11</v>
      </c>
      <c r="P75" s="3" t="s">
        <v>12</v>
      </c>
      <c r="R75" s="8" t="s">
        <v>6</v>
      </c>
      <c r="S75" s="8" t="s">
        <v>14</v>
      </c>
      <c r="T75" s="8" t="s">
        <v>15</v>
      </c>
      <c r="U75" s="8" t="s">
        <v>13</v>
      </c>
    </row>
    <row r="76" spans="1:21" s="5" customFormat="1" x14ac:dyDescent="0.2">
      <c r="A76" s="5">
        <v>2015</v>
      </c>
      <c r="B76" s="5">
        <v>2</v>
      </c>
      <c r="C76" s="6">
        <v>57</v>
      </c>
      <c r="D76" s="5" t="s">
        <v>20</v>
      </c>
      <c r="E76" s="5">
        <v>6.2</v>
      </c>
      <c r="F76" s="5">
        <v>5</v>
      </c>
      <c r="G76" s="5">
        <v>126.6</v>
      </c>
      <c r="L76" s="9">
        <v>1</v>
      </c>
      <c r="M76" s="9">
        <f t="shared" ref="M76:M106" si="14">COUNTIFS($D:$D,M$3,$F:$F,$L76,A:A,"2018")</f>
        <v>0</v>
      </c>
      <c r="N76" s="9">
        <f t="shared" ref="N76:N106" si="15">COUNTIFS($D:$D, N$3,$F:$F, $L76,A:A,"2018")</f>
        <v>0</v>
      </c>
      <c r="O76" s="9">
        <f t="shared" ref="O76:O106" si="16">COUNTIFS($D:$D, O$3,$F:$F, $L76, A:A,"2018")</f>
        <v>0</v>
      </c>
      <c r="P76" s="9">
        <f t="shared" ref="P76:P106" si="17">COUNTIFS($D:$D, P$3,$F:$F, $L76, A:A,"2018")</f>
        <v>0</v>
      </c>
      <c r="R76" s="9">
        <v>0</v>
      </c>
      <c r="S76" s="9">
        <f t="shared" ref="S76:S91" si="18">COUNTIFS($I:$I,$R76,$D:$D, S$3,A:A,"2018")</f>
        <v>41</v>
      </c>
      <c r="T76" s="9">
        <f t="shared" ref="T76:T91" si="19">COUNTIFS($I:$I,$R76,$D:$D, T$3, A:A,"2018")</f>
        <v>0</v>
      </c>
      <c r="U76" s="9">
        <f t="shared" ref="U76:U91" si="20">COUNTIFS($I:$I,$R76,$D:$D, U$3, A:A,"2018")</f>
        <v>0</v>
      </c>
    </row>
    <row r="77" spans="1:21" s="5" customFormat="1" x14ac:dyDescent="0.2">
      <c r="A77" s="5">
        <v>2015</v>
      </c>
      <c r="B77" s="5">
        <v>1</v>
      </c>
      <c r="C77" s="6">
        <v>3</v>
      </c>
      <c r="D77" s="5" t="s">
        <v>20</v>
      </c>
      <c r="E77" s="5">
        <v>6.5</v>
      </c>
      <c r="F77" s="5">
        <v>9</v>
      </c>
      <c r="G77" s="5">
        <v>165.4</v>
      </c>
      <c r="L77" s="9">
        <v>2</v>
      </c>
      <c r="M77" s="9">
        <f t="shared" si="14"/>
        <v>0</v>
      </c>
      <c r="N77" s="9">
        <f t="shared" si="15"/>
        <v>0</v>
      </c>
      <c r="O77" s="9">
        <f t="shared" si="16"/>
        <v>0</v>
      </c>
      <c r="P77" s="9">
        <f t="shared" si="17"/>
        <v>0</v>
      </c>
      <c r="R77" s="9">
        <v>1</v>
      </c>
      <c r="S77" s="9">
        <f t="shared" si="18"/>
        <v>13</v>
      </c>
      <c r="T77" s="9">
        <f t="shared" si="19"/>
        <v>3</v>
      </c>
      <c r="U77" s="9">
        <f t="shared" si="20"/>
        <v>0</v>
      </c>
    </row>
    <row r="78" spans="1:21" s="5" customFormat="1" x14ac:dyDescent="0.2">
      <c r="A78" s="5">
        <v>2015</v>
      </c>
      <c r="B78" s="5">
        <v>6</v>
      </c>
      <c r="C78" s="6">
        <v>160</v>
      </c>
      <c r="D78" s="5" t="s">
        <v>20</v>
      </c>
      <c r="E78" s="5">
        <v>6.5</v>
      </c>
      <c r="F78" s="5">
        <v>5</v>
      </c>
      <c r="G78" s="5">
        <v>123.1</v>
      </c>
      <c r="L78" s="9">
        <v>3</v>
      </c>
      <c r="M78" s="9">
        <f t="shared" si="14"/>
        <v>4</v>
      </c>
      <c r="N78" s="9">
        <f t="shared" si="15"/>
        <v>0</v>
      </c>
      <c r="O78" s="9">
        <f t="shared" si="16"/>
        <v>0</v>
      </c>
      <c r="P78" s="9">
        <f t="shared" si="17"/>
        <v>0</v>
      </c>
      <c r="R78" s="9">
        <v>2</v>
      </c>
      <c r="S78" s="9">
        <f t="shared" si="18"/>
        <v>7</v>
      </c>
      <c r="T78" s="9">
        <f t="shared" si="19"/>
        <v>3</v>
      </c>
      <c r="U78" s="9">
        <f t="shared" si="20"/>
        <v>0</v>
      </c>
    </row>
    <row r="79" spans="1:21" s="5" customFormat="1" x14ac:dyDescent="0.2">
      <c r="A79" s="5">
        <v>2015</v>
      </c>
      <c r="B79" s="5">
        <v>1</v>
      </c>
      <c r="C79" s="6">
        <v>30</v>
      </c>
      <c r="D79" s="5" t="s">
        <v>20</v>
      </c>
      <c r="E79" s="5">
        <v>6.6</v>
      </c>
      <c r="F79" s="5">
        <v>5</v>
      </c>
      <c r="G79" s="5">
        <v>171.7</v>
      </c>
      <c r="L79" s="9">
        <v>4</v>
      </c>
      <c r="M79" s="9">
        <f t="shared" si="14"/>
        <v>0</v>
      </c>
      <c r="N79" s="9">
        <f t="shared" si="15"/>
        <v>0</v>
      </c>
      <c r="O79" s="9">
        <f t="shared" si="16"/>
        <v>0</v>
      </c>
      <c r="P79" s="9">
        <f t="shared" si="17"/>
        <v>0</v>
      </c>
      <c r="R79" s="9">
        <v>3</v>
      </c>
      <c r="S79" s="9">
        <f t="shared" si="18"/>
        <v>4</v>
      </c>
      <c r="T79" s="9">
        <f t="shared" si="19"/>
        <v>1</v>
      </c>
      <c r="U79" s="9">
        <f t="shared" si="20"/>
        <v>0</v>
      </c>
    </row>
    <row r="80" spans="1:21" s="5" customFormat="1" x14ac:dyDescent="0.2">
      <c r="A80" s="5">
        <v>2015</v>
      </c>
      <c r="B80" s="5">
        <v>2</v>
      </c>
      <c r="C80" s="6">
        <v>41</v>
      </c>
      <c r="D80" s="5" t="s">
        <v>20</v>
      </c>
      <c r="E80" s="5">
        <v>6.6</v>
      </c>
      <c r="F80" s="5">
        <v>5</v>
      </c>
      <c r="G80" s="5">
        <v>147.6</v>
      </c>
      <c r="L80" s="9">
        <v>5</v>
      </c>
      <c r="M80" s="9">
        <f t="shared" si="14"/>
        <v>42</v>
      </c>
      <c r="N80" s="9">
        <f t="shared" si="15"/>
        <v>0</v>
      </c>
      <c r="O80" s="9">
        <f t="shared" si="16"/>
        <v>0</v>
      </c>
      <c r="P80" s="9">
        <f t="shared" si="17"/>
        <v>0</v>
      </c>
      <c r="R80" s="9">
        <v>4</v>
      </c>
      <c r="S80" s="9">
        <f t="shared" si="18"/>
        <v>0</v>
      </c>
      <c r="T80" s="9">
        <f t="shared" si="19"/>
        <v>0</v>
      </c>
      <c r="U80" s="9">
        <f t="shared" si="20"/>
        <v>0</v>
      </c>
    </row>
    <row r="81" spans="1:21" s="5" customFormat="1" x14ac:dyDescent="0.2">
      <c r="A81" s="5">
        <v>2015</v>
      </c>
      <c r="B81" s="5">
        <v>4</v>
      </c>
      <c r="C81" s="6">
        <v>105</v>
      </c>
      <c r="D81" s="5" t="s">
        <v>20</v>
      </c>
      <c r="E81" s="5">
        <v>6.6</v>
      </c>
      <c r="F81" s="5">
        <v>9</v>
      </c>
      <c r="G81" s="5">
        <v>144.4</v>
      </c>
      <c r="L81" s="9">
        <v>6</v>
      </c>
      <c r="M81" s="9">
        <f t="shared" si="14"/>
        <v>6</v>
      </c>
      <c r="N81" s="9">
        <f t="shared" si="15"/>
        <v>0</v>
      </c>
      <c r="O81" s="9">
        <f t="shared" si="16"/>
        <v>0</v>
      </c>
      <c r="P81" s="9">
        <f t="shared" si="17"/>
        <v>0</v>
      </c>
      <c r="R81" s="9">
        <v>5</v>
      </c>
      <c r="S81" s="9">
        <f t="shared" si="18"/>
        <v>1</v>
      </c>
      <c r="T81" s="9">
        <f t="shared" si="19"/>
        <v>2</v>
      </c>
      <c r="U81" s="9">
        <f t="shared" si="20"/>
        <v>0</v>
      </c>
    </row>
    <row r="82" spans="1:21" s="5" customFormat="1" x14ac:dyDescent="0.2">
      <c r="A82" s="5">
        <v>2015</v>
      </c>
      <c r="B82" s="5">
        <v>4</v>
      </c>
      <c r="C82" s="6">
        <v>101</v>
      </c>
      <c r="D82" s="5" t="s">
        <v>20</v>
      </c>
      <c r="E82" s="5">
        <v>6.8</v>
      </c>
      <c r="F82" s="5">
        <v>8</v>
      </c>
      <c r="G82" s="5">
        <v>149.80000000000001</v>
      </c>
      <c r="L82" s="9">
        <v>7</v>
      </c>
      <c r="M82" s="9">
        <f t="shared" si="14"/>
        <v>12</v>
      </c>
      <c r="N82" s="9">
        <f t="shared" si="15"/>
        <v>0</v>
      </c>
      <c r="O82" s="9">
        <f t="shared" si="16"/>
        <v>0</v>
      </c>
      <c r="P82" s="9">
        <f t="shared" si="17"/>
        <v>0</v>
      </c>
      <c r="R82" s="9">
        <v>6</v>
      </c>
      <c r="S82" s="9">
        <f t="shared" si="18"/>
        <v>0</v>
      </c>
      <c r="T82" s="9">
        <f t="shared" si="19"/>
        <v>0</v>
      </c>
      <c r="U82" s="9">
        <f t="shared" si="20"/>
        <v>0</v>
      </c>
    </row>
    <row r="83" spans="1:21" s="5" customFormat="1" x14ac:dyDescent="0.2">
      <c r="A83" s="5">
        <v>2015</v>
      </c>
      <c r="B83" s="5">
        <v>6</v>
      </c>
      <c r="C83" s="6">
        <v>188</v>
      </c>
      <c r="D83" s="5" t="s">
        <v>20</v>
      </c>
      <c r="E83" s="5">
        <v>7</v>
      </c>
      <c r="F83" s="5">
        <v>5</v>
      </c>
      <c r="G83" s="5">
        <v>104.7</v>
      </c>
      <c r="L83" s="9">
        <v>8</v>
      </c>
      <c r="M83" s="9">
        <f t="shared" si="14"/>
        <v>1</v>
      </c>
      <c r="N83" s="9">
        <f t="shared" si="15"/>
        <v>0</v>
      </c>
      <c r="O83" s="9">
        <f t="shared" si="16"/>
        <v>0</v>
      </c>
      <c r="P83" s="9">
        <f t="shared" si="17"/>
        <v>0</v>
      </c>
      <c r="R83" s="9">
        <v>7</v>
      </c>
      <c r="S83" s="9">
        <f t="shared" si="18"/>
        <v>0</v>
      </c>
      <c r="T83" s="9">
        <f t="shared" si="19"/>
        <v>2</v>
      </c>
      <c r="U83" s="9">
        <f t="shared" si="20"/>
        <v>0</v>
      </c>
    </row>
    <row r="84" spans="1:21" s="5" customFormat="1" x14ac:dyDescent="0.2">
      <c r="A84" s="5">
        <v>2015</v>
      </c>
      <c r="B84" s="5">
        <v>1</v>
      </c>
      <c r="C84" s="6">
        <v>9</v>
      </c>
      <c r="D84" s="5" t="s">
        <v>20</v>
      </c>
      <c r="E84" s="5">
        <v>7.5</v>
      </c>
      <c r="F84" s="5">
        <v>7</v>
      </c>
      <c r="G84" s="5">
        <v>161.5</v>
      </c>
      <c r="L84" s="9">
        <v>9</v>
      </c>
      <c r="M84" s="9">
        <f t="shared" si="14"/>
        <v>5</v>
      </c>
      <c r="N84" s="9">
        <f t="shared" si="15"/>
        <v>2</v>
      </c>
      <c r="O84" s="9">
        <f t="shared" si="16"/>
        <v>0</v>
      </c>
      <c r="P84" s="9">
        <f t="shared" si="17"/>
        <v>0</v>
      </c>
      <c r="R84" s="9">
        <v>8</v>
      </c>
      <c r="S84" s="9">
        <f t="shared" si="18"/>
        <v>0</v>
      </c>
      <c r="T84" s="9">
        <f t="shared" si="19"/>
        <v>2</v>
      </c>
      <c r="U84" s="9">
        <f t="shared" si="20"/>
        <v>0</v>
      </c>
    </row>
    <row r="85" spans="1:21" s="5" customFormat="1" x14ac:dyDescent="0.2">
      <c r="A85" s="5">
        <v>2015</v>
      </c>
      <c r="B85" s="5">
        <v>2</v>
      </c>
      <c r="C85" s="6">
        <v>51</v>
      </c>
      <c r="D85" s="5" t="s">
        <v>20</v>
      </c>
      <c r="E85" s="5">
        <v>8</v>
      </c>
      <c r="F85" s="5">
        <v>7</v>
      </c>
      <c r="G85" s="5">
        <v>169.1</v>
      </c>
      <c r="L85" s="9">
        <v>10</v>
      </c>
      <c r="M85" s="9">
        <f t="shared" si="14"/>
        <v>0</v>
      </c>
      <c r="N85" s="9">
        <f t="shared" si="15"/>
        <v>3</v>
      </c>
      <c r="O85" s="9">
        <f t="shared" si="16"/>
        <v>0</v>
      </c>
      <c r="P85" s="9">
        <f t="shared" si="17"/>
        <v>0</v>
      </c>
      <c r="R85" s="9">
        <v>9</v>
      </c>
      <c r="S85" s="9">
        <f t="shared" si="18"/>
        <v>0</v>
      </c>
      <c r="T85" s="9">
        <f t="shared" si="19"/>
        <v>0</v>
      </c>
      <c r="U85" s="9">
        <f t="shared" si="20"/>
        <v>0</v>
      </c>
    </row>
    <row r="86" spans="1:21" s="5" customFormat="1" x14ac:dyDescent="0.2">
      <c r="A86" s="5">
        <v>2015</v>
      </c>
      <c r="B86" s="5">
        <v>4</v>
      </c>
      <c r="C86" s="6">
        <v>102</v>
      </c>
      <c r="D86" s="5" t="s">
        <v>20</v>
      </c>
      <c r="E86" s="5">
        <v>8.6999999999999993</v>
      </c>
      <c r="F86" s="5">
        <v>7</v>
      </c>
      <c r="G86" s="5">
        <v>159</v>
      </c>
      <c r="L86" s="9">
        <v>11</v>
      </c>
      <c r="M86" s="9">
        <f t="shared" si="14"/>
        <v>0</v>
      </c>
      <c r="N86" s="9">
        <f t="shared" si="15"/>
        <v>3</v>
      </c>
      <c r="O86" s="9">
        <f t="shared" si="16"/>
        <v>0</v>
      </c>
      <c r="P86" s="9">
        <f t="shared" si="17"/>
        <v>0</v>
      </c>
      <c r="R86" s="9">
        <v>10</v>
      </c>
      <c r="S86" s="9">
        <f t="shared" si="18"/>
        <v>0</v>
      </c>
      <c r="T86" s="9">
        <f t="shared" si="19"/>
        <v>1</v>
      </c>
      <c r="U86" s="9">
        <f t="shared" si="20"/>
        <v>0</v>
      </c>
    </row>
    <row r="87" spans="1:21" s="5" customFormat="1" x14ac:dyDescent="0.2">
      <c r="A87" s="5">
        <v>2015</v>
      </c>
      <c r="B87" s="5">
        <v>1</v>
      </c>
      <c r="C87" s="6">
        <v>28</v>
      </c>
      <c r="D87" s="5" t="s">
        <v>20</v>
      </c>
      <c r="E87" s="5">
        <v>10.5</v>
      </c>
      <c r="F87" s="5">
        <v>9</v>
      </c>
      <c r="G87" s="5">
        <v>236.2</v>
      </c>
      <c r="L87" s="9">
        <v>12</v>
      </c>
      <c r="M87" s="9">
        <f t="shared" si="14"/>
        <v>0</v>
      </c>
      <c r="N87" s="9">
        <f t="shared" si="15"/>
        <v>11</v>
      </c>
      <c r="O87" s="9">
        <f t="shared" si="16"/>
        <v>0</v>
      </c>
      <c r="P87" s="9">
        <f t="shared" si="17"/>
        <v>0</v>
      </c>
      <c r="R87" s="9">
        <v>11</v>
      </c>
      <c r="S87" s="9">
        <f t="shared" si="18"/>
        <v>0</v>
      </c>
      <c r="T87" s="9">
        <f t="shared" si="19"/>
        <v>1</v>
      </c>
      <c r="U87" s="9">
        <f t="shared" si="20"/>
        <v>0</v>
      </c>
    </row>
    <row r="88" spans="1:21" s="5" customFormat="1" x14ac:dyDescent="0.2">
      <c r="A88" s="5">
        <v>2015</v>
      </c>
      <c r="B88" s="5">
        <v>2</v>
      </c>
      <c r="C88" s="6">
        <v>52</v>
      </c>
      <c r="D88" s="5" t="s">
        <v>20</v>
      </c>
      <c r="E88" s="5">
        <v>10.8</v>
      </c>
      <c r="F88" s="5">
        <v>5</v>
      </c>
      <c r="G88" s="5">
        <v>91</v>
      </c>
      <c r="L88" s="9">
        <v>13</v>
      </c>
      <c r="M88" s="9">
        <f t="shared" si="14"/>
        <v>0</v>
      </c>
      <c r="N88" s="9">
        <f t="shared" si="15"/>
        <v>2</v>
      </c>
      <c r="O88" s="9">
        <f t="shared" si="16"/>
        <v>0</v>
      </c>
      <c r="P88" s="9">
        <f t="shared" si="17"/>
        <v>0</v>
      </c>
      <c r="R88" s="9">
        <v>12</v>
      </c>
      <c r="S88" s="9">
        <f t="shared" si="18"/>
        <v>0</v>
      </c>
      <c r="T88" s="9">
        <f t="shared" si="19"/>
        <v>0</v>
      </c>
      <c r="U88" s="9">
        <f t="shared" si="20"/>
        <v>0</v>
      </c>
    </row>
    <row r="89" spans="1:21" s="5" customFormat="1" x14ac:dyDescent="0.2">
      <c r="A89" s="5">
        <v>2015</v>
      </c>
      <c r="B89" s="5">
        <v>4</v>
      </c>
      <c r="C89" s="6">
        <v>112</v>
      </c>
      <c r="D89" s="5" t="s">
        <v>21</v>
      </c>
      <c r="E89" s="5">
        <v>4.5999999999999996</v>
      </c>
      <c r="F89" s="5">
        <v>8</v>
      </c>
      <c r="G89" s="5">
        <v>94.6</v>
      </c>
      <c r="L89" s="9">
        <v>14</v>
      </c>
      <c r="M89" s="9">
        <f t="shared" si="14"/>
        <v>0</v>
      </c>
      <c r="N89" s="9">
        <f t="shared" si="15"/>
        <v>11</v>
      </c>
      <c r="O89" s="9">
        <f t="shared" si="16"/>
        <v>0</v>
      </c>
      <c r="P89" s="9">
        <f t="shared" si="17"/>
        <v>0</v>
      </c>
      <c r="R89" s="9">
        <v>13</v>
      </c>
      <c r="S89" s="9">
        <f t="shared" si="18"/>
        <v>0</v>
      </c>
      <c r="T89" s="9">
        <f t="shared" si="19"/>
        <v>0</v>
      </c>
      <c r="U89" s="9">
        <f t="shared" si="20"/>
        <v>0</v>
      </c>
    </row>
    <row r="90" spans="1:21" s="5" customFormat="1" x14ac:dyDescent="0.2">
      <c r="A90" s="5">
        <v>2015</v>
      </c>
      <c r="B90" s="5">
        <v>6</v>
      </c>
      <c r="C90" s="6">
        <v>167</v>
      </c>
      <c r="D90" s="5" t="s">
        <v>21</v>
      </c>
      <c r="E90" s="5">
        <v>4.5999999999999996</v>
      </c>
      <c r="F90" s="5">
        <v>12</v>
      </c>
      <c r="G90" s="5">
        <v>110.6</v>
      </c>
      <c r="H90" s="5">
        <v>22.8</v>
      </c>
      <c r="I90" s="5">
        <v>0</v>
      </c>
      <c r="L90" s="9">
        <v>15</v>
      </c>
      <c r="M90" s="9">
        <f t="shared" si="14"/>
        <v>0</v>
      </c>
      <c r="N90" s="9">
        <f t="shared" si="15"/>
        <v>9</v>
      </c>
      <c r="O90" s="9">
        <f t="shared" si="16"/>
        <v>0</v>
      </c>
      <c r="P90" s="9">
        <f t="shared" si="17"/>
        <v>0</v>
      </c>
      <c r="R90" s="9">
        <v>14</v>
      </c>
      <c r="S90" s="9">
        <f t="shared" si="18"/>
        <v>0</v>
      </c>
      <c r="T90" s="9">
        <f t="shared" si="19"/>
        <v>0</v>
      </c>
      <c r="U90" s="9">
        <f t="shared" si="20"/>
        <v>0</v>
      </c>
    </row>
    <row r="91" spans="1:21" s="5" customFormat="1" x14ac:dyDescent="0.2">
      <c r="A91" s="5">
        <v>2015</v>
      </c>
      <c r="B91" s="5">
        <v>4</v>
      </c>
      <c r="C91" s="6">
        <v>111</v>
      </c>
      <c r="D91" s="5" t="s">
        <v>21</v>
      </c>
      <c r="E91" s="5">
        <v>4.8</v>
      </c>
      <c r="F91" s="5">
        <v>9</v>
      </c>
      <c r="G91" s="5">
        <v>106.8</v>
      </c>
      <c r="H91" s="5">
        <v>18</v>
      </c>
      <c r="J91" s="5" t="s">
        <v>25</v>
      </c>
      <c r="L91" s="9">
        <v>16</v>
      </c>
      <c r="M91" s="9">
        <f t="shared" si="14"/>
        <v>0</v>
      </c>
      <c r="N91" s="9">
        <f t="shared" si="15"/>
        <v>5</v>
      </c>
      <c r="O91" s="9">
        <f t="shared" si="16"/>
        <v>1</v>
      </c>
      <c r="P91" s="9">
        <f t="shared" si="17"/>
        <v>0</v>
      </c>
      <c r="R91" s="10" t="s">
        <v>16</v>
      </c>
      <c r="S91" s="10">
        <f t="shared" si="18"/>
        <v>0</v>
      </c>
      <c r="T91" s="10">
        <f t="shared" si="19"/>
        <v>2</v>
      </c>
      <c r="U91" s="10">
        <f t="shared" si="20"/>
        <v>0</v>
      </c>
    </row>
    <row r="92" spans="1:21" s="5" customFormat="1" ht="12.5" thickBot="1" x14ac:dyDescent="0.25">
      <c r="A92" s="5">
        <v>2015</v>
      </c>
      <c r="B92" s="5">
        <v>2</v>
      </c>
      <c r="C92" s="6">
        <v>31</v>
      </c>
      <c r="D92" s="5" t="s">
        <v>21</v>
      </c>
      <c r="E92" s="5">
        <v>4.9000000000000004</v>
      </c>
      <c r="F92" s="5">
        <v>13</v>
      </c>
      <c r="G92" s="5">
        <v>123.9</v>
      </c>
      <c r="H92" s="5">
        <v>7</v>
      </c>
      <c r="I92" s="5">
        <v>0</v>
      </c>
      <c r="L92" s="9">
        <v>17</v>
      </c>
      <c r="M92" s="9">
        <f t="shared" si="14"/>
        <v>0</v>
      </c>
      <c r="N92" s="9">
        <f t="shared" si="15"/>
        <v>2</v>
      </c>
      <c r="O92" s="9">
        <f t="shared" si="16"/>
        <v>0</v>
      </c>
      <c r="P92" s="9">
        <f t="shared" si="17"/>
        <v>0</v>
      </c>
      <c r="R92" s="11" t="s">
        <v>17</v>
      </c>
      <c r="S92" s="11">
        <f>SUM(S76:S91)</f>
        <v>66</v>
      </c>
      <c r="T92" s="11">
        <f>SUM(T76:T91)</f>
        <v>17</v>
      </c>
      <c r="U92" s="11">
        <f>SUM(U76:U91)</f>
        <v>0</v>
      </c>
    </row>
    <row r="93" spans="1:21" s="5" customFormat="1" x14ac:dyDescent="0.2">
      <c r="A93" s="5">
        <v>2015</v>
      </c>
      <c r="B93" s="5">
        <v>5</v>
      </c>
      <c r="C93" s="6">
        <v>126</v>
      </c>
      <c r="D93" s="5" t="s">
        <v>21</v>
      </c>
      <c r="E93" s="5">
        <v>4.9000000000000004</v>
      </c>
      <c r="F93" s="5">
        <v>10</v>
      </c>
      <c r="G93" s="5">
        <v>95.6</v>
      </c>
      <c r="L93" s="9">
        <v>18</v>
      </c>
      <c r="M93" s="9">
        <f t="shared" si="14"/>
        <v>1</v>
      </c>
      <c r="N93" s="9">
        <f t="shared" si="15"/>
        <v>8</v>
      </c>
      <c r="O93" s="9">
        <f t="shared" si="16"/>
        <v>0</v>
      </c>
      <c r="P93" s="9">
        <f t="shared" si="17"/>
        <v>0</v>
      </c>
      <c r="R93" s="9"/>
      <c r="S93" s="9"/>
      <c r="T93" s="9"/>
      <c r="U93" s="9"/>
    </row>
    <row r="94" spans="1:21" s="5" customFormat="1" x14ac:dyDescent="0.2">
      <c r="A94" s="5">
        <v>2015</v>
      </c>
      <c r="B94" s="5">
        <v>4</v>
      </c>
      <c r="C94" s="6">
        <v>96</v>
      </c>
      <c r="D94" s="5" t="s">
        <v>21</v>
      </c>
      <c r="E94" s="5">
        <v>5</v>
      </c>
      <c r="F94" s="5">
        <v>12</v>
      </c>
      <c r="G94" s="5">
        <v>114.6</v>
      </c>
      <c r="L94" s="9">
        <v>19</v>
      </c>
      <c r="M94" s="9">
        <f t="shared" si="14"/>
        <v>0</v>
      </c>
      <c r="N94" s="9">
        <f t="shared" si="15"/>
        <v>2</v>
      </c>
      <c r="O94" s="9">
        <f t="shared" si="16"/>
        <v>0</v>
      </c>
      <c r="P94" s="9">
        <f t="shared" si="17"/>
        <v>0</v>
      </c>
    </row>
    <row r="95" spans="1:21" s="5" customFormat="1" x14ac:dyDescent="0.2">
      <c r="A95" s="5">
        <v>2015</v>
      </c>
      <c r="B95" s="5">
        <v>5</v>
      </c>
      <c r="C95" s="6">
        <v>153</v>
      </c>
      <c r="D95" s="5" t="s">
        <v>21</v>
      </c>
      <c r="E95" s="5">
        <v>5</v>
      </c>
      <c r="F95" s="5">
        <v>10</v>
      </c>
      <c r="G95" s="5">
        <v>79.599999999999994</v>
      </c>
      <c r="L95" s="9">
        <v>20</v>
      </c>
      <c r="M95" s="9">
        <f t="shared" si="14"/>
        <v>0</v>
      </c>
      <c r="N95" s="9">
        <f t="shared" si="15"/>
        <v>2</v>
      </c>
      <c r="O95" s="9">
        <f t="shared" si="16"/>
        <v>7</v>
      </c>
      <c r="P95" s="9">
        <f t="shared" si="17"/>
        <v>0</v>
      </c>
    </row>
    <row r="96" spans="1:21" s="5" customFormat="1" x14ac:dyDescent="0.2">
      <c r="A96" s="5">
        <v>2015</v>
      </c>
      <c r="B96" s="5">
        <v>5</v>
      </c>
      <c r="C96" s="6">
        <v>144</v>
      </c>
      <c r="D96" s="5" t="s">
        <v>21</v>
      </c>
      <c r="E96" s="5">
        <v>5.2</v>
      </c>
      <c r="F96" s="5">
        <v>10</v>
      </c>
      <c r="G96" s="5">
        <v>127.6</v>
      </c>
      <c r="L96" s="9">
        <v>21</v>
      </c>
      <c r="M96" s="9">
        <f t="shared" si="14"/>
        <v>0</v>
      </c>
      <c r="N96" s="9">
        <f t="shared" si="15"/>
        <v>0</v>
      </c>
      <c r="O96" s="9">
        <f t="shared" si="16"/>
        <v>2</v>
      </c>
      <c r="P96" s="9">
        <f t="shared" si="17"/>
        <v>0</v>
      </c>
    </row>
    <row r="97" spans="1:21" s="5" customFormat="1" x14ac:dyDescent="0.2">
      <c r="A97" s="5">
        <v>2015</v>
      </c>
      <c r="B97" s="5">
        <v>6</v>
      </c>
      <c r="C97" s="6">
        <v>185</v>
      </c>
      <c r="D97" s="5" t="s">
        <v>21</v>
      </c>
      <c r="E97" s="5">
        <v>5.2</v>
      </c>
      <c r="F97" s="5">
        <v>14</v>
      </c>
      <c r="G97" s="5">
        <v>119.5</v>
      </c>
      <c r="H97" s="5">
        <v>18.899999999999999</v>
      </c>
      <c r="I97" s="5">
        <v>0</v>
      </c>
      <c r="L97" s="9">
        <v>22</v>
      </c>
      <c r="M97" s="9">
        <f t="shared" si="14"/>
        <v>0</v>
      </c>
      <c r="N97" s="9">
        <f t="shared" si="15"/>
        <v>5</v>
      </c>
      <c r="O97" s="9">
        <f t="shared" si="16"/>
        <v>0</v>
      </c>
      <c r="P97" s="9">
        <f t="shared" si="17"/>
        <v>0</v>
      </c>
    </row>
    <row r="98" spans="1:21" s="5" customFormat="1" x14ac:dyDescent="0.2">
      <c r="A98" s="5">
        <v>2015</v>
      </c>
      <c r="B98" s="5">
        <v>5</v>
      </c>
      <c r="C98" s="6">
        <v>124</v>
      </c>
      <c r="D98" s="5" t="s">
        <v>21</v>
      </c>
      <c r="E98" s="5">
        <v>5.3</v>
      </c>
      <c r="F98" s="5">
        <v>10</v>
      </c>
      <c r="G98" s="5">
        <v>108.4</v>
      </c>
      <c r="H98" s="5" t="s">
        <v>22</v>
      </c>
      <c r="L98" s="9">
        <v>23</v>
      </c>
      <c r="M98" s="9">
        <f t="shared" si="14"/>
        <v>0</v>
      </c>
      <c r="N98" s="9">
        <f t="shared" si="15"/>
        <v>1</v>
      </c>
      <c r="O98" s="9">
        <f t="shared" si="16"/>
        <v>3</v>
      </c>
      <c r="P98" s="9">
        <f t="shared" si="17"/>
        <v>0</v>
      </c>
    </row>
    <row r="99" spans="1:21" s="5" customFormat="1" x14ac:dyDescent="0.2">
      <c r="A99" s="5">
        <v>2015</v>
      </c>
      <c r="B99" s="5">
        <v>1</v>
      </c>
      <c r="C99" s="6">
        <v>5</v>
      </c>
      <c r="D99" s="5" t="s">
        <v>21</v>
      </c>
      <c r="E99" s="5">
        <v>5.5</v>
      </c>
      <c r="F99" s="5">
        <v>11</v>
      </c>
      <c r="G99" s="5">
        <v>119.1</v>
      </c>
      <c r="L99" s="9">
        <v>24</v>
      </c>
      <c r="M99" s="9">
        <f t="shared" si="14"/>
        <v>0</v>
      </c>
      <c r="N99" s="9">
        <f t="shared" si="15"/>
        <v>0</v>
      </c>
      <c r="O99" s="9">
        <f t="shared" si="16"/>
        <v>2</v>
      </c>
      <c r="P99" s="9">
        <f t="shared" si="17"/>
        <v>0</v>
      </c>
    </row>
    <row r="100" spans="1:21" s="5" customFormat="1" x14ac:dyDescent="0.2">
      <c r="A100" s="5">
        <v>2015</v>
      </c>
      <c r="B100" s="5">
        <v>4</v>
      </c>
      <c r="C100" s="6">
        <v>92</v>
      </c>
      <c r="D100" s="5" t="s">
        <v>21</v>
      </c>
      <c r="E100" s="5">
        <v>5.5</v>
      </c>
      <c r="F100" s="5">
        <v>8</v>
      </c>
      <c r="G100" s="5">
        <v>101.5</v>
      </c>
      <c r="L100" s="9">
        <v>25</v>
      </c>
      <c r="M100" s="9">
        <f t="shared" si="14"/>
        <v>0</v>
      </c>
      <c r="N100" s="9">
        <f t="shared" si="15"/>
        <v>0</v>
      </c>
      <c r="O100" s="9">
        <f t="shared" si="16"/>
        <v>1</v>
      </c>
      <c r="P100" s="9">
        <f t="shared" si="17"/>
        <v>0</v>
      </c>
    </row>
    <row r="101" spans="1:21" s="5" customFormat="1" x14ac:dyDescent="0.2">
      <c r="A101" s="5">
        <v>2015</v>
      </c>
      <c r="B101" s="5">
        <v>4</v>
      </c>
      <c r="C101" s="6">
        <v>93</v>
      </c>
      <c r="D101" s="5" t="s">
        <v>21</v>
      </c>
      <c r="E101" s="5">
        <v>5.5</v>
      </c>
      <c r="F101" s="5">
        <v>10</v>
      </c>
      <c r="G101" s="5">
        <v>105.2</v>
      </c>
      <c r="L101" s="9">
        <v>26</v>
      </c>
      <c r="M101" s="9">
        <f t="shared" si="14"/>
        <v>0</v>
      </c>
      <c r="N101" s="9">
        <f t="shared" si="15"/>
        <v>0</v>
      </c>
      <c r="O101" s="9">
        <f t="shared" si="16"/>
        <v>0</v>
      </c>
      <c r="P101" s="9">
        <f t="shared" si="17"/>
        <v>0</v>
      </c>
    </row>
    <row r="102" spans="1:21" s="5" customFormat="1" x14ac:dyDescent="0.2">
      <c r="A102" s="5">
        <v>2015</v>
      </c>
      <c r="B102" s="5">
        <v>4</v>
      </c>
      <c r="C102" s="6">
        <v>89</v>
      </c>
      <c r="D102" s="5" t="s">
        <v>21</v>
      </c>
      <c r="E102" s="5">
        <v>5.7</v>
      </c>
      <c r="F102" s="5">
        <v>10</v>
      </c>
      <c r="G102" s="5">
        <v>91</v>
      </c>
      <c r="L102" s="9">
        <v>27</v>
      </c>
      <c r="M102" s="9">
        <f t="shared" si="14"/>
        <v>0</v>
      </c>
      <c r="N102" s="9">
        <f t="shared" si="15"/>
        <v>0</v>
      </c>
      <c r="O102" s="9">
        <f t="shared" si="16"/>
        <v>0</v>
      </c>
      <c r="P102" s="9">
        <f t="shared" si="17"/>
        <v>0</v>
      </c>
    </row>
    <row r="103" spans="1:21" s="5" customFormat="1" x14ac:dyDescent="0.2">
      <c r="A103" s="5">
        <v>2015</v>
      </c>
      <c r="B103" s="5">
        <v>4</v>
      </c>
      <c r="C103" s="6">
        <v>97</v>
      </c>
      <c r="D103" s="5" t="s">
        <v>21</v>
      </c>
      <c r="E103" s="5">
        <v>5.7</v>
      </c>
      <c r="F103" s="5">
        <v>10</v>
      </c>
      <c r="G103" s="5">
        <v>130</v>
      </c>
      <c r="L103" s="9">
        <v>28</v>
      </c>
      <c r="M103" s="9">
        <f t="shared" si="14"/>
        <v>0</v>
      </c>
      <c r="N103" s="9">
        <f t="shared" si="15"/>
        <v>0</v>
      </c>
      <c r="O103" s="9">
        <f t="shared" si="16"/>
        <v>1</v>
      </c>
      <c r="P103" s="9">
        <f t="shared" si="17"/>
        <v>0</v>
      </c>
    </row>
    <row r="104" spans="1:21" s="5" customFormat="1" x14ac:dyDescent="0.2">
      <c r="A104" s="5">
        <v>2015</v>
      </c>
      <c r="B104" s="5">
        <v>3</v>
      </c>
      <c r="C104" s="6">
        <v>87</v>
      </c>
      <c r="D104" s="5" t="s">
        <v>21</v>
      </c>
      <c r="E104" s="5">
        <v>5.8</v>
      </c>
      <c r="F104" s="5">
        <v>11</v>
      </c>
      <c r="G104" s="5">
        <v>116.3</v>
      </c>
      <c r="L104" s="9">
        <v>29</v>
      </c>
      <c r="M104" s="9">
        <f t="shared" si="14"/>
        <v>0</v>
      </c>
      <c r="N104" s="9">
        <f t="shared" si="15"/>
        <v>0</v>
      </c>
      <c r="O104" s="9">
        <f t="shared" si="16"/>
        <v>0</v>
      </c>
      <c r="P104" s="9">
        <f t="shared" si="17"/>
        <v>0</v>
      </c>
    </row>
    <row r="105" spans="1:21" s="5" customFormat="1" x14ac:dyDescent="0.2">
      <c r="A105" s="5">
        <v>2015</v>
      </c>
      <c r="B105" s="5">
        <v>5</v>
      </c>
      <c r="C105" s="6">
        <v>155</v>
      </c>
      <c r="D105" s="5" t="s">
        <v>21</v>
      </c>
      <c r="E105" s="5">
        <v>5.8</v>
      </c>
      <c r="F105" s="5">
        <v>12</v>
      </c>
      <c r="G105" s="5">
        <v>88.1</v>
      </c>
      <c r="L105" s="9">
        <v>30</v>
      </c>
      <c r="M105" s="9">
        <f t="shared" si="14"/>
        <v>0</v>
      </c>
      <c r="N105" s="9">
        <f t="shared" si="15"/>
        <v>0</v>
      </c>
      <c r="O105" s="9">
        <f t="shared" si="16"/>
        <v>0</v>
      </c>
      <c r="P105" s="9">
        <f t="shared" si="17"/>
        <v>0</v>
      </c>
    </row>
    <row r="106" spans="1:21" s="5" customFormat="1" x14ac:dyDescent="0.2">
      <c r="A106" s="5">
        <v>2015</v>
      </c>
      <c r="B106" s="5">
        <v>5</v>
      </c>
      <c r="C106" s="6">
        <v>130</v>
      </c>
      <c r="D106" s="5" t="s">
        <v>21</v>
      </c>
      <c r="E106" s="5">
        <v>5.9</v>
      </c>
      <c r="F106" s="5">
        <v>12</v>
      </c>
      <c r="G106" s="5">
        <v>108.6</v>
      </c>
      <c r="L106" s="10">
        <v>31</v>
      </c>
      <c r="M106" s="10">
        <f t="shared" si="14"/>
        <v>0</v>
      </c>
      <c r="N106" s="10">
        <f t="shared" si="15"/>
        <v>0</v>
      </c>
      <c r="O106" s="10">
        <f t="shared" si="16"/>
        <v>0</v>
      </c>
      <c r="P106" s="10">
        <f t="shared" si="17"/>
        <v>0</v>
      </c>
    </row>
    <row r="107" spans="1:21" s="5" customFormat="1" ht="12.5" thickBot="1" x14ac:dyDescent="0.25">
      <c r="A107" s="5">
        <v>2015</v>
      </c>
      <c r="B107" s="5">
        <v>1</v>
      </c>
      <c r="C107" s="6">
        <v>21</v>
      </c>
      <c r="D107" s="5" t="s">
        <v>21</v>
      </c>
      <c r="E107" s="5">
        <v>6</v>
      </c>
      <c r="F107" s="5">
        <v>14</v>
      </c>
      <c r="G107" s="5">
        <v>139.19999999999999</v>
      </c>
      <c r="L107" s="11" t="s">
        <v>17</v>
      </c>
      <c r="M107" s="11">
        <f>SUM(M76:M105)</f>
        <v>71</v>
      </c>
      <c r="N107" s="11">
        <f>SUM(N76:N105)</f>
        <v>66</v>
      </c>
      <c r="O107" s="11">
        <f>SUM(O76:O105)</f>
        <v>17</v>
      </c>
      <c r="P107" s="11">
        <f>SUM(P76:P105)</f>
        <v>0</v>
      </c>
    </row>
    <row r="108" spans="1:21" s="5" customFormat="1" x14ac:dyDescent="0.2">
      <c r="A108" s="5">
        <v>2015</v>
      </c>
      <c r="B108" s="5">
        <v>4</v>
      </c>
      <c r="C108" s="6">
        <v>106</v>
      </c>
      <c r="D108" s="5" t="s">
        <v>21</v>
      </c>
      <c r="E108" s="5">
        <v>6</v>
      </c>
      <c r="F108" s="5">
        <v>13</v>
      </c>
      <c r="G108" s="5">
        <v>108</v>
      </c>
    </row>
    <row r="109" spans="1:21" s="5" customFormat="1" x14ac:dyDescent="0.2">
      <c r="A109" s="5">
        <v>2015</v>
      </c>
      <c r="B109" s="5">
        <v>5</v>
      </c>
      <c r="C109" s="6">
        <v>140</v>
      </c>
      <c r="D109" s="5" t="s">
        <v>21</v>
      </c>
      <c r="E109" s="5">
        <v>6</v>
      </c>
      <c r="F109" s="5">
        <v>12</v>
      </c>
      <c r="G109" s="5">
        <v>147.4</v>
      </c>
    </row>
    <row r="110" spans="1:21" s="5" customFormat="1" x14ac:dyDescent="0.2">
      <c r="A110" s="5">
        <v>2015</v>
      </c>
      <c r="B110" s="5">
        <v>4</v>
      </c>
      <c r="C110" s="6">
        <v>114</v>
      </c>
      <c r="D110" s="5" t="s">
        <v>26</v>
      </c>
      <c r="E110" s="5">
        <v>6.2</v>
      </c>
      <c r="F110" s="5">
        <v>12</v>
      </c>
      <c r="G110" s="5">
        <v>114</v>
      </c>
    </row>
    <row r="111" spans="1:21" s="5" customFormat="1" ht="12.5" thickBot="1" x14ac:dyDescent="0.25">
      <c r="A111" s="5">
        <v>2015</v>
      </c>
      <c r="B111" s="5">
        <v>5</v>
      </c>
      <c r="C111" s="6">
        <v>149</v>
      </c>
      <c r="D111" s="5" t="s">
        <v>21</v>
      </c>
      <c r="E111" s="5">
        <v>6.2</v>
      </c>
      <c r="F111" s="5">
        <v>12</v>
      </c>
      <c r="G111" s="5">
        <v>111.5</v>
      </c>
      <c r="L111" s="12" t="s">
        <v>53</v>
      </c>
      <c r="M111" s="7"/>
      <c r="N111" s="7"/>
      <c r="O111" s="7"/>
      <c r="P111" s="7"/>
      <c r="R111" s="7" t="s">
        <v>50</v>
      </c>
      <c r="S111" s="7"/>
      <c r="T111" s="7"/>
      <c r="U111" s="7"/>
    </row>
    <row r="112" spans="1:21" s="5" customFormat="1" x14ac:dyDescent="0.2">
      <c r="A112" s="5">
        <v>2015</v>
      </c>
      <c r="B112" s="5">
        <v>5</v>
      </c>
      <c r="C112" s="6">
        <v>135</v>
      </c>
      <c r="D112" s="5" t="s">
        <v>21</v>
      </c>
      <c r="E112" s="5">
        <v>6.3</v>
      </c>
      <c r="F112" s="5">
        <v>10</v>
      </c>
      <c r="G112" s="5">
        <v>130</v>
      </c>
      <c r="L112" s="3" t="s">
        <v>3</v>
      </c>
      <c r="M112" s="3" t="s">
        <v>8</v>
      </c>
      <c r="N112" s="3" t="s">
        <v>10</v>
      </c>
      <c r="O112" s="3" t="s">
        <v>11</v>
      </c>
      <c r="P112" s="3" t="s">
        <v>12</v>
      </c>
      <c r="R112" s="9" t="s">
        <v>6</v>
      </c>
      <c r="S112" s="9" t="s">
        <v>14</v>
      </c>
      <c r="T112" s="9" t="s">
        <v>15</v>
      </c>
      <c r="U112" s="9" t="s">
        <v>13</v>
      </c>
    </row>
    <row r="113" spans="1:21" s="5" customFormat="1" x14ac:dyDescent="0.2">
      <c r="A113" s="5">
        <v>2015</v>
      </c>
      <c r="B113" s="5">
        <v>5</v>
      </c>
      <c r="C113" s="6">
        <v>143</v>
      </c>
      <c r="D113" s="5" t="s">
        <v>21</v>
      </c>
      <c r="E113" s="5">
        <v>6.3</v>
      </c>
      <c r="F113" s="5">
        <v>14</v>
      </c>
      <c r="G113" s="5">
        <v>152.6</v>
      </c>
      <c r="L113" s="9">
        <v>1</v>
      </c>
      <c r="M113" s="9">
        <f t="shared" ref="M113:P143" si="21">COUNTIFS($D:$D, M$3,$F:$F, $L113)</f>
        <v>0</v>
      </c>
      <c r="N113" s="9">
        <f t="shared" si="21"/>
        <v>0</v>
      </c>
      <c r="O113" s="9">
        <f t="shared" si="21"/>
        <v>0</v>
      </c>
      <c r="P113" s="9">
        <f t="shared" si="21"/>
        <v>0</v>
      </c>
      <c r="R113" s="13">
        <v>0</v>
      </c>
      <c r="S113" s="13">
        <f t="shared" ref="S113:U128" si="22">COUNTIFS($I:$I,$R113,$D:$D, S$3)</f>
        <v>105</v>
      </c>
      <c r="T113" s="13">
        <f t="shared" si="22"/>
        <v>5</v>
      </c>
      <c r="U113" s="13">
        <f t="shared" si="22"/>
        <v>0</v>
      </c>
    </row>
    <row r="114" spans="1:21" s="5" customFormat="1" x14ac:dyDescent="0.2">
      <c r="A114" s="5">
        <v>2015</v>
      </c>
      <c r="B114" s="5">
        <v>4</v>
      </c>
      <c r="C114" s="6">
        <v>91</v>
      </c>
      <c r="D114" s="5" t="s">
        <v>21</v>
      </c>
      <c r="E114" s="5">
        <v>6.6</v>
      </c>
      <c r="F114" s="5">
        <v>14</v>
      </c>
      <c r="G114" s="5">
        <v>123.9</v>
      </c>
      <c r="L114" s="9">
        <v>2</v>
      </c>
      <c r="M114" s="9">
        <f t="shared" si="21"/>
        <v>1</v>
      </c>
      <c r="N114" s="9">
        <f t="shared" si="21"/>
        <v>0</v>
      </c>
      <c r="O114" s="9">
        <f t="shared" si="21"/>
        <v>0</v>
      </c>
      <c r="P114" s="9">
        <f t="shared" si="21"/>
        <v>0</v>
      </c>
      <c r="R114" s="9">
        <v>1</v>
      </c>
      <c r="S114" s="9">
        <f t="shared" si="22"/>
        <v>41</v>
      </c>
      <c r="T114" s="9">
        <f t="shared" si="22"/>
        <v>6</v>
      </c>
      <c r="U114" s="9">
        <f t="shared" si="22"/>
        <v>0</v>
      </c>
    </row>
    <row r="115" spans="1:21" s="5" customFormat="1" x14ac:dyDescent="0.2">
      <c r="A115" s="5">
        <v>2015</v>
      </c>
      <c r="B115" s="5">
        <v>6</v>
      </c>
      <c r="C115" s="6">
        <v>164</v>
      </c>
      <c r="D115" s="5" t="s">
        <v>21</v>
      </c>
      <c r="E115" s="5">
        <v>6.6</v>
      </c>
      <c r="F115" s="5">
        <v>14</v>
      </c>
      <c r="G115" s="5">
        <v>110</v>
      </c>
      <c r="H115" s="5">
        <v>31.4</v>
      </c>
      <c r="I115" s="5">
        <v>0</v>
      </c>
      <c r="L115" s="9">
        <v>3</v>
      </c>
      <c r="M115" s="9">
        <f t="shared" si="21"/>
        <v>14</v>
      </c>
      <c r="N115" s="9">
        <f t="shared" si="21"/>
        <v>0</v>
      </c>
      <c r="O115" s="9">
        <f t="shared" si="21"/>
        <v>0</v>
      </c>
      <c r="P115" s="9">
        <f t="shared" si="21"/>
        <v>0</v>
      </c>
      <c r="R115" s="9">
        <v>2</v>
      </c>
      <c r="S115" s="9">
        <f t="shared" si="22"/>
        <v>13</v>
      </c>
      <c r="T115" s="9">
        <f t="shared" si="22"/>
        <v>5</v>
      </c>
      <c r="U115" s="9">
        <f t="shared" si="22"/>
        <v>1</v>
      </c>
    </row>
    <row r="116" spans="1:21" s="5" customFormat="1" x14ac:dyDescent="0.2">
      <c r="A116" s="5">
        <v>2015</v>
      </c>
      <c r="B116" s="5">
        <v>4</v>
      </c>
      <c r="C116" s="6">
        <v>90</v>
      </c>
      <c r="D116" s="5" t="s">
        <v>21</v>
      </c>
      <c r="E116" s="5">
        <v>6.7</v>
      </c>
      <c r="F116" s="5">
        <v>10</v>
      </c>
      <c r="G116" s="5">
        <v>139.69999999999999</v>
      </c>
      <c r="L116" s="9">
        <v>4</v>
      </c>
      <c r="M116" s="9">
        <f t="shared" si="21"/>
        <v>2</v>
      </c>
      <c r="N116" s="9">
        <f t="shared" si="21"/>
        <v>0</v>
      </c>
      <c r="O116" s="9">
        <f t="shared" si="21"/>
        <v>0</v>
      </c>
      <c r="P116" s="9">
        <f t="shared" si="21"/>
        <v>0</v>
      </c>
      <c r="R116" s="9">
        <v>3</v>
      </c>
      <c r="S116" s="9">
        <f t="shared" si="22"/>
        <v>6</v>
      </c>
      <c r="T116" s="9">
        <f t="shared" si="22"/>
        <v>4</v>
      </c>
      <c r="U116" s="9">
        <f t="shared" si="22"/>
        <v>1</v>
      </c>
    </row>
    <row r="117" spans="1:21" s="5" customFormat="1" x14ac:dyDescent="0.2">
      <c r="A117" s="5">
        <v>2015</v>
      </c>
      <c r="B117" s="5">
        <v>4</v>
      </c>
      <c r="C117" s="6">
        <v>107</v>
      </c>
      <c r="D117" s="5" t="s">
        <v>21</v>
      </c>
      <c r="E117" s="5">
        <v>6.7</v>
      </c>
      <c r="F117" s="5">
        <v>10</v>
      </c>
      <c r="G117" s="5">
        <v>146</v>
      </c>
      <c r="L117" s="9">
        <v>5</v>
      </c>
      <c r="M117" s="9">
        <f t="shared" si="21"/>
        <v>147</v>
      </c>
      <c r="N117" s="9">
        <f t="shared" si="21"/>
        <v>0</v>
      </c>
      <c r="O117" s="9">
        <f t="shared" si="21"/>
        <v>0</v>
      </c>
      <c r="P117" s="9">
        <f t="shared" si="21"/>
        <v>0</v>
      </c>
      <c r="R117" s="9">
        <v>4</v>
      </c>
      <c r="S117" s="9">
        <f t="shared" si="22"/>
        <v>2</v>
      </c>
      <c r="T117" s="9">
        <f t="shared" si="22"/>
        <v>1</v>
      </c>
      <c r="U117" s="9">
        <f t="shared" si="22"/>
        <v>0</v>
      </c>
    </row>
    <row r="118" spans="1:21" s="5" customFormat="1" x14ac:dyDescent="0.2">
      <c r="A118" s="5">
        <v>2015</v>
      </c>
      <c r="B118" s="5">
        <v>4</v>
      </c>
      <c r="C118" s="6">
        <v>110</v>
      </c>
      <c r="D118" s="5" t="s">
        <v>21</v>
      </c>
      <c r="E118" s="5">
        <v>6.7</v>
      </c>
      <c r="F118" s="5">
        <v>18</v>
      </c>
      <c r="G118" s="5">
        <v>215</v>
      </c>
      <c r="L118" s="9">
        <v>6</v>
      </c>
      <c r="M118" s="9">
        <f t="shared" si="21"/>
        <v>11</v>
      </c>
      <c r="N118" s="9">
        <f t="shared" si="21"/>
        <v>0</v>
      </c>
      <c r="O118" s="9">
        <f t="shared" si="21"/>
        <v>0</v>
      </c>
      <c r="P118" s="9">
        <f t="shared" si="21"/>
        <v>0</v>
      </c>
      <c r="R118" s="9">
        <v>5</v>
      </c>
      <c r="S118" s="9">
        <f t="shared" si="22"/>
        <v>2</v>
      </c>
      <c r="T118" s="9">
        <f t="shared" si="22"/>
        <v>3</v>
      </c>
      <c r="U118" s="9">
        <f t="shared" si="22"/>
        <v>0</v>
      </c>
    </row>
    <row r="119" spans="1:21" s="5" customFormat="1" x14ac:dyDescent="0.2">
      <c r="A119" s="5">
        <v>2015</v>
      </c>
      <c r="B119" s="5">
        <v>1</v>
      </c>
      <c r="C119" s="6">
        <v>1</v>
      </c>
      <c r="D119" s="5" t="s">
        <v>26</v>
      </c>
      <c r="E119" s="5">
        <v>6.8</v>
      </c>
      <c r="F119" s="5">
        <v>10</v>
      </c>
      <c r="G119" s="5">
        <v>159.1</v>
      </c>
      <c r="L119" s="9">
        <v>7</v>
      </c>
      <c r="M119" s="9">
        <f t="shared" si="21"/>
        <v>50</v>
      </c>
      <c r="N119" s="9">
        <f t="shared" si="21"/>
        <v>0</v>
      </c>
      <c r="O119" s="9">
        <f t="shared" si="21"/>
        <v>0</v>
      </c>
      <c r="P119" s="9">
        <f t="shared" si="21"/>
        <v>0</v>
      </c>
      <c r="R119" s="9">
        <v>6</v>
      </c>
      <c r="S119" s="9">
        <f t="shared" si="22"/>
        <v>0</v>
      </c>
      <c r="T119" s="9">
        <f t="shared" si="22"/>
        <v>2</v>
      </c>
      <c r="U119" s="9">
        <f t="shared" si="22"/>
        <v>0</v>
      </c>
    </row>
    <row r="120" spans="1:21" s="5" customFormat="1" x14ac:dyDescent="0.2">
      <c r="A120" s="5">
        <v>2015</v>
      </c>
      <c r="B120" s="5">
        <v>1</v>
      </c>
      <c r="C120" s="6">
        <v>25</v>
      </c>
      <c r="D120" s="5" t="s">
        <v>26</v>
      </c>
      <c r="E120" s="5">
        <v>6.9</v>
      </c>
      <c r="F120" s="5">
        <v>12</v>
      </c>
      <c r="G120" s="5">
        <v>115.1</v>
      </c>
      <c r="L120" s="9">
        <v>8</v>
      </c>
      <c r="M120" s="9">
        <f t="shared" si="21"/>
        <v>3</v>
      </c>
      <c r="N120" s="9">
        <f t="shared" si="21"/>
        <v>4</v>
      </c>
      <c r="O120" s="9">
        <f t="shared" si="21"/>
        <v>0</v>
      </c>
      <c r="P120" s="9">
        <f t="shared" si="21"/>
        <v>0</v>
      </c>
      <c r="R120" s="9">
        <v>7</v>
      </c>
      <c r="S120" s="9">
        <f t="shared" si="22"/>
        <v>0</v>
      </c>
      <c r="T120" s="9">
        <f t="shared" si="22"/>
        <v>4</v>
      </c>
      <c r="U120" s="9">
        <f t="shared" si="22"/>
        <v>0</v>
      </c>
    </row>
    <row r="121" spans="1:21" s="5" customFormat="1" x14ac:dyDescent="0.2">
      <c r="A121" s="5">
        <v>2015</v>
      </c>
      <c r="B121" s="5">
        <v>6</v>
      </c>
      <c r="C121" s="6">
        <v>184</v>
      </c>
      <c r="D121" s="5" t="s">
        <v>21</v>
      </c>
      <c r="E121" s="5">
        <v>6.9</v>
      </c>
      <c r="F121" s="5">
        <v>14</v>
      </c>
      <c r="G121" s="5">
        <v>118.5</v>
      </c>
      <c r="H121" s="5">
        <v>21.6</v>
      </c>
      <c r="I121" s="5">
        <v>0</v>
      </c>
      <c r="L121" s="9">
        <v>9</v>
      </c>
      <c r="M121" s="9">
        <f t="shared" si="21"/>
        <v>8</v>
      </c>
      <c r="N121" s="9">
        <f t="shared" si="21"/>
        <v>3</v>
      </c>
      <c r="O121" s="9">
        <f t="shared" si="21"/>
        <v>0</v>
      </c>
      <c r="P121" s="9">
        <f t="shared" si="21"/>
        <v>0</v>
      </c>
      <c r="R121" s="9">
        <v>8</v>
      </c>
      <c r="S121" s="9">
        <f t="shared" si="22"/>
        <v>0</v>
      </c>
      <c r="T121" s="9">
        <f t="shared" si="22"/>
        <v>5</v>
      </c>
      <c r="U121" s="9">
        <f t="shared" si="22"/>
        <v>0</v>
      </c>
    </row>
    <row r="122" spans="1:21" s="5" customFormat="1" x14ac:dyDescent="0.2">
      <c r="A122" s="5">
        <v>2015</v>
      </c>
      <c r="B122" s="5">
        <v>2</v>
      </c>
      <c r="C122" s="6">
        <v>47</v>
      </c>
      <c r="D122" s="5" t="s">
        <v>21</v>
      </c>
      <c r="E122" s="5">
        <v>7.2</v>
      </c>
      <c r="F122" s="5">
        <v>14</v>
      </c>
      <c r="G122" s="5">
        <v>136.4</v>
      </c>
      <c r="H122" s="5">
        <v>39.5</v>
      </c>
      <c r="I122" s="5">
        <v>0</v>
      </c>
      <c r="L122" s="9">
        <v>10</v>
      </c>
      <c r="M122" s="9">
        <f t="shared" si="21"/>
        <v>1</v>
      </c>
      <c r="N122" s="9">
        <f t="shared" si="21"/>
        <v>25</v>
      </c>
      <c r="O122" s="9">
        <f t="shared" si="21"/>
        <v>0</v>
      </c>
      <c r="P122" s="9">
        <f t="shared" si="21"/>
        <v>0</v>
      </c>
      <c r="R122" s="9">
        <v>9</v>
      </c>
      <c r="S122" s="9">
        <f t="shared" si="22"/>
        <v>0</v>
      </c>
      <c r="T122" s="9">
        <f t="shared" si="22"/>
        <v>1</v>
      </c>
      <c r="U122" s="9">
        <f t="shared" si="22"/>
        <v>0</v>
      </c>
    </row>
    <row r="123" spans="1:21" s="5" customFormat="1" x14ac:dyDescent="0.2">
      <c r="A123" s="5">
        <v>2015</v>
      </c>
      <c r="B123" s="5">
        <v>1</v>
      </c>
      <c r="C123" s="6">
        <v>18</v>
      </c>
      <c r="D123" s="5" t="s">
        <v>21</v>
      </c>
      <c r="E123" s="5">
        <v>7.3</v>
      </c>
      <c r="F123" s="5">
        <v>15</v>
      </c>
      <c r="G123" s="5">
        <v>92</v>
      </c>
      <c r="L123" s="9">
        <v>11</v>
      </c>
      <c r="M123" s="9">
        <f t="shared" si="21"/>
        <v>0</v>
      </c>
      <c r="N123" s="9">
        <f t="shared" si="21"/>
        <v>9</v>
      </c>
      <c r="O123" s="9">
        <f t="shared" si="21"/>
        <v>0</v>
      </c>
      <c r="P123" s="9">
        <f t="shared" si="21"/>
        <v>0</v>
      </c>
      <c r="R123" s="9">
        <v>10</v>
      </c>
      <c r="S123" s="9">
        <f t="shared" si="22"/>
        <v>0</v>
      </c>
      <c r="T123" s="9">
        <f t="shared" si="22"/>
        <v>2</v>
      </c>
      <c r="U123" s="9">
        <f t="shared" si="22"/>
        <v>0</v>
      </c>
    </row>
    <row r="124" spans="1:21" s="5" customFormat="1" x14ac:dyDescent="0.2">
      <c r="A124" s="5">
        <v>2015</v>
      </c>
      <c r="B124" s="5">
        <v>5</v>
      </c>
      <c r="C124" s="6">
        <v>127</v>
      </c>
      <c r="D124" s="5" t="s">
        <v>21</v>
      </c>
      <c r="E124" s="5">
        <v>7.3</v>
      </c>
      <c r="F124" s="5">
        <v>14</v>
      </c>
      <c r="G124" s="5">
        <v>130.69999999999999</v>
      </c>
      <c r="L124" s="9">
        <v>12</v>
      </c>
      <c r="M124" s="9">
        <f t="shared" si="21"/>
        <v>1</v>
      </c>
      <c r="N124" s="9">
        <f t="shared" si="21"/>
        <v>34</v>
      </c>
      <c r="O124" s="9">
        <f t="shared" si="21"/>
        <v>0</v>
      </c>
      <c r="P124" s="9">
        <f t="shared" si="21"/>
        <v>0</v>
      </c>
      <c r="R124" s="9">
        <v>11</v>
      </c>
      <c r="S124" s="9">
        <f t="shared" si="22"/>
        <v>0</v>
      </c>
      <c r="T124" s="9">
        <f t="shared" si="22"/>
        <v>3</v>
      </c>
      <c r="U124" s="9">
        <f t="shared" si="22"/>
        <v>0</v>
      </c>
    </row>
    <row r="125" spans="1:21" s="5" customFormat="1" x14ac:dyDescent="0.2">
      <c r="A125" s="5">
        <v>2015</v>
      </c>
      <c r="B125" s="5">
        <v>3</v>
      </c>
      <c r="C125" s="6">
        <v>74</v>
      </c>
      <c r="D125" s="5" t="s">
        <v>21</v>
      </c>
      <c r="E125" s="5">
        <v>7.5</v>
      </c>
      <c r="F125" s="5">
        <v>14</v>
      </c>
      <c r="G125" s="5">
        <v>171.3</v>
      </c>
      <c r="I125" s="5">
        <v>1</v>
      </c>
      <c r="L125" s="9">
        <v>13</v>
      </c>
      <c r="M125" s="9">
        <f t="shared" si="21"/>
        <v>0</v>
      </c>
      <c r="N125" s="9">
        <f t="shared" si="21"/>
        <v>15</v>
      </c>
      <c r="O125" s="9">
        <f t="shared" si="21"/>
        <v>0</v>
      </c>
      <c r="P125" s="9">
        <f t="shared" si="21"/>
        <v>0</v>
      </c>
      <c r="R125" s="9">
        <v>12</v>
      </c>
      <c r="S125" s="9">
        <f t="shared" si="22"/>
        <v>0</v>
      </c>
      <c r="T125" s="9">
        <f t="shared" si="22"/>
        <v>1</v>
      </c>
      <c r="U125" s="9">
        <f t="shared" si="22"/>
        <v>0</v>
      </c>
    </row>
    <row r="126" spans="1:21" s="5" customFormat="1" x14ac:dyDescent="0.2">
      <c r="A126" s="5">
        <v>2015</v>
      </c>
      <c r="B126" s="5">
        <v>3</v>
      </c>
      <c r="C126" s="6">
        <v>86</v>
      </c>
      <c r="D126" s="5" t="s">
        <v>21</v>
      </c>
      <c r="E126" s="5">
        <v>7.7</v>
      </c>
      <c r="F126" s="5">
        <v>14</v>
      </c>
      <c r="G126" s="5">
        <v>140</v>
      </c>
      <c r="L126" s="9">
        <v>14</v>
      </c>
      <c r="M126" s="9">
        <f t="shared" si="21"/>
        <v>0</v>
      </c>
      <c r="N126" s="9">
        <f t="shared" si="21"/>
        <v>49</v>
      </c>
      <c r="O126" s="9">
        <f t="shared" si="21"/>
        <v>1</v>
      </c>
      <c r="P126" s="9">
        <f t="shared" si="21"/>
        <v>0</v>
      </c>
      <c r="R126" s="9">
        <v>13</v>
      </c>
      <c r="S126" s="9">
        <f t="shared" si="22"/>
        <v>0</v>
      </c>
      <c r="T126" s="9">
        <f t="shared" si="22"/>
        <v>1</v>
      </c>
      <c r="U126" s="9">
        <f t="shared" si="22"/>
        <v>0</v>
      </c>
    </row>
    <row r="127" spans="1:21" s="5" customFormat="1" x14ac:dyDescent="0.2">
      <c r="A127" s="5">
        <v>2015</v>
      </c>
      <c r="B127" s="5">
        <v>5</v>
      </c>
      <c r="C127" s="6">
        <v>139</v>
      </c>
      <c r="D127" s="5" t="s">
        <v>21</v>
      </c>
      <c r="E127" s="5">
        <v>8</v>
      </c>
      <c r="F127" s="5">
        <v>10</v>
      </c>
      <c r="G127" s="5">
        <v>167.5</v>
      </c>
      <c r="L127" s="9">
        <v>15</v>
      </c>
      <c r="M127" s="9">
        <f t="shared" si="21"/>
        <v>0</v>
      </c>
      <c r="N127" s="9">
        <f t="shared" si="21"/>
        <v>19</v>
      </c>
      <c r="O127" s="9">
        <f t="shared" si="21"/>
        <v>0</v>
      </c>
      <c r="P127" s="9">
        <f t="shared" si="21"/>
        <v>0</v>
      </c>
      <c r="R127" s="9">
        <v>14</v>
      </c>
      <c r="S127" s="9">
        <f t="shared" si="22"/>
        <v>0</v>
      </c>
      <c r="T127" s="9">
        <f t="shared" si="22"/>
        <v>0</v>
      </c>
      <c r="U127" s="9">
        <f t="shared" si="22"/>
        <v>0</v>
      </c>
    </row>
    <row r="128" spans="1:21" s="5" customFormat="1" x14ac:dyDescent="0.2">
      <c r="A128" s="5">
        <v>2015</v>
      </c>
      <c r="B128" s="5">
        <v>3</v>
      </c>
      <c r="C128" s="6">
        <v>63</v>
      </c>
      <c r="D128" s="5" t="s">
        <v>21</v>
      </c>
      <c r="E128" s="5">
        <v>8.1</v>
      </c>
      <c r="F128" s="5">
        <v>10</v>
      </c>
      <c r="G128" s="5">
        <v>158.30000000000001</v>
      </c>
      <c r="L128" s="9">
        <v>16</v>
      </c>
      <c r="M128" s="9">
        <f t="shared" si="21"/>
        <v>0</v>
      </c>
      <c r="N128" s="9">
        <f t="shared" si="21"/>
        <v>20</v>
      </c>
      <c r="O128" s="9">
        <f t="shared" si="21"/>
        <v>1</v>
      </c>
      <c r="P128" s="9">
        <f t="shared" si="21"/>
        <v>0</v>
      </c>
      <c r="R128" s="10" t="s">
        <v>16</v>
      </c>
      <c r="S128" s="10">
        <f t="shared" si="22"/>
        <v>0</v>
      </c>
      <c r="T128" s="10">
        <f t="shared" si="22"/>
        <v>5</v>
      </c>
      <c r="U128" s="10">
        <f t="shared" si="22"/>
        <v>0</v>
      </c>
    </row>
    <row r="129" spans="1:21" s="5" customFormat="1" ht="12.5" thickBot="1" x14ac:dyDescent="0.25">
      <c r="A129" s="5">
        <v>2015</v>
      </c>
      <c r="B129" s="5">
        <v>3</v>
      </c>
      <c r="C129" s="6">
        <v>75</v>
      </c>
      <c r="D129" s="5" t="s">
        <v>26</v>
      </c>
      <c r="E129" s="5">
        <v>8.1</v>
      </c>
      <c r="F129" s="5">
        <v>13</v>
      </c>
      <c r="G129" s="5">
        <v>157.9</v>
      </c>
      <c r="I129" s="5">
        <v>1</v>
      </c>
      <c r="L129" s="9">
        <v>17</v>
      </c>
      <c r="M129" s="9">
        <f t="shared" si="21"/>
        <v>0</v>
      </c>
      <c r="N129" s="9">
        <f t="shared" si="21"/>
        <v>9</v>
      </c>
      <c r="O129" s="9">
        <f t="shared" si="21"/>
        <v>0</v>
      </c>
      <c r="P129" s="9">
        <f t="shared" si="21"/>
        <v>0</v>
      </c>
      <c r="R129" s="11" t="s">
        <v>17</v>
      </c>
      <c r="S129" s="11">
        <f>SUM(S113:S128)</f>
        <v>169</v>
      </c>
      <c r="T129" s="11">
        <f>SUM(T113:T128)</f>
        <v>48</v>
      </c>
      <c r="U129" s="11">
        <f>SUM(U113:U128)</f>
        <v>2</v>
      </c>
    </row>
    <row r="130" spans="1:21" s="5" customFormat="1" x14ac:dyDescent="0.2">
      <c r="A130" s="5">
        <v>2015</v>
      </c>
      <c r="B130" s="5">
        <v>2</v>
      </c>
      <c r="C130" s="6">
        <v>34</v>
      </c>
      <c r="D130" s="5" t="s">
        <v>21</v>
      </c>
      <c r="E130" s="5">
        <v>8.1</v>
      </c>
      <c r="F130" s="5">
        <v>12</v>
      </c>
      <c r="G130" s="5">
        <v>142.4</v>
      </c>
      <c r="H130" s="5">
        <v>47.1</v>
      </c>
      <c r="I130" s="5">
        <v>0</v>
      </c>
      <c r="L130" s="9">
        <v>18</v>
      </c>
      <c r="M130" s="9">
        <f t="shared" si="21"/>
        <v>1</v>
      </c>
      <c r="N130" s="9">
        <f t="shared" si="21"/>
        <v>17</v>
      </c>
      <c r="O130" s="9">
        <f t="shared" si="21"/>
        <v>4</v>
      </c>
      <c r="P130" s="9">
        <f t="shared" si="21"/>
        <v>0</v>
      </c>
    </row>
    <row r="131" spans="1:21" s="5" customFormat="1" x14ac:dyDescent="0.2">
      <c r="A131" s="5">
        <v>2015</v>
      </c>
      <c r="B131" s="5">
        <v>3</v>
      </c>
      <c r="C131" s="6">
        <v>82</v>
      </c>
      <c r="D131" s="5" t="s">
        <v>21</v>
      </c>
      <c r="E131" s="5">
        <v>8.1999999999999993</v>
      </c>
      <c r="F131" s="5">
        <v>12</v>
      </c>
      <c r="G131" s="5">
        <v>136.5</v>
      </c>
      <c r="L131" s="9">
        <v>19</v>
      </c>
      <c r="M131" s="9">
        <f t="shared" si="21"/>
        <v>0</v>
      </c>
      <c r="N131" s="9">
        <f t="shared" si="21"/>
        <v>9</v>
      </c>
      <c r="O131" s="9">
        <f t="shared" si="21"/>
        <v>2</v>
      </c>
      <c r="P131" s="9">
        <f t="shared" si="21"/>
        <v>0</v>
      </c>
    </row>
    <row r="132" spans="1:21" s="5" customFormat="1" x14ac:dyDescent="0.2">
      <c r="A132" s="5">
        <v>2015</v>
      </c>
      <c r="B132" s="5">
        <v>1</v>
      </c>
      <c r="C132" s="6">
        <v>20</v>
      </c>
      <c r="D132" s="5" t="s">
        <v>21</v>
      </c>
      <c r="E132" s="5">
        <v>8.3000000000000007</v>
      </c>
      <c r="F132" s="5">
        <v>14</v>
      </c>
      <c r="G132" s="5">
        <v>156.19999999999999</v>
      </c>
      <c r="L132" s="9">
        <v>20</v>
      </c>
      <c r="M132" s="9">
        <f t="shared" si="21"/>
        <v>0</v>
      </c>
      <c r="N132" s="9">
        <f t="shared" si="21"/>
        <v>4</v>
      </c>
      <c r="O132" s="9">
        <f t="shared" si="21"/>
        <v>9</v>
      </c>
      <c r="P132" s="9">
        <f t="shared" si="21"/>
        <v>0</v>
      </c>
    </row>
    <row r="133" spans="1:21" s="5" customFormat="1" x14ac:dyDescent="0.2">
      <c r="A133" s="5">
        <v>2015</v>
      </c>
      <c r="B133" s="5">
        <v>3</v>
      </c>
      <c r="C133" s="6">
        <v>76</v>
      </c>
      <c r="D133" s="5" t="s">
        <v>21</v>
      </c>
      <c r="E133" s="5">
        <v>8.3000000000000007</v>
      </c>
      <c r="F133" s="5">
        <v>14</v>
      </c>
      <c r="G133" s="5">
        <v>154.30000000000001</v>
      </c>
      <c r="L133" s="9">
        <v>21</v>
      </c>
      <c r="M133" s="9">
        <f t="shared" si="21"/>
        <v>0</v>
      </c>
      <c r="N133" s="9">
        <f t="shared" si="21"/>
        <v>3</v>
      </c>
      <c r="O133" s="9">
        <f t="shared" si="21"/>
        <v>4</v>
      </c>
      <c r="P133" s="9">
        <f t="shared" si="21"/>
        <v>1</v>
      </c>
    </row>
    <row r="134" spans="1:21" s="5" customFormat="1" x14ac:dyDescent="0.2">
      <c r="A134" s="5">
        <v>2015</v>
      </c>
      <c r="B134" s="5">
        <v>6</v>
      </c>
      <c r="C134" s="6">
        <v>189</v>
      </c>
      <c r="D134" s="5" t="s">
        <v>21</v>
      </c>
      <c r="E134" s="5">
        <v>8.3000000000000007</v>
      </c>
      <c r="F134" s="5">
        <v>17</v>
      </c>
      <c r="G134" s="5">
        <v>75.2</v>
      </c>
      <c r="H134" s="5">
        <v>32.4</v>
      </c>
      <c r="I134" s="5">
        <v>0</v>
      </c>
      <c r="L134" s="9">
        <v>22</v>
      </c>
      <c r="M134" s="9">
        <f t="shared" si="21"/>
        <v>0</v>
      </c>
      <c r="N134" s="9">
        <f t="shared" si="21"/>
        <v>11</v>
      </c>
      <c r="O134" s="9">
        <f t="shared" si="21"/>
        <v>7</v>
      </c>
      <c r="P134" s="9">
        <f t="shared" si="21"/>
        <v>0</v>
      </c>
    </row>
    <row r="135" spans="1:21" s="5" customFormat="1" x14ac:dyDescent="0.2">
      <c r="A135" s="5">
        <v>2015</v>
      </c>
      <c r="B135" s="5">
        <v>1</v>
      </c>
      <c r="C135" s="6">
        <v>2</v>
      </c>
      <c r="D135" s="5" t="s">
        <v>26</v>
      </c>
      <c r="E135" s="5">
        <v>8.4</v>
      </c>
      <c r="F135" s="5">
        <v>14</v>
      </c>
      <c r="G135" s="5">
        <v>125.7</v>
      </c>
      <c r="L135" s="9">
        <v>23</v>
      </c>
      <c r="M135" s="9">
        <f t="shared" si="21"/>
        <v>0</v>
      </c>
      <c r="N135" s="9">
        <f t="shared" si="21"/>
        <v>1</v>
      </c>
      <c r="O135" s="9">
        <f t="shared" si="21"/>
        <v>4</v>
      </c>
      <c r="P135" s="9">
        <f t="shared" si="21"/>
        <v>0</v>
      </c>
    </row>
    <row r="136" spans="1:21" s="5" customFormat="1" x14ac:dyDescent="0.2">
      <c r="A136" s="5">
        <v>2015</v>
      </c>
      <c r="B136" s="5">
        <v>1</v>
      </c>
      <c r="C136" s="6">
        <v>29</v>
      </c>
      <c r="D136" s="5" t="s">
        <v>21</v>
      </c>
      <c r="E136" s="5">
        <v>8.4</v>
      </c>
      <c r="F136" s="5">
        <v>14</v>
      </c>
      <c r="G136" s="5">
        <v>172</v>
      </c>
      <c r="L136" s="9">
        <v>24</v>
      </c>
      <c r="M136" s="9">
        <f t="shared" si="21"/>
        <v>0</v>
      </c>
      <c r="N136" s="9">
        <f t="shared" si="21"/>
        <v>1</v>
      </c>
      <c r="O136" s="9">
        <f t="shared" si="21"/>
        <v>10</v>
      </c>
      <c r="P136" s="9">
        <f t="shared" si="21"/>
        <v>0</v>
      </c>
    </row>
    <row r="137" spans="1:21" s="5" customFormat="1" x14ac:dyDescent="0.2">
      <c r="A137" s="5">
        <v>2015</v>
      </c>
      <c r="B137" s="5">
        <v>5</v>
      </c>
      <c r="C137" s="6">
        <v>141</v>
      </c>
      <c r="D137" s="5" t="s">
        <v>21</v>
      </c>
      <c r="E137" s="5">
        <v>8.4</v>
      </c>
      <c r="F137" s="5">
        <v>16</v>
      </c>
      <c r="G137" s="5">
        <v>157</v>
      </c>
      <c r="L137" s="9">
        <v>25</v>
      </c>
      <c r="M137" s="9">
        <f t="shared" si="21"/>
        <v>0</v>
      </c>
      <c r="N137" s="9">
        <f t="shared" si="21"/>
        <v>1</v>
      </c>
      <c r="O137" s="9">
        <f t="shared" si="21"/>
        <v>3</v>
      </c>
      <c r="P137" s="9">
        <f t="shared" si="21"/>
        <v>1</v>
      </c>
    </row>
    <row r="138" spans="1:21" s="5" customFormat="1" x14ac:dyDescent="0.2">
      <c r="A138" s="5">
        <v>2015</v>
      </c>
      <c r="B138" s="5">
        <v>1</v>
      </c>
      <c r="C138" s="6">
        <v>19</v>
      </c>
      <c r="D138" s="5" t="s">
        <v>21</v>
      </c>
      <c r="E138" s="5">
        <v>8.5</v>
      </c>
      <c r="F138" s="5">
        <v>14</v>
      </c>
      <c r="G138" s="5">
        <v>170.5</v>
      </c>
      <c r="L138" s="9">
        <v>26</v>
      </c>
      <c r="M138" s="9">
        <f t="shared" si="21"/>
        <v>0</v>
      </c>
      <c r="N138" s="9">
        <f t="shared" si="21"/>
        <v>0</v>
      </c>
      <c r="O138" s="9">
        <f t="shared" si="21"/>
        <v>3</v>
      </c>
      <c r="P138" s="9">
        <f t="shared" si="21"/>
        <v>0</v>
      </c>
    </row>
    <row r="139" spans="1:21" s="5" customFormat="1" x14ac:dyDescent="0.2">
      <c r="A139" s="5">
        <v>2015</v>
      </c>
      <c r="B139" s="5">
        <v>2</v>
      </c>
      <c r="C139" s="6">
        <v>32</v>
      </c>
      <c r="D139" s="5" t="s">
        <v>21</v>
      </c>
      <c r="E139" s="5">
        <v>8.6</v>
      </c>
      <c r="F139" s="5">
        <v>14</v>
      </c>
      <c r="G139" s="5">
        <v>186.4</v>
      </c>
      <c r="H139" s="5">
        <v>27.9</v>
      </c>
      <c r="I139" s="5">
        <v>0</v>
      </c>
      <c r="L139" s="9">
        <v>27</v>
      </c>
      <c r="M139" s="9">
        <f t="shared" si="21"/>
        <v>0</v>
      </c>
      <c r="N139" s="9">
        <f t="shared" si="21"/>
        <v>0</v>
      </c>
      <c r="O139" s="9">
        <f t="shared" si="21"/>
        <v>3</v>
      </c>
      <c r="P139" s="9">
        <f t="shared" si="21"/>
        <v>0</v>
      </c>
    </row>
    <row r="140" spans="1:21" s="5" customFormat="1" x14ac:dyDescent="0.2">
      <c r="A140" s="5">
        <v>2015</v>
      </c>
      <c r="B140" s="5">
        <v>6</v>
      </c>
      <c r="C140" s="6">
        <v>168</v>
      </c>
      <c r="D140" s="5" t="s">
        <v>21</v>
      </c>
      <c r="E140" s="5">
        <v>8.6</v>
      </c>
      <c r="F140" s="5">
        <v>15</v>
      </c>
      <c r="G140" s="5">
        <v>117.1</v>
      </c>
      <c r="H140" s="5">
        <v>24.4</v>
      </c>
      <c r="I140" s="5">
        <v>1</v>
      </c>
      <c r="L140" s="9">
        <v>28</v>
      </c>
      <c r="M140" s="9">
        <f t="shared" si="21"/>
        <v>0</v>
      </c>
      <c r="N140" s="9">
        <f t="shared" si="21"/>
        <v>0</v>
      </c>
      <c r="O140" s="9">
        <f t="shared" si="21"/>
        <v>4</v>
      </c>
      <c r="P140" s="9">
        <f t="shared" si="21"/>
        <v>0</v>
      </c>
    </row>
    <row r="141" spans="1:21" s="5" customFormat="1" x14ac:dyDescent="0.2">
      <c r="A141" s="5">
        <v>2015</v>
      </c>
      <c r="B141" s="5">
        <v>1</v>
      </c>
      <c r="C141" s="6">
        <v>16</v>
      </c>
      <c r="D141" s="5" t="s">
        <v>21</v>
      </c>
      <c r="E141" s="5">
        <v>8.9</v>
      </c>
      <c r="F141" s="5">
        <v>13</v>
      </c>
      <c r="G141" s="5">
        <v>177</v>
      </c>
      <c r="L141" s="9">
        <v>29</v>
      </c>
      <c r="M141" s="9">
        <f t="shared" si="21"/>
        <v>0</v>
      </c>
      <c r="N141" s="9">
        <f t="shared" si="21"/>
        <v>0</v>
      </c>
      <c r="O141" s="9">
        <f t="shared" si="21"/>
        <v>0</v>
      </c>
      <c r="P141" s="9">
        <f t="shared" si="21"/>
        <v>0</v>
      </c>
    </row>
    <row r="142" spans="1:21" s="5" customFormat="1" x14ac:dyDescent="0.2">
      <c r="A142" s="5">
        <v>2015</v>
      </c>
      <c r="B142" s="5">
        <v>3</v>
      </c>
      <c r="C142" s="6">
        <v>79</v>
      </c>
      <c r="D142" s="5" t="s">
        <v>21</v>
      </c>
      <c r="E142" s="5">
        <v>8.9</v>
      </c>
      <c r="F142" s="5">
        <v>13</v>
      </c>
      <c r="G142" s="5">
        <v>133.5</v>
      </c>
      <c r="L142" s="9">
        <v>30</v>
      </c>
      <c r="M142" s="9">
        <f t="shared" si="21"/>
        <v>0</v>
      </c>
      <c r="N142" s="9">
        <f t="shared" si="21"/>
        <v>0</v>
      </c>
      <c r="O142" s="9">
        <f t="shared" si="21"/>
        <v>0</v>
      </c>
      <c r="P142" s="9">
        <f t="shared" si="21"/>
        <v>0</v>
      </c>
    </row>
    <row r="143" spans="1:21" s="5" customFormat="1" x14ac:dyDescent="0.2">
      <c r="A143" s="5">
        <v>2015</v>
      </c>
      <c r="B143" s="5">
        <v>5</v>
      </c>
      <c r="C143" s="6">
        <v>142</v>
      </c>
      <c r="D143" s="5" t="s">
        <v>21</v>
      </c>
      <c r="E143" s="5">
        <v>9</v>
      </c>
      <c r="F143" s="5">
        <v>13</v>
      </c>
      <c r="G143" s="5">
        <v>148.6</v>
      </c>
      <c r="L143" s="10">
        <v>31</v>
      </c>
      <c r="M143" s="10">
        <f t="shared" si="21"/>
        <v>0</v>
      </c>
      <c r="N143" s="10">
        <f t="shared" si="21"/>
        <v>0</v>
      </c>
      <c r="O143" s="10">
        <f t="shared" si="21"/>
        <v>0</v>
      </c>
      <c r="P143" s="10">
        <f t="shared" si="21"/>
        <v>0</v>
      </c>
    </row>
    <row r="144" spans="1:21" s="5" customFormat="1" ht="12.5" thickBot="1" x14ac:dyDescent="0.25">
      <c r="A144" s="5">
        <v>2015</v>
      </c>
      <c r="B144" s="5">
        <v>1</v>
      </c>
      <c r="C144" s="6">
        <v>14</v>
      </c>
      <c r="D144" s="5" t="s">
        <v>21</v>
      </c>
      <c r="E144" s="5">
        <v>9.1</v>
      </c>
      <c r="F144" s="5">
        <v>15</v>
      </c>
      <c r="G144" s="5">
        <v>135.9</v>
      </c>
      <c r="L144" s="11" t="s">
        <v>17</v>
      </c>
      <c r="M144" s="11">
        <f>SUM(M113:M142)</f>
        <v>239</v>
      </c>
      <c r="N144" s="11">
        <f>SUM(N113:N142)</f>
        <v>234</v>
      </c>
      <c r="O144" s="11">
        <f>SUM(O113:O142)</f>
        <v>55</v>
      </c>
      <c r="P144" s="11">
        <f>SUM(P113:P142)</f>
        <v>2</v>
      </c>
    </row>
    <row r="145" spans="1:10" s="5" customFormat="1" x14ac:dyDescent="0.2">
      <c r="A145" s="5">
        <v>2015</v>
      </c>
      <c r="B145" s="5">
        <v>5</v>
      </c>
      <c r="C145" s="6">
        <v>129</v>
      </c>
      <c r="D145" s="5" t="s">
        <v>21</v>
      </c>
      <c r="E145" s="5">
        <v>9.1</v>
      </c>
      <c r="F145" s="5">
        <v>17</v>
      </c>
      <c r="G145" s="5">
        <v>158.9</v>
      </c>
    </row>
    <row r="146" spans="1:10" s="5" customFormat="1" x14ac:dyDescent="0.2">
      <c r="A146" s="5">
        <v>2015</v>
      </c>
      <c r="B146" s="5">
        <v>5</v>
      </c>
      <c r="C146" s="6">
        <v>123</v>
      </c>
      <c r="D146" s="5" t="s">
        <v>21</v>
      </c>
      <c r="E146" s="5">
        <v>9.3000000000000007</v>
      </c>
      <c r="F146" s="5">
        <v>15</v>
      </c>
      <c r="G146" s="5">
        <v>180.9</v>
      </c>
    </row>
    <row r="147" spans="1:10" s="5" customFormat="1" x14ac:dyDescent="0.2">
      <c r="A147" s="5">
        <v>2015</v>
      </c>
      <c r="B147" s="5">
        <v>1</v>
      </c>
      <c r="C147" s="6">
        <v>4</v>
      </c>
      <c r="D147" s="5" t="s">
        <v>21</v>
      </c>
      <c r="E147" s="5">
        <v>9.4</v>
      </c>
      <c r="F147" s="5">
        <v>18</v>
      </c>
      <c r="G147" s="5">
        <v>190.2</v>
      </c>
      <c r="J147" s="5" t="s">
        <v>22</v>
      </c>
    </row>
    <row r="148" spans="1:10" s="5" customFormat="1" x14ac:dyDescent="0.2">
      <c r="A148" s="5">
        <v>2015</v>
      </c>
      <c r="B148" s="5">
        <v>5</v>
      </c>
      <c r="C148" s="6">
        <v>138</v>
      </c>
      <c r="D148" s="5" t="s">
        <v>21</v>
      </c>
      <c r="E148" s="5">
        <v>9.4</v>
      </c>
      <c r="F148" s="5">
        <v>18</v>
      </c>
      <c r="G148" s="5">
        <v>171.3</v>
      </c>
    </row>
    <row r="149" spans="1:10" s="5" customFormat="1" x14ac:dyDescent="0.2">
      <c r="A149" s="5">
        <v>2015</v>
      </c>
      <c r="B149" s="5">
        <v>5</v>
      </c>
      <c r="C149" s="6">
        <v>131</v>
      </c>
      <c r="D149" s="5" t="s">
        <v>21</v>
      </c>
      <c r="E149" s="5">
        <v>9.6</v>
      </c>
      <c r="F149" s="5">
        <v>14</v>
      </c>
      <c r="G149" s="5">
        <v>156.6</v>
      </c>
    </row>
    <row r="150" spans="1:10" s="5" customFormat="1" x14ac:dyDescent="0.2">
      <c r="A150" s="5">
        <v>2015</v>
      </c>
      <c r="B150" s="5">
        <v>2</v>
      </c>
      <c r="C150" s="6">
        <v>48</v>
      </c>
      <c r="D150" s="5" t="s">
        <v>21</v>
      </c>
      <c r="E150" s="5">
        <v>9.9</v>
      </c>
      <c r="F150" s="5">
        <v>14</v>
      </c>
      <c r="G150" s="5">
        <v>124.6</v>
      </c>
      <c r="H150" s="5">
        <v>43.9</v>
      </c>
      <c r="I150" s="5">
        <v>0</v>
      </c>
    </row>
    <row r="151" spans="1:10" s="5" customFormat="1" x14ac:dyDescent="0.2">
      <c r="A151" s="5">
        <v>2015</v>
      </c>
      <c r="B151" s="5">
        <v>3</v>
      </c>
      <c r="C151" s="6">
        <v>64</v>
      </c>
      <c r="D151" s="5" t="s">
        <v>21</v>
      </c>
      <c r="E151" s="5">
        <v>9.9</v>
      </c>
      <c r="F151" s="5">
        <v>14</v>
      </c>
      <c r="G151" s="5">
        <v>213.9</v>
      </c>
    </row>
    <row r="152" spans="1:10" s="5" customFormat="1" x14ac:dyDescent="0.2">
      <c r="A152" s="5">
        <v>2015</v>
      </c>
      <c r="B152" s="5">
        <v>1</v>
      </c>
      <c r="C152" s="6">
        <v>15</v>
      </c>
      <c r="D152" s="5" t="s">
        <v>21</v>
      </c>
      <c r="E152" s="5">
        <v>10.199999999999999</v>
      </c>
      <c r="F152" s="5">
        <v>14</v>
      </c>
      <c r="G152" s="5">
        <v>169.3</v>
      </c>
    </row>
    <row r="153" spans="1:10" s="5" customFormat="1" x14ac:dyDescent="0.2">
      <c r="A153" s="5">
        <v>2015</v>
      </c>
      <c r="B153" s="5">
        <v>5</v>
      </c>
      <c r="C153" s="6">
        <v>120</v>
      </c>
      <c r="D153" s="5" t="s">
        <v>21</v>
      </c>
      <c r="E153" s="5">
        <v>10.199999999999999</v>
      </c>
      <c r="F153" s="5">
        <v>16</v>
      </c>
      <c r="G153" s="5">
        <v>158.69999999999999</v>
      </c>
    </row>
    <row r="154" spans="1:10" s="5" customFormat="1" x14ac:dyDescent="0.2">
      <c r="A154" s="5">
        <v>2015</v>
      </c>
      <c r="B154" s="5">
        <v>3</v>
      </c>
      <c r="C154" s="6">
        <v>81</v>
      </c>
      <c r="D154" s="5" t="s">
        <v>21</v>
      </c>
      <c r="E154" s="5">
        <v>10.3</v>
      </c>
      <c r="F154" s="5">
        <v>16</v>
      </c>
      <c r="G154" s="5">
        <v>220.4</v>
      </c>
    </row>
    <row r="155" spans="1:10" s="5" customFormat="1" x14ac:dyDescent="0.2">
      <c r="A155" s="5">
        <v>2015</v>
      </c>
      <c r="B155" s="5">
        <v>6</v>
      </c>
      <c r="C155" s="6">
        <v>162</v>
      </c>
      <c r="D155" s="5" t="s">
        <v>21</v>
      </c>
      <c r="E155" s="5">
        <v>10.5</v>
      </c>
      <c r="F155" s="5">
        <v>16</v>
      </c>
      <c r="G155" s="5">
        <v>160.6</v>
      </c>
      <c r="H155" s="5">
        <v>40</v>
      </c>
      <c r="I155" s="5">
        <v>1</v>
      </c>
    </row>
    <row r="156" spans="1:10" s="5" customFormat="1" x14ac:dyDescent="0.2">
      <c r="A156" s="5">
        <v>2015</v>
      </c>
      <c r="B156" s="5">
        <v>3</v>
      </c>
      <c r="C156" s="6">
        <v>85</v>
      </c>
      <c r="D156" s="5" t="s">
        <v>21</v>
      </c>
      <c r="E156" s="5">
        <v>10.6</v>
      </c>
      <c r="F156" s="5">
        <v>16</v>
      </c>
      <c r="G156" s="5">
        <v>240.5</v>
      </c>
    </row>
    <row r="157" spans="1:10" s="5" customFormat="1" x14ac:dyDescent="0.2">
      <c r="A157" s="5">
        <v>2015</v>
      </c>
      <c r="B157" s="5">
        <v>1</v>
      </c>
      <c r="C157" s="6">
        <v>27</v>
      </c>
      <c r="D157" s="5" t="s">
        <v>21</v>
      </c>
      <c r="E157" s="5">
        <v>11</v>
      </c>
      <c r="F157" s="5">
        <v>14</v>
      </c>
      <c r="G157" s="5">
        <v>190.2</v>
      </c>
    </row>
    <row r="158" spans="1:10" s="5" customFormat="1" x14ac:dyDescent="0.2">
      <c r="A158" s="5">
        <v>2015</v>
      </c>
      <c r="B158" s="5">
        <v>3</v>
      </c>
      <c r="C158" s="6">
        <v>77</v>
      </c>
      <c r="D158" s="5" t="s">
        <v>21</v>
      </c>
      <c r="E158" s="5">
        <v>11.1</v>
      </c>
      <c r="F158" s="5">
        <v>16</v>
      </c>
      <c r="G158" s="5">
        <v>149.5</v>
      </c>
    </row>
    <row r="159" spans="1:10" s="5" customFormat="1" x14ac:dyDescent="0.2">
      <c r="A159" s="5">
        <v>2015</v>
      </c>
      <c r="B159" s="5">
        <v>6</v>
      </c>
      <c r="C159" s="6">
        <v>163</v>
      </c>
      <c r="D159" s="5" t="s">
        <v>21</v>
      </c>
      <c r="E159" s="5">
        <v>11.1</v>
      </c>
      <c r="F159" s="5">
        <v>14</v>
      </c>
      <c r="G159" s="5">
        <v>117.6</v>
      </c>
      <c r="H159" s="5">
        <v>38.1</v>
      </c>
      <c r="I159" s="5">
        <v>0</v>
      </c>
    </row>
    <row r="160" spans="1:10" s="5" customFormat="1" x14ac:dyDescent="0.2">
      <c r="A160" s="5">
        <v>2015</v>
      </c>
      <c r="B160" s="5">
        <v>6</v>
      </c>
      <c r="C160" s="6">
        <v>161</v>
      </c>
      <c r="D160" s="5" t="s">
        <v>21</v>
      </c>
      <c r="E160" s="5">
        <v>11.3</v>
      </c>
      <c r="F160" s="5">
        <v>18</v>
      </c>
      <c r="G160" s="5">
        <v>174.9</v>
      </c>
      <c r="H160" s="5">
        <v>44.7</v>
      </c>
      <c r="I160" s="5">
        <v>0</v>
      </c>
    </row>
    <row r="161" spans="1:9" s="5" customFormat="1" x14ac:dyDescent="0.2">
      <c r="A161" s="5">
        <v>2015</v>
      </c>
      <c r="B161" s="5">
        <v>4</v>
      </c>
      <c r="C161" s="6">
        <v>117</v>
      </c>
      <c r="D161" s="5" t="s">
        <v>21</v>
      </c>
      <c r="E161" s="5">
        <v>11.4</v>
      </c>
      <c r="F161" s="5">
        <v>14</v>
      </c>
      <c r="G161" s="5">
        <v>190.8</v>
      </c>
    </row>
    <row r="162" spans="1:9" s="5" customFormat="1" x14ac:dyDescent="0.2">
      <c r="A162" s="5">
        <v>2015</v>
      </c>
      <c r="B162" s="5">
        <v>3</v>
      </c>
      <c r="C162" s="6">
        <v>78</v>
      </c>
      <c r="D162" s="5" t="s">
        <v>21</v>
      </c>
      <c r="E162" s="5">
        <v>11.8</v>
      </c>
      <c r="F162" s="5">
        <v>16</v>
      </c>
      <c r="G162" s="5">
        <v>200.7</v>
      </c>
    </row>
    <row r="163" spans="1:9" s="5" customFormat="1" x14ac:dyDescent="0.2">
      <c r="A163" s="5">
        <v>2015</v>
      </c>
      <c r="B163" s="5">
        <v>4</v>
      </c>
      <c r="C163" s="6">
        <v>99</v>
      </c>
      <c r="D163" s="5" t="s">
        <v>21</v>
      </c>
      <c r="E163" s="5">
        <v>12.6</v>
      </c>
      <c r="F163" s="5">
        <v>19</v>
      </c>
      <c r="G163" s="5">
        <v>190.7</v>
      </c>
    </row>
    <row r="164" spans="1:9" s="5" customFormat="1" x14ac:dyDescent="0.2">
      <c r="A164" s="5">
        <v>2015</v>
      </c>
      <c r="B164" s="5">
        <v>2</v>
      </c>
      <c r="C164" s="6">
        <v>35</v>
      </c>
      <c r="D164" s="5" t="s">
        <v>21</v>
      </c>
      <c r="E164" s="5">
        <v>12.8</v>
      </c>
      <c r="F164" s="5">
        <v>14</v>
      </c>
      <c r="G164" s="5">
        <v>190.5</v>
      </c>
      <c r="H164" s="5">
        <v>48.9</v>
      </c>
      <c r="I164" s="5">
        <v>2</v>
      </c>
    </row>
    <row r="165" spans="1:9" s="5" customFormat="1" x14ac:dyDescent="0.2">
      <c r="A165" s="5">
        <v>2015</v>
      </c>
      <c r="B165" s="5">
        <v>3</v>
      </c>
      <c r="C165" s="6">
        <v>59</v>
      </c>
      <c r="D165" s="5" t="s">
        <v>21</v>
      </c>
      <c r="E165" s="5">
        <v>12.9</v>
      </c>
      <c r="F165" s="5">
        <v>22</v>
      </c>
      <c r="G165" s="5">
        <v>176</v>
      </c>
    </row>
    <row r="166" spans="1:9" s="5" customFormat="1" x14ac:dyDescent="0.2">
      <c r="A166" s="5">
        <v>2015</v>
      </c>
      <c r="B166" s="5">
        <v>2</v>
      </c>
      <c r="C166" s="6">
        <v>33</v>
      </c>
      <c r="D166" s="5" t="s">
        <v>21</v>
      </c>
      <c r="E166" s="5">
        <v>13</v>
      </c>
      <c r="F166" s="5">
        <v>19</v>
      </c>
      <c r="G166" s="5">
        <v>199.9</v>
      </c>
      <c r="H166" s="5">
        <v>47</v>
      </c>
      <c r="I166" s="5">
        <v>0</v>
      </c>
    </row>
    <row r="167" spans="1:9" s="5" customFormat="1" x14ac:dyDescent="0.2">
      <c r="A167" s="5">
        <v>2015</v>
      </c>
      <c r="B167" s="5">
        <v>6</v>
      </c>
      <c r="C167" s="6">
        <v>171</v>
      </c>
      <c r="D167" s="5" t="s">
        <v>21</v>
      </c>
      <c r="E167" s="5">
        <v>13.1</v>
      </c>
      <c r="F167" s="5">
        <v>16</v>
      </c>
      <c r="G167" s="5">
        <v>180.5</v>
      </c>
      <c r="H167" s="5">
        <v>34.9</v>
      </c>
      <c r="I167" s="5">
        <v>0</v>
      </c>
    </row>
    <row r="168" spans="1:9" s="5" customFormat="1" x14ac:dyDescent="0.2">
      <c r="A168" s="5">
        <v>2015</v>
      </c>
      <c r="B168" s="5">
        <v>3</v>
      </c>
      <c r="C168" s="6">
        <v>80</v>
      </c>
      <c r="D168" s="5" t="s">
        <v>21</v>
      </c>
      <c r="E168" s="5">
        <v>14.4</v>
      </c>
      <c r="F168" s="5">
        <v>20</v>
      </c>
      <c r="G168" s="5">
        <v>214.6</v>
      </c>
    </row>
    <row r="169" spans="1:9" s="5" customFormat="1" x14ac:dyDescent="0.2">
      <c r="A169" s="5">
        <v>2015</v>
      </c>
      <c r="B169" s="5">
        <v>3</v>
      </c>
      <c r="C169" s="6">
        <v>65</v>
      </c>
      <c r="D169" s="5" t="s">
        <v>21</v>
      </c>
      <c r="E169" s="5">
        <v>14.6</v>
      </c>
      <c r="F169" s="5">
        <v>15</v>
      </c>
      <c r="G169" s="5">
        <v>200.9</v>
      </c>
    </row>
    <row r="170" spans="1:9" s="5" customFormat="1" x14ac:dyDescent="0.2">
      <c r="A170" s="5">
        <v>2015</v>
      </c>
      <c r="B170" s="5">
        <v>2</v>
      </c>
      <c r="C170" s="6">
        <v>36</v>
      </c>
      <c r="D170" s="5" t="s">
        <v>21</v>
      </c>
      <c r="E170" s="5">
        <v>16.3</v>
      </c>
      <c r="F170" s="5">
        <v>24</v>
      </c>
      <c r="G170" s="5">
        <v>262.89999999999998</v>
      </c>
      <c r="H170" s="5">
        <v>50.7</v>
      </c>
      <c r="I170" s="5">
        <v>0</v>
      </c>
    </row>
    <row r="171" spans="1:9" s="5" customFormat="1" x14ac:dyDescent="0.2">
      <c r="A171" s="5">
        <v>2015</v>
      </c>
      <c r="B171" s="5">
        <v>4</v>
      </c>
      <c r="C171" s="6">
        <v>104</v>
      </c>
      <c r="D171" s="5" t="s">
        <v>21</v>
      </c>
      <c r="E171" s="5">
        <v>16.7</v>
      </c>
      <c r="F171" s="5">
        <v>16</v>
      </c>
      <c r="G171" s="5">
        <v>200.9</v>
      </c>
    </row>
    <row r="172" spans="1:9" s="5" customFormat="1" x14ac:dyDescent="0.2">
      <c r="A172" s="5">
        <v>2015</v>
      </c>
      <c r="B172" s="5">
        <v>2</v>
      </c>
      <c r="C172" s="6">
        <v>38</v>
      </c>
      <c r="D172" s="5" t="s">
        <v>21</v>
      </c>
      <c r="E172" s="5">
        <v>16.899999999999999</v>
      </c>
      <c r="F172" s="5">
        <v>18</v>
      </c>
      <c r="G172" s="5">
        <v>222.5</v>
      </c>
      <c r="H172" s="5">
        <v>48.5</v>
      </c>
      <c r="I172" s="5">
        <v>5</v>
      </c>
    </row>
    <row r="173" spans="1:9" s="5" customFormat="1" x14ac:dyDescent="0.2">
      <c r="A173" s="5">
        <v>2015</v>
      </c>
      <c r="B173" s="5">
        <v>5</v>
      </c>
      <c r="C173" s="6">
        <v>121</v>
      </c>
      <c r="D173" s="5" t="s">
        <v>21</v>
      </c>
      <c r="E173" s="5">
        <v>17.5</v>
      </c>
      <c r="F173" s="5">
        <v>22</v>
      </c>
      <c r="G173" s="5">
        <v>276.39999999999998</v>
      </c>
    </row>
    <row r="174" spans="1:9" s="5" customFormat="1" x14ac:dyDescent="0.2">
      <c r="A174" s="5">
        <v>2015</v>
      </c>
      <c r="B174" s="5">
        <v>2</v>
      </c>
      <c r="C174" s="6">
        <v>37</v>
      </c>
      <c r="D174" s="5" t="s">
        <v>21</v>
      </c>
      <c r="E174" s="5">
        <v>19.399999999999999</v>
      </c>
      <c r="F174" s="5">
        <v>19</v>
      </c>
      <c r="G174" s="5">
        <v>245.5</v>
      </c>
      <c r="H174" s="5">
        <v>50.9</v>
      </c>
      <c r="I174" s="5">
        <v>2</v>
      </c>
    </row>
    <row r="175" spans="1:9" s="5" customFormat="1" x14ac:dyDescent="0.2">
      <c r="A175" s="5">
        <v>2015</v>
      </c>
      <c r="B175" s="5">
        <v>3</v>
      </c>
      <c r="C175" s="6">
        <v>67</v>
      </c>
      <c r="D175" s="5" t="s">
        <v>21</v>
      </c>
      <c r="E175" s="5">
        <v>19.7</v>
      </c>
      <c r="F175" s="5">
        <v>14</v>
      </c>
      <c r="G175" s="5">
        <v>263.2</v>
      </c>
    </row>
    <row r="176" spans="1:9" s="5" customFormat="1" x14ac:dyDescent="0.2">
      <c r="A176" s="5">
        <v>2015</v>
      </c>
      <c r="B176" s="5">
        <v>6</v>
      </c>
      <c r="C176" s="6">
        <v>170</v>
      </c>
      <c r="D176" s="5" t="s">
        <v>23</v>
      </c>
      <c r="E176" s="5">
        <v>10.199999999999999</v>
      </c>
      <c r="F176" s="5">
        <v>19</v>
      </c>
      <c r="G176" s="5">
        <v>197.1</v>
      </c>
      <c r="H176" s="5">
        <v>34.5</v>
      </c>
      <c r="I176" s="5">
        <v>3</v>
      </c>
    </row>
    <row r="177" spans="1:9" s="5" customFormat="1" x14ac:dyDescent="0.2">
      <c r="A177" s="5">
        <v>2015</v>
      </c>
      <c r="B177" s="5">
        <v>6</v>
      </c>
      <c r="C177" s="6">
        <v>169</v>
      </c>
      <c r="D177" s="5" t="s">
        <v>23</v>
      </c>
      <c r="E177" s="5">
        <v>13.5</v>
      </c>
      <c r="F177" s="5">
        <v>23</v>
      </c>
      <c r="G177" s="5">
        <v>238.5</v>
      </c>
      <c r="H177" s="5">
        <v>60.2</v>
      </c>
      <c r="I177" s="5">
        <v>8</v>
      </c>
    </row>
    <row r="178" spans="1:9" s="5" customFormat="1" x14ac:dyDescent="0.2">
      <c r="A178" s="5">
        <v>2015</v>
      </c>
      <c r="B178" s="5">
        <v>4</v>
      </c>
      <c r="C178" s="6">
        <v>118</v>
      </c>
      <c r="D178" s="5" t="s">
        <v>23</v>
      </c>
      <c r="E178" s="5">
        <v>13.7</v>
      </c>
      <c r="F178" s="5">
        <v>26</v>
      </c>
      <c r="G178" s="5">
        <v>233.4</v>
      </c>
      <c r="H178" s="5">
        <v>39</v>
      </c>
      <c r="I178" s="5">
        <v>1</v>
      </c>
    </row>
    <row r="179" spans="1:9" s="5" customFormat="1" x14ac:dyDescent="0.2">
      <c r="A179" s="5">
        <v>2015</v>
      </c>
      <c r="B179" s="5">
        <v>5</v>
      </c>
      <c r="C179" s="6">
        <v>122</v>
      </c>
      <c r="D179" s="5" t="s">
        <v>23</v>
      </c>
      <c r="E179" s="5">
        <v>14.3</v>
      </c>
      <c r="F179" s="5">
        <v>27</v>
      </c>
      <c r="G179" s="5">
        <v>249.5</v>
      </c>
    </row>
    <row r="180" spans="1:9" s="5" customFormat="1" x14ac:dyDescent="0.2">
      <c r="A180" s="5">
        <v>2015</v>
      </c>
      <c r="B180" s="5">
        <v>3</v>
      </c>
      <c r="C180" s="6">
        <v>66</v>
      </c>
      <c r="D180" s="5" t="s">
        <v>23</v>
      </c>
      <c r="E180" s="5">
        <v>15</v>
      </c>
      <c r="F180" s="5">
        <v>21</v>
      </c>
      <c r="G180" s="5">
        <v>199.1</v>
      </c>
      <c r="I180" s="5">
        <v>5</v>
      </c>
    </row>
    <row r="181" spans="1:9" s="5" customFormat="1" x14ac:dyDescent="0.2">
      <c r="A181" s="5">
        <v>2015</v>
      </c>
      <c r="B181" s="5">
        <v>4</v>
      </c>
      <c r="C181" s="6">
        <v>98</v>
      </c>
      <c r="D181" s="5" t="s">
        <v>23</v>
      </c>
      <c r="E181" s="5">
        <v>15.2</v>
      </c>
      <c r="F181" s="5">
        <v>22</v>
      </c>
      <c r="G181" s="5">
        <v>198.9</v>
      </c>
    </row>
    <row r="182" spans="1:9" s="5" customFormat="1" x14ac:dyDescent="0.2">
      <c r="A182" s="5">
        <v>2015</v>
      </c>
      <c r="B182" s="5">
        <v>5</v>
      </c>
      <c r="C182" s="6">
        <v>159</v>
      </c>
      <c r="D182" s="5" t="s">
        <v>23</v>
      </c>
      <c r="E182" s="5">
        <v>15.3</v>
      </c>
      <c r="F182" s="5">
        <v>24</v>
      </c>
      <c r="G182" s="5">
        <v>236.1</v>
      </c>
    </row>
    <row r="183" spans="1:9" s="5" customFormat="1" x14ac:dyDescent="0.2">
      <c r="A183" s="5">
        <v>2015</v>
      </c>
      <c r="B183" s="5">
        <v>2</v>
      </c>
      <c r="C183" s="6">
        <v>49</v>
      </c>
      <c r="D183" s="5" t="s">
        <v>23</v>
      </c>
      <c r="E183" s="5">
        <v>16</v>
      </c>
      <c r="F183" s="5">
        <v>20</v>
      </c>
      <c r="G183" s="5">
        <v>221.9</v>
      </c>
      <c r="H183" s="5">
        <v>34.1</v>
      </c>
      <c r="I183" s="5">
        <v>0</v>
      </c>
    </row>
    <row r="184" spans="1:9" s="5" customFormat="1" x14ac:dyDescent="0.2">
      <c r="A184" s="5">
        <v>2015</v>
      </c>
      <c r="B184" s="5">
        <v>3</v>
      </c>
      <c r="C184" s="6">
        <v>60</v>
      </c>
      <c r="D184" s="5" t="s">
        <v>23</v>
      </c>
      <c r="E184" s="5">
        <v>16.5</v>
      </c>
      <c r="F184" s="5">
        <v>24</v>
      </c>
      <c r="G184" s="5">
        <v>249.7</v>
      </c>
      <c r="I184" s="5">
        <v>15</v>
      </c>
    </row>
    <row r="185" spans="1:9" s="14" customFormat="1" x14ac:dyDescent="0.2">
      <c r="A185" s="14">
        <v>2015</v>
      </c>
      <c r="B185" s="14">
        <v>1</v>
      </c>
      <c r="C185" s="15">
        <v>10</v>
      </c>
      <c r="D185" s="14" t="s">
        <v>23</v>
      </c>
      <c r="E185" s="14">
        <v>17.100000000000001</v>
      </c>
      <c r="F185" s="14">
        <v>22</v>
      </c>
      <c r="G185" s="14">
        <v>264</v>
      </c>
    </row>
    <row r="186" spans="1:9" s="5" customFormat="1" x14ac:dyDescent="0.2">
      <c r="A186" s="5">
        <v>2015</v>
      </c>
      <c r="B186" s="5">
        <v>5</v>
      </c>
      <c r="C186" s="6">
        <v>119</v>
      </c>
      <c r="D186" s="5" t="s">
        <v>23</v>
      </c>
      <c r="E186" s="5">
        <v>17.5</v>
      </c>
      <c r="F186" s="5">
        <v>21</v>
      </c>
      <c r="G186" s="5">
        <v>244.9</v>
      </c>
    </row>
    <row r="187" spans="1:9" s="5" customFormat="1" x14ac:dyDescent="0.2">
      <c r="A187" s="5">
        <v>2015</v>
      </c>
      <c r="B187" s="5">
        <v>4</v>
      </c>
      <c r="C187" s="6">
        <v>108</v>
      </c>
      <c r="D187" s="5" t="s">
        <v>23</v>
      </c>
      <c r="E187" s="5">
        <v>20.5</v>
      </c>
      <c r="F187" s="5">
        <v>28</v>
      </c>
      <c r="G187" s="5">
        <v>242.1</v>
      </c>
    </row>
    <row r="188" spans="1:9" s="5" customFormat="1" x14ac:dyDescent="0.2">
      <c r="A188" s="5">
        <v>2015</v>
      </c>
      <c r="B188" s="5">
        <v>1</v>
      </c>
      <c r="C188" s="6">
        <v>8</v>
      </c>
      <c r="D188" s="5" t="s">
        <v>23</v>
      </c>
      <c r="E188" s="5">
        <v>20.9</v>
      </c>
      <c r="F188" s="5">
        <v>28</v>
      </c>
      <c r="G188" s="5">
        <v>218.7</v>
      </c>
    </row>
    <row r="189" spans="1:9" s="5" customFormat="1" x14ac:dyDescent="0.2">
      <c r="A189" s="5">
        <v>2015</v>
      </c>
      <c r="B189" s="5">
        <v>3</v>
      </c>
      <c r="C189" s="6">
        <v>58</v>
      </c>
      <c r="D189" s="5" t="s">
        <v>23</v>
      </c>
      <c r="E189" s="5">
        <v>21</v>
      </c>
      <c r="F189" s="5">
        <v>26</v>
      </c>
      <c r="G189" s="5">
        <v>241.1</v>
      </c>
      <c r="I189" s="5">
        <v>11</v>
      </c>
    </row>
    <row r="190" spans="1:9" s="5" customFormat="1" x14ac:dyDescent="0.2">
      <c r="A190" s="5">
        <v>2015</v>
      </c>
      <c r="B190" s="5">
        <v>2</v>
      </c>
      <c r="C190" s="6">
        <v>46</v>
      </c>
      <c r="D190" s="5" t="s">
        <v>23</v>
      </c>
      <c r="E190" s="5">
        <v>21.1</v>
      </c>
      <c r="F190" s="5">
        <v>22</v>
      </c>
      <c r="G190" s="5">
        <v>273.10000000000002</v>
      </c>
      <c r="H190" s="5">
        <v>36.6</v>
      </c>
      <c r="I190" s="5">
        <v>1</v>
      </c>
    </row>
    <row r="191" spans="1:9" s="5" customFormat="1" x14ac:dyDescent="0.2">
      <c r="A191" s="5">
        <v>2017</v>
      </c>
      <c r="B191" s="5">
        <v>6</v>
      </c>
      <c r="C191" s="6">
        <v>5</v>
      </c>
      <c r="D191" s="5" t="s">
        <v>48</v>
      </c>
      <c r="E191" s="5">
        <v>4.8</v>
      </c>
      <c r="F191" s="5">
        <v>5</v>
      </c>
      <c r="G191" s="5">
        <v>122.2</v>
      </c>
    </row>
    <row r="192" spans="1:9" s="5" customFormat="1" x14ac:dyDescent="0.2">
      <c r="A192" s="5">
        <v>2017</v>
      </c>
      <c r="B192" s="5">
        <v>6</v>
      </c>
      <c r="C192" s="6">
        <v>6</v>
      </c>
      <c r="D192" s="5" t="s">
        <v>48</v>
      </c>
      <c r="E192" s="5">
        <v>3.2</v>
      </c>
      <c r="F192" s="5">
        <v>5</v>
      </c>
      <c r="G192" s="5">
        <v>70.099999999999994</v>
      </c>
    </row>
    <row r="193" spans="1:7" s="5" customFormat="1" x14ac:dyDescent="0.2">
      <c r="A193" s="5">
        <v>2017</v>
      </c>
      <c r="B193" s="5">
        <v>6</v>
      </c>
      <c r="C193" s="6">
        <v>7</v>
      </c>
      <c r="D193" s="5" t="s">
        <v>48</v>
      </c>
      <c r="E193" s="5">
        <v>1.8</v>
      </c>
      <c r="F193" s="5">
        <v>3</v>
      </c>
      <c r="G193" s="5">
        <v>90.4</v>
      </c>
    </row>
    <row r="194" spans="1:7" s="5" customFormat="1" x14ac:dyDescent="0.2">
      <c r="A194" s="5">
        <v>2017</v>
      </c>
      <c r="B194" s="5">
        <v>6</v>
      </c>
      <c r="C194" s="6">
        <v>8</v>
      </c>
      <c r="D194" s="5" t="s">
        <v>48</v>
      </c>
      <c r="E194" s="5">
        <v>2</v>
      </c>
      <c r="F194" s="5">
        <v>3</v>
      </c>
      <c r="G194" s="5">
        <v>64.599999999999994</v>
      </c>
    </row>
    <row r="195" spans="1:7" s="5" customFormat="1" x14ac:dyDescent="0.2">
      <c r="A195" s="5">
        <v>2017</v>
      </c>
      <c r="B195" s="5">
        <v>6</v>
      </c>
      <c r="C195" s="6">
        <v>9</v>
      </c>
      <c r="D195" s="5" t="s">
        <v>48</v>
      </c>
      <c r="E195" s="5">
        <v>4.3</v>
      </c>
      <c r="F195" s="5">
        <v>5</v>
      </c>
      <c r="G195" s="5">
        <v>101.1</v>
      </c>
    </row>
    <row r="196" spans="1:7" s="5" customFormat="1" x14ac:dyDescent="0.2">
      <c r="A196" s="5">
        <v>2017</v>
      </c>
      <c r="B196" s="5">
        <v>6</v>
      </c>
      <c r="C196" s="6">
        <v>10</v>
      </c>
      <c r="D196" s="5" t="s">
        <v>48</v>
      </c>
      <c r="E196" s="5">
        <v>2.5</v>
      </c>
      <c r="F196" s="5">
        <v>5</v>
      </c>
      <c r="G196" s="5">
        <v>73.099999999999994</v>
      </c>
    </row>
    <row r="197" spans="1:7" s="5" customFormat="1" x14ac:dyDescent="0.2">
      <c r="A197" s="5">
        <v>2017</v>
      </c>
      <c r="B197" s="5">
        <v>6</v>
      </c>
      <c r="C197" s="6">
        <v>11</v>
      </c>
      <c r="D197" s="5" t="s">
        <v>48</v>
      </c>
      <c r="E197" s="5">
        <v>3.7</v>
      </c>
      <c r="F197" s="5">
        <v>7</v>
      </c>
      <c r="G197" s="5">
        <v>122.3</v>
      </c>
    </row>
    <row r="198" spans="1:7" s="5" customFormat="1" x14ac:dyDescent="0.2">
      <c r="A198" s="5">
        <v>2017</v>
      </c>
      <c r="B198" s="5">
        <v>6</v>
      </c>
      <c r="C198" s="6">
        <v>12</v>
      </c>
      <c r="D198" s="5" t="s">
        <v>48</v>
      </c>
      <c r="E198" s="5">
        <v>7.5</v>
      </c>
      <c r="F198" s="5">
        <v>7</v>
      </c>
      <c r="G198" s="5">
        <v>172.2</v>
      </c>
    </row>
    <row r="199" spans="1:7" s="5" customFormat="1" x14ac:dyDescent="0.2">
      <c r="A199" s="5">
        <v>2017</v>
      </c>
      <c r="B199" s="5">
        <v>6</v>
      </c>
      <c r="C199" s="6">
        <v>13</v>
      </c>
      <c r="D199" s="5" t="s">
        <v>48</v>
      </c>
      <c r="E199" s="5">
        <v>6.6</v>
      </c>
      <c r="F199" s="5">
        <v>7</v>
      </c>
      <c r="G199" s="5">
        <v>143</v>
      </c>
    </row>
    <row r="200" spans="1:7" s="5" customFormat="1" x14ac:dyDescent="0.2">
      <c r="A200" s="5">
        <v>2017</v>
      </c>
      <c r="B200" s="5">
        <v>6</v>
      </c>
      <c r="C200" s="6">
        <v>22</v>
      </c>
      <c r="D200" s="5" t="s">
        <v>48</v>
      </c>
      <c r="E200" s="5">
        <v>7.2</v>
      </c>
      <c r="F200" s="5">
        <v>12</v>
      </c>
      <c r="G200" s="5">
        <v>119.5</v>
      </c>
    </row>
    <row r="201" spans="1:7" s="5" customFormat="1" x14ac:dyDescent="0.2">
      <c r="A201" s="5">
        <v>2017</v>
      </c>
      <c r="B201" s="5">
        <v>6</v>
      </c>
      <c r="C201" s="6">
        <v>30</v>
      </c>
      <c r="D201" s="5" t="s">
        <v>48</v>
      </c>
      <c r="E201" s="5">
        <v>3.7</v>
      </c>
      <c r="F201" s="5">
        <v>5</v>
      </c>
      <c r="G201" s="5">
        <v>102.8</v>
      </c>
    </row>
    <row r="202" spans="1:7" s="5" customFormat="1" x14ac:dyDescent="0.2">
      <c r="A202" s="5">
        <v>2017</v>
      </c>
      <c r="B202" s="5">
        <v>6</v>
      </c>
      <c r="C202" s="6">
        <v>31</v>
      </c>
      <c r="D202" s="5" t="s">
        <v>48</v>
      </c>
      <c r="E202" s="5">
        <v>1.7</v>
      </c>
      <c r="F202" s="5">
        <v>3</v>
      </c>
      <c r="G202" s="5">
        <v>40.299999999999997</v>
      </c>
    </row>
    <row r="203" spans="1:7" s="5" customFormat="1" x14ac:dyDescent="0.2">
      <c r="A203" s="5">
        <v>2017</v>
      </c>
      <c r="B203" s="5">
        <v>2</v>
      </c>
      <c r="C203" s="6">
        <v>14</v>
      </c>
      <c r="D203" s="5" t="s">
        <v>48</v>
      </c>
      <c r="E203" s="5">
        <v>3.3</v>
      </c>
      <c r="F203" s="5">
        <v>5</v>
      </c>
      <c r="G203" s="5">
        <v>81.599999999999994</v>
      </c>
    </row>
    <row r="204" spans="1:7" s="5" customFormat="1" x14ac:dyDescent="0.2">
      <c r="A204" s="5">
        <v>2017</v>
      </c>
      <c r="B204" s="5">
        <v>2</v>
      </c>
      <c r="C204" s="6">
        <v>15</v>
      </c>
      <c r="D204" s="5" t="s">
        <v>48</v>
      </c>
      <c r="E204" s="5">
        <v>2.8</v>
      </c>
      <c r="F204" s="5">
        <v>5</v>
      </c>
      <c r="G204" s="5">
        <v>83.4</v>
      </c>
    </row>
    <row r="205" spans="1:7" s="5" customFormat="1" x14ac:dyDescent="0.2">
      <c r="A205" s="5">
        <v>2017</v>
      </c>
      <c r="B205" s="5">
        <v>2</v>
      </c>
      <c r="C205" s="6">
        <v>16</v>
      </c>
      <c r="D205" s="5" t="s">
        <v>48</v>
      </c>
      <c r="E205" s="5">
        <v>5.3</v>
      </c>
      <c r="F205" s="5">
        <v>7</v>
      </c>
      <c r="G205" s="5">
        <v>137.9</v>
      </c>
    </row>
    <row r="206" spans="1:7" s="5" customFormat="1" x14ac:dyDescent="0.2">
      <c r="A206" s="5">
        <v>2017</v>
      </c>
      <c r="B206" s="5">
        <v>2</v>
      </c>
      <c r="C206" s="6">
        <v>17</v>
      </c>
      <c r="D206" s="5" t="s">
        <v>48</v>
      </c>
      <c r="E206" s="5">
        <v>4</v>
      </c>
      <c r="F206" s="5">
        <v>7</v>
      </c>
      <c r="G206" s="5">
        <v>103.3</v>
      </c>
    </row>
    <row r="207" spans="1:7" s="5" customFormat="1" x14ac:dyDescent="0.2">
      <c r="A207" s="5">
        <v>2017</v>
      </c>
      <c r="B207" s="5">
        <v>2</v>
      </c>
      <c r="C207" s="6">
        <v>18</v>
      </c>
      <c r="D207" s="5" t="s">
        <v>48</v>
      </c>
      <c r="E207" s="5">
        <v>3.6</v>
      </c>
      <c r="F207" s="5">
        <v>5</v>
      </c>
      <c r="G207" s="5">
        <v>92</v>
      </c>
    </row>
    <row r="208" spans="1:7" s="5" customFormat="1" x14ac:dyDescent="0.2">
      <c r="A208" s="5">
        <v>2017</v>
      </c>
      <c r="B208" s="5">
        <v>2</v>
      </c>
      <c r="C208" s="6">
        <v>19</v>
      </c>
      <c r="D208" s="5" t="s">
        <v>48</v>
      </c>
      <c r="E208" s="5">
        <v>4.4000000000000004</v>
      </c>
      <c r="F208" s="5">
        <v>5</v>
      </c>
      <c r="G208" s="5">
        <v>127.8</v>
      </c>
    </row>
    <row r="209" spans="1:7" s="5" customFormat="1" x14ac:dyDescent="0.2">
      <c r="A209" s="5">
        <v>2017</v>
      </c>
      <c r="B209" s="5">
        <v>2</v>
      </c>
      <c r="C209" s="6">
        <v>22</v>
      </c>
      <c r="D209" s="5" t="s">
        <v>48</v>
      </c>
      <c r="E209" s="5">
        <v>4.8</v>
      </c>
      <c r="F209" s="5">
        <v>7</v>
      </c>
      <c r="G209" s="5">
        <v>97.1</v>
      </c>
    </row>
    <row r="210" spans="1:7" s="5" customFormat="1" x14ac:dyDescent="0.2">
      <c r="A210" s="5">
        <v>2017</v>
      </c>
      <c r="B210" s="5">
        <v>2</v>
      </c>
      <c r="C210" s="6">
        <v>23</v>
      </c>
      <c r="D210" s="5" t="s">
        <v>48</v>
      </c>
      <c r="E210" s="5">
        <v>5.2</v>
      </c>
      <c r="F210" s="5">
        <v>8</v>
      </c>
      <c r="G210" s="5">
        <v>135.6</v>
      </c>
    </row>
    <row r="211" spans="1:7" s="5" customFormat="1" x14ac:dyDescent="0.2">
      <c r="A211" s="5">
        <v>2017</v>
      </c>
      <c r="B211" s="5">
        <v>2</v>
      </c>
      <c r="C211" s="6">
        <v>27</v>
      </c>
      <c r="D211" s="5" t="s">
        <v>48</v>
      </c>
      <c r="E211" s="5">
        <v>6.9</v>
      </c>
      <c r="F211" s="5">
        <v>7</v>
      </c>
      <c r="G211" s="5">
        <v>135.9</v>
      </c>
    </row>
    <row r="212" spans="1:7" s="5" customFormat="1" x14ac:dyDescent="0.2">
      <c r="A212" s="5">
        <v>2017</v>
      </c>
      <c r="B212" s="5">
        <v>2</v>
      </c>
      <c r="C212" s="6">
        <v>28</v>
      </c>
      <c r="D212" s="5" t="s">
        <v>48</v>
      </c>
      <c r="E212" s="5">
        <v>3.9</v>
      </c>
      <c r="F212" s="5">
        <v>5</v>
      </c>
      <c r="G212" s="5">
        <v>84.5</v>
      </c>
    </row>
    <row r="213" spans="1:7" s="5" customFormat="1" x14ac:dyDescent="0.2">
      <c r="A213" s="5">
        <v>2017</v>
      </c>
      <c r="B213" s="5">
        <v>2</v>
      </c>
      <c r="C213" s="6">
        <v>29</v>
      </c>
      <c r="D213" s="5" t="s">
        <v>48</v>
      </c>
      <c r="E213" s="5">
        <v>5.2</v>
      </c>
      <c r="F213" s="5">
        <v>6</v>
      </c>
      <c r="G213" s="5">
        <v>110.1</v>
      </c>
    </row>
    <row r="214" spans="1:7" s="5" customFormat="1" x14ac:dyDescent="0.2">
      <c r="A214" s="5">
        <v>2017</v>
      </c>
      <c r="B214" s="5">
        <v>1</v>
      </c>
      <c r="C214" s="6">
        <v>4</v>
      </c>
      <c r="D214" s="5" t="s">
        <v>48</v>
      </c>
      <c r="E214" s="5">
        <v>4.4000000000000004</v>
      </c>
      <c r="F214" s="5">
        <v>7</v>
      </c>
      <c r="G214" s="5">
        <v>106.4</v>
      </c>
    </row>
    <row r="215" spans="1:7" s="5" customFormat="1" x14ac:dyDescent="0.2">
      <c r="A215" s="5">
        <v>2017</v>
      </c>
      <c r="B215" s="5">
        <v>1</v>
      </c>
      <c r="C215" s="6">
        <v>5</v>
      </c>
      <c r="D215" s="5" t="s">
        <v>48</v>
      </c>
      <c r="E215" s="5">
        <v>4</v>
      </c>
      <c r="F215" s="5">
        <v>7</v>
      </c>
      <c r="G215" s="5">
        <v>107</v>
      </c>
    </row>
    <row r="216" spans="1:7" s="5" customFormat="1" x14ac:dyDescent="0.2">
      <c r="A216" s="5">
        <v>2017</v>
      </c>
      <c r="B216" s="5">
        <v>1</v>
      </c>
      <c r="C216" s="6">
        <v>7</v>
      </c>
      <c r="D216" s="5" t="s">
        <v>48</v>
      </c>
      <c r="E216" s="5">
        <v>4.2</v>
      </c>
      <c r="F216" s="5">
        <v>5</v>
      </c>
      <c r="G216" s="5">
        <v>87.6</v>
      </c>
    </row>
    <row r="217" spans="1:7" s="5" customFormat="1" x14ac:dyDescent="0.2">
      <c r="A217" s="5">
        <v>2017</v>
      </c>
      <c r="B217" s="5">
        <v>1</v>
      </c>
      <c r="C217" s="6">
        <v>9</v>
      </c>
      <c r="D217" s="5" t="s">
        <v>48</v>
      </c>
      <c r="E217" s="5">
        <v>5.3</v>
      </c>
      <c r="F217" s="5">
        <v>7</v>
      </c>
      <c r="G217" s="5">
        <v>133.69999999999999</v>
      </c>
    </row>
    <row r="218" spans="1:7" s="5" customFormat="1" x14ac:dyDescent="0.2">
      <c r="A218" s="5">
        <v>2017</v>
      </c>
      <c r="B218" s="5">
        <v>1</v>
      </c>
      <c r="C218" s="6">
        <v>10</v>
      </c>
      <c r="D218" s="5" t="s">
        <v>48</v>
      </c>
      <c r="E218" s="5">
        <v>4.0999999999999996</v>
      </c>
      <c r="F218" s="5">
        <v>5</v>
      </c>
      <c r="G218" s="5">
        <v>98</v>
      </c>
    </row>
    <row r="219" spans="1:7" s="5" customFormat="1" x14ac:dyDescent="0.2">
      <c r="A219" s="5">
        <v>2017</v>
      </c>
      <c r="B219" s="5">
        <v>1</v>
      </c>
      <c r="C219" s="6">
        <v>11</v>
      </c>
      <c r="D219" s="5" t="s">
        <v>48</v>
      </c>
      <c r="E219" s="5">
        <v>5.3</v>
      </c>
      <c r="F219" s="5">
        <v>5</v>
      </c>
      <c r="G219" s="5">
        <v>67</v>
      </c>
    </row>
    <row r="220" spans="1:7" s="5" customFormat="1" x14ac:dyDescent="0.2">
      <c r="A220" s="5">
        <v>2017</v>
      </c>
      <c r="B220" s="5">
        <v>1</v>
      </c>
      <c r="C220" s="6">
        <v>12</v>
      </c>
      <c r="D220" s="5" t="s">
        <v>48</v>
      </c>
      <c r="E220" s="5">
        <v>3.9</v>
      </c>
      <c r="F220" s="5">
        <v>5</v>
      </c>
      <c r="G220" s="5">
        <v>67.5</v>
      </c>
    </row>
    <row r="221" spans="1:7" s="5" customFormat="1" x14ac:dyDescent="0.2">
      <c r="A221" s="5">
        <v>2017</v>
      </c>
      <c r="B221" s="5">
        <v>1</v>
      </c>
      <c r="C221" s="6">
        <v>13</v>
      </c>
      <c r="D221" s="5" t="s">
        <v>48</v>
      </c>
      <c r="E221" s="5">
        <v>2.8</v>
      </c>
      <c r="F221" s="5">
        <v>3</v>
      </c>
      <c r="G221" s="5">
        <v>77.3</v>
      </c>
    </row>
    <row r="222" spans="1:7" s="5" customFormat="1" x14ac:dyDescent="0.2">
      <c r="A222" s="5">
        <v>2017</v>
      </c>
      <c r="B222" s="5">
        <v>1</v>
      </c>
      <c r="C222" s="6">
        <v>14</v>
      </c>
      <c r="D222" s="5" t="s">
        <v>48</v>
      </c>
      <c r="E222" s="5">
        <v>3.2</v>
      </c>
      <c r="F222" s="5">
        <v>3</v>
      </c>
      <c r="G222" s="5">
        <v>83.2</v>
      </c>
    </row>
    <row r="223" spans="1:7" s="5" customFormat="1" x14ac:dyDescent="0.2">
      <c r="A223" s="5">
        <v>2017</v>
      </c>
      <c r="B223" s="5">
        <v>1</v>
      </c>
      <c r="C223" s="6">
        <v>15</v>
      </c>
      <c r="D223" s="5" t="s">
        <v>48</v>
      </c>
      <c r="E223" s="5">
        <v>4.5</v>
      </c>
      <c r="F223" s="5">
        <v>5</v>
      </c>
      <c r="G223" s="5">
        <v>103.6</v>
      </c>
    </row>
    <row r="224" spans="1:7" s="5" customFormat="1" x14ac:dyDescent="0.2">
      <c r="A224" s="5">
        <v>2017</v>
      </c>
      <c r="B224" s="5">
        <v>1</v>
      </c>
      <c r="C224" s="6">
        <v>16</v>
      </c>
      <c r="D224" s="5" t="s">
        <v>48</v>
      </c>
      <c r="E224" s="5">
        <v>4.5999999999999996</v>
      </c>
      <c r="F224" s="5">
        <v>5</v>
      </c>
      <c r="G224" s="5">
        <v>115.8</v>
      </c>
    </row>
    <row r="225" spans="1:7" s="5" customFormat="1" x14ac:dyDescent="0.2">
      <c r="A225" s="5">
        <v>2017</v>
      </c>
      <c r="B225" s="5">
        <v>1</v>
      </c>
      <c r="C225" s="6">
        <v>21</v>
      </c>
      <c r="D225" s="5" t="s">
        <v>48</v>
      </c>
      <c r="E225" s="5">
        <v>4.4000000000000004</v>
      </c>
      <c r="F225" s="5">
        <v>5</v>
      </c>
      <c r="G225" s="5">
        <v>117.1</v>
      </c>
    </row>
    <row r="226" spans="1:7" s="5" customFormat="1" x14ac:dyDescent="0.2">
      <c r="A226" s="5">
        <v>2017</v>
      </c>
      <c r="B226" s="5">
        <v>1</v>
      </c>
      <c r="C226" s="6">
        <v>22</v>
      </c>
      <c r="D226" s="5" t="s">
        <v>48</v>
      </c>
      <c r="E226" s="5">
        <v>2.9</v>
      </c>
      <c r="F226" s="5">
        <v>5</v>
      </c>
      <c r="G226" s="5">
        <v>89.6</v>
      </c>
    </row>
    <row r="227" spans="1:7" s="5" customFormat="1" x14ac:dyDescent="0.2">
      <c r="A227" s="5">
        <v>2017</v>
      </c>
      <c r="B227" s="5">
        <v>1</v>
      </c>
      <c r="C227" s="6">
        <v>27</v>
      </c>
      <c r="D227" s="5" t="s">
        <v>48</v>
      </c>
      <c r="E227" s="5">
        <v>5.0999999999999996</v>
      </c>
      <c r="F227" s="5">
        <v>7</v>
      </c>
      <c r="G227" s="5">
        <v>117.5</v>
      </c>
    </row>
    <row r="228" spans="1:7" s="5" customFormat="1" x14ac:dyDescent="0.2">
      <c r="A228" s="5">
        <v>2017</v>
      </c>
      <c r="B228" s="5">
        <v>1</v>
      </c>
      <c r="C228" s="6">
        <v>28</v>
      </c>
      <c r="D228" s="5" t="s">
        <v>48</v>
      </c>
      <c r="E228" s="5">
        <v>2.4</v>
      </c>
      <c r="F228" s="5">
        <v>5</v>
      </c>
      <c r="G228" s="5">
        <v>71.599999999999994</v>
      </c>
    </row>
    <row r="229" spans="1:7" s="5" customFormat="1" x14ac:dyDescent="0.2">
      <c r="A229" s="5">
        <v>2017</v>
      </c>
      <c r="B229" s="5">
        <v>1</v>
      </c>
      <c r="C229" s="6">
        <v>29</v>
      </c>
      <c r="D229" s="5" t="s">
        <v>48</v>
      </c>
      <c r="E229" s="5">
        <v>3.1</v>
      </c>
      <c r="F229" s="5">
        <v>5</v>
      </c>
      <c r="G229" s="5">
        <v>96.6</v>
      </c>
    </row>
    <row r="230" spans="1:7" s="5" customFormat="1" x14ac:dyDescent="0.2">
      <c r="A230" s="5">
        <v>2017</v>
      </c>
      <c r="B230" s="5">
        <v>4</v>
      </c>
      <c r="C230" s="6">
        <v>1</v>
      </c>
      <c r="D230" s="5" t="s">
        <v>48</v>
      </c>
      <c r="E230" s="5">
        <v>3.1</v>
      </c>
      <c r="F230" s="5">
        <v>5</v>
      </c>
      <c r="G230" s="5">
        <v>82.5</v>
      </c>
    </row>
    <row r="231" spans="1:7" s="5" customFormat="1" x14ac:dyDescent="0.2">
      <c r="A231" s="5">
        <v>2017</v>
      </c>
      <c r="B231" s="5">
        <v>4</v>
      </c>
      <c r="C231" s="6">
        <v>13</v>
      </c>
      <c r="D231" s="5" t="s">
        <v>48</v>
      </c>
      <c r="E231" s="5">
        <v>4.0999999999999996</v>
      </c>
      <c r="F231" s="5">
        <v>5</v>
      </c>
      <c r="G231" s="5">
        <v>99.4</v>
      </c>
    </row>
    <row r="232" spans="1:7" s="5" customFormat="1" x14ac:dyDescent="0.2">
      <c r="A232" s="5">
        <v>2017</v>
      </c>
      <c r="B232" s="5">
        <v>4</v>
      </c>
      <c r="C232" s="6">
        <v>14</v>
      </c>
      <c r="D232" s="5" t="s">
        <v>48</v>
      </c>
      <c r="E232" s="5">
        <v>4.0999999999999996</v>
      </c>
      <c r="F232" s="5">
        <v>7</v>
      </c>
      <c r="G232" s="5">
        <v>103.3</v>
      </c>
    </row>
    <row r="233" spans="1:7" s="5" customFormat="1" x14ac:dyDescent="0.2">
      <c r="A233" s="5">
        <v>2017</v>
      </c>
      <c r="B233" s="5">
        <v>4</v>
      </c>
      <c r="C233" s="6">
        <v>15</v>
      </c>
      <c r="D233" s="5" t="s">
        <v>48</v>
      </c>
      <c r="E233" s="5">
        <v>3.9</v>
      </c>
      <c r="F233" s="5">
        <v>7</v>
      </c>
      <c r="G233" s="5">
        <v>108.9</v>
      </c>
    </row>
    <row r="234" spans="1:7" s="5" customFormat="1" x14ac:dyDescent="0.2">
      <c r="A234" s="5">
        <v>2017</v>
      </c>
      <c r="B234" s="5">
        <v>4</v>
      </c>
      <c r="C234" s="6">
        <v>16</v>
      </c>
      <c r="D234" s="5" t="s">
        <v>48</v>
      </c>
      <c r="E234" s="5">
        <v>3.6</v>
      </c>
      <c r="F234" s="5">
        <v>7</v>
      </c>
      <c r="G234" s="5">
        <v>64.900000000000006</v>
      </c>
    </row>
    <row r="235" spans="1:7" s="5" customFormat="1" x14ac:dyDescent="0.2">
      <c r="A235" s="5">
        <v>2017</v>
      </c>
      <c r="B235" s="5">
        <v>4</v>
      </c>
      <c r="C235" s="6">
        <v>17</v>
      </c>
      <c r="D235" s="5" t="s">
        <v>48</v>
      </c>
      <c r="E235" s="5">
        <v>4.9000000000000004</v>
      </c>
      <c r="F235" s="5">
        <v>5</v>
      </c>
      <c r="G235" s="5">
        <v>112.2</v>
      </c>
    </row>
    <row r="236" spans="1:7" s="5" customFormat="1" x14ac:dyDescent="0.2">
      <c r="A236" s="5">
        <v>2017</v>
      </c>
      <c r="B236" s="5">
        <v>4</v>
      </c>
      <c r="C236" s="6">
        <v>18</v>
      </c>
      <c r="D236" s="5" t="s">
        <v>48</v>
      </c>
      <c r="E236" s="5">
        <v>3.3</v>
      </c>
      <c r="F236" s="5">
        <v>5</v>
      </c>
      <c r="G236" s="5">
        <v>120.4</v>
      </c>
    </row>
    <row r="237" spans="1:7" s="5" customFormat="1" x14ac:dyDescent="0.2">
      <c r="A237" s="5">
        <v>2017</v>
      </c>
      <c r="B237" s="5">
        <v>4</v>
      </c>
      <c r="C237" s="6">
        <v>19</v>
      </c>
      <c r="D237" s="5" t="s">
        <v>48</v>
      </c>
      <c r="E237" s="5">
        <v>3.9</v>
      </c>
      <c r="F237" s="5">
        <v>5</v>
      </c>
      <c r="G237" s="5">
        <v>132.9</v>
      </c>
    </row>
    <row r="238" spans="1:7" s="5" customFormat="1" x14ac:dyDescent="0.2">
      <c r="A238" s="5">
        <v>2017</v>
      </c>
      <c r="B238" s="5">
        <v>4</v>
      </c>
      <c r="C238" s="6">
        <v>20</v>
      </c>
      <c r="D238" s="5" t="s">
        <v>48</v>
      </c>
      <c r="E238" s="5">
        <v>4.0999999999999996</v>
      </c>
      <c r="F238" s="5">
        <v>5</v>
      </c>
      <c r="G238" s="5">
        <v>103.4</v>
      </c>
    </row>
    <row r="239" spans="1:7" s="5" customFormat="1" x14ac:dyDescent="0.2">
      <c r="A239" s="5">
        <v>2017</v>
      </c>
      <c r="B239" s="5">
        <v>4</v>
      </c>
      <c r="C239" s="6">
        <v>21</v>
      </c>
      <c r="D239" s="5" t="s">
        <v>48</v>
      </c>
      <c r="E239" s="5">
        <v>6.4</v>
      </c>
      <c r="F239" s="5">
        <v>7</v>
      </c>
      <c r="G239" s="5">
        <v>139.19999999999999</v>
      </c>
    </row>
    <row r="240" spans="1:7" s="5" customFormat="1" x14ac:dyDescent="0.2">
      <c r="A240" s="5">
        <v>2017</v>
      </c>
      <c r="B240" s="5">
        <v>4</v>
      </c>
      <c r="C240" s="6">
        <v>22</v>
      </c>
      <c r="D240" s="5" t="s">
        <v>48</v>
      </c>
      <c r="E240" s="5">
        <v>3.6</v>
      </c>
      <c r="F240" s="5">
        <v>5</v>
      </c>
      <c r="G240" s="5">
        <v>85.2</v>
      </c>
    </row>
    <row r="241" spans="1:10" s="5" customFormat="1" x14ac:dyDescent="0.2">
      <c r="A241" s="5">
        <v>2017</v>
      </c>
      <c r="B241" s="5">
        <v>3</v>
      </c>
      <c r="C241" s="6">
        <v>3</v>
      </c>
      <c r="D241" s="5" t="s">
        <v>48</v>
      </c>
      <c r="E241" s="5">
        <v>2.6</v>
      </c>
      <c r="F241" s="5">
        <v>5</v>
      </c>
      <c r="G241" s="5">
        <v>63.5</v>
      </c>
    </row>
    <row r="242" spans="1:10" s="5" customFormat="1" x14ac:dyDescent="0.2">
      <c r="A242" s="5">
        <v>2017</v>
      </c>
      <c r="B242" s="5">
        <v>3</v>
      </c>
      <c r="C242" s="6">
        <v>4</v>
      </c>
      <c r="D242" s="5" t="s">
        <v>48</v>
      </c>
      <c r="E242" s="5">
        <v>1.4</v>
      </c>
      <c r="F242" s="5">
        <v>3</v>
      </c>
      <c r="G242" s="5">
        <v>41.2</v>
      </c>
    </row>
    <row r="243" spans="1:10" s="5" customFormat="1" x14ac:dyDescent="0.2">
      <c r="A243" s="5">
        <v>2017</v>
      </c>
      <c r="B243" s="5">
        <v>3</v>
      </c>
      <c r="C243" s="6">
        <v>5</v>
      </c>
      <c r="D243" s="5" t="s">
        <v>48</v>
      </c>
      <c r="E243" s="5">
        <v>2.5</v>
      </c>
      <c r="F243" s="5">
        <v>5</v>
      </c>
      <c r="G243" s="5">
        <v>101.3</v>
      </c>
      <c r="J243" s="5" t="s">
        <v>49</v>
      </c>
    </row>
    <row r="244" spans="1:10" s="5" customFormat="1" x14ac:dyDescent="0.2">
      <c r="A244" s="5">
        <v>2017</v>
      </c>
      <c r="B244" s="5">
        <v>3</v>
      </c>
      <c r="C244" s="6">
        <v>6</v>
      </c>
      <c r="D244" s="5" t="s">
        <v>48</v>
      </c>
      <c r="E244" s="5">
        <v>2.2999999999999998</v>
      </c>
      <c r="F244" s="5">
        <v>5</v>
      </c>
      <c r="G244" s="5">
        <v>74.2</v>
      </c>
    </row>
    <row r="245" spans="1:10" s="5" customFormat="1" x14ac:dyDescent="0.2">
      <c r="A245" s="5">
        <v>2017</v>
      </c>
      <c r="B245" s="5">
        <v>3</v>
      </c>
      <c r="C245" s="6">
        <v>7</v>
      </c>
      <c r="D245" s="5" t="s">
        <v>48</v>
      </c>
      <c r="E245" s="5">
        <v>5</v>
      </c>
      <c r="F245" s="5">
        <v>5</v>
      </c>
      <c r="G245" s="5">
        <v>123.6</v>
      </c>
    </row>
    <row r="246" spans="1:10" s="5" customFormat="1" x14ac:dyDescent="0.2">
      <c r="A246" s="5">
        <v>2017</v>
      </c>
      <c r="B246" s="5">
        <v>3</v>
      </c>
      <c r="C246" s="6">
        <v>8</v>
      </c>
      <c r="D246" s="5" t="s">
        <v>48</v>
      </c>
      <c r="E246" s="5">
        <v>2.7</v>
      </c>
      <c r="F246" s="5">
        <v>5</v>
      </c>
      <c r="G246" s="5">
        <v>76.8</v>
      </c>
    </row>
    <row r="247" spans="1:10" s="5" customFormat="1" x14ac:dyDescent="0.2">
      <c r="A247" s="5">
        <v>2017</v>
      </c>
      <c r="B247" s="5">
        <v>3</v>
      </c>
      <c r="C247" s="6">
        <v>13</v>
      </c>
      <c r="D247" s="5" t="s">
        <v>48</v>
      </c>
      <c r="E247" s="5">
        <v>5.4</v>
      </c>
      <c r="F247" s="5">
        <v>7</v>
      </c>
      <c r="G247" s="5">
        <v>118.8</v>
      </c>
    </row>
    <row r="248" spans="1:10" s="5" customFormat="1" x14ac:dyDescent="0.2">
      <c r="A248" s="5">
        <v>2017</v>
      </c>
      <c r="B248" s="5">
        <v>3</v>
      </c>
      <c r="C248" s="6">
        <v>14</v>
      </c>
      <c r="D248" s="5" t="s">
        <v>48</v>
      </c>
      <c r="E248" s="5">
        <v>4.7</v>
      </c>
      <c r="F248" s="5">
        <v>5</v>
      </c>
      <c r="G248" s="5">
        <v>94.3</v>
      </c>
    </row>
    <row r="249" spans="1:10" s="5" customFormat="1" x14ac:dyDescent="0.2">
      <c r="A249" s="5">
        <v>2017</v>
      </c>
      <c r="B249" s="5">
        <v>3</v>
      </c>
      <c r="C249" s="6">
        <v>21</v>
      </c>
      <c r="D249" s="5" t="s">
        <v>48</v>
      </c>
      <c r="E249" s="5">
        <v>3.6</v>
      </c>
      <c r="F249" s="5">
        <v>5</v>
      </c>
      <c r="G249" s="5">
        <v>78.8</v>
      </c>
    </row>
    <row r="250" spans="1:10" s="5" customFormat="1" x14ac:dyDescent="0.2">
      <c r="A250" s="5">
        <v>2017</v>
      </c>
      <c r="B250" s="5">
        <v>3</v>
      </c>
      <c r="C250" s="6">
        <v>27</v>
      </c>
      <c r="D250" s="5" t="s">
        <v>48</v>
      </c>
      <c r="E250" s="5">
        <v>5.5</v>
      </c>
      <c r="F250" s="5">
        <v>5</v>
      </c>
      <c r="G250" s="5">
        <v>146.19999999999999</v>
      </c>
    </row>
    <row r="251" spans="1:10" s="5" customFormat="1" x14ac:dyDescent="0.2">
      <c r="A251" s="5">
        <v>2017</v>
      </c>
      <c r="B251" s="5">
        <v>3</v>
      </c>
      <c r="C251" s="6">
        <v>29</v>
      </c>
      <c r="D251" s="5" t="s">
        <v>48</v>
      </c>
      <c r="E251" s="5">
        <v>4.9000000000000004</v>
      </c>
      <c r="F251" s="5">
        <v>5</v>
      </c>
      <c r="G251" s="5">
        <v>99.6</v>
      </c>
    </row>
    <row r="252" spans="1:10" s="5" customFormat="1" x14ac:dyDescent="0.2">
      <c r="A252" s="5">
        <v>2017</v>
      </c>
      <c r="B252" s="5">
        <v>3</v>
      </c>
      <c r="C252" s="6">
        <v>30</v>
      </c>
      <c r="D252" s="5" t="s">
        <v>48</v>
      </c>
      <c r="E252" s="5">
        <v>2</v>
      </c>
      <c r="F252" s="5">
        <v>5</v>
      </c>
      <c r="G252" s="5">
        <v>51.6</v>
      </c>
    </row>
    <row r="253" spans="1:10" s="5" customFormat="1" x14ac:dyDescent="0.2">
      <c r="A253" s="5">
        <v>2017</v>
      </c>
      <c r="B253" s="5">
        <v>3</v>
      </c>
      <c r="C253" s="6">
        <v>32</v>
      </c>
      <c r="D253" s="5" t="s">
        <v>48</v>
      </c>
      <c r="E253" s="5">
        <v>4.3</v>
      </c>
      <c r="F253" s="5">
        <v>5</v>
      </c>
      <c r="G253" s="5">
        <v>107.5</v>
      </c>
    </row>
    <row r="254" spans="1:10" s="5" customFormat="1" x14ac:dyDescent="0.2">
      <c r="A254" s="5">
        <v>2017</v>
      </c>
      <c r="B254" s="5">
        <v>3</v>
      </c>
      <c r="C254" s="6">
        <v>34</v>
      </c>
      <c r="D254" s="5" t="s">
        <v>48</v>
      </c>
      <c r="E254" s="5">
        <v>2.2999999999999998</v>
      </c>
      <c r="F254" s="5">
        <v>5</v>
      </c>
      <c r="G254" s="5">
        <v>75.7</v>
      </c>
    </row>
    <row r="255" spans="1:10" s="5" customFormat="1" x14ac:dyDescent="0.2">
      <c r="A255" s="5">
        <v>2017</v>
      </c>
      <c r="B255" s="5">
        <v>5</v>
      </c>
      <c r="C255" s="6">
        <v>1</v>
      </c>
      <c r="D255" s="5" t="s">
        <v>48</v>
      </c>
      <c r="E255" s="5">
        <v>4.5</v>
      </c>
      <c r="F255" s="5">
        <v>5</v>
      </c>
      <c r="G255" s="5">
        <v>114.2</v>
      </c>
    </row>
    <row r="256" spans="1:10" s="5" customFormat="1" x14ac:dyDescent="0.2">
      <c r="A256" s="5">
        <v>2017</v>
      </c>
      <c r="B256" s="5">
        <v>5</v>
      </c>
      <c r="C256" s="6">
        <v>2</v>
      </c>
      <c r="D256" s="5" t="s">
        <v>48</v>
      </c>
      <c r="E256" s="5">
        <v>3.2</v>
      </c>
      <c r="F256" s="5">
        <v>3</v>
      </c>
      <c r="G256" s="5">
        <v>70.2</v>
      </c>
    </row>
    <row r="257" spans="1:9" s="5" customFormat="1" x14ac:dyDescent="0.2">
      <c r="A257" s="5">
        <v>2017</v>
      </c>
      <c r="B257" s="5">
        <v>5</v>
      </c>
      <c r="C257" s="6">
        <v>3</v>
      </c>
      <c r="D257" s="5" t="s">
        <v>48</v>
      </c>
      <c r="E257" s="5">
        <v>4</v>
      </c>
      <c r="F257" s="5">
        <v>4</v>
      </c>
      <c r="G257" s="5">
        <v>97.7</v>
      </c>
    </row>
    <row r="258" spans="1:9" s="5" customFormat="1" x14ac:dyDescent="0.2">
      <c r="A258" s="5">
        <v>2017</v>
      </c>
      <c r="B258" s="5">
        <v>5</v>
      </c>
      <c r="C258" s="6">
        <v>4</v>
      </c>
      <c r="D258" s="5" t="s">
        <v>48</v>
      </c>
      <c r="E258" s="5">
        <v>3.9</v>
      </c>
      <c r="F258" s="5">
        <v>7</v>
      </c>
      <c r="G258" s="5">
        <v>102</v>
      </c>
    </row>
    <row r="259" spans="1:9" s="5" customFormat="1" x14ac:dyDescent="0.2">
      <c r="A259" s="5">
        <v>2017</v>
      </c>
      <c r="B259" s="5">
        <v>5</v>
      </c>
      <c r="C259" s="6">
        <v>5</v>
      </c>
      <c r="D259" s="5" t="s">
        <v>48</v>
      </c>
      <c r="E259" s="5">
        <v>2.6</v>
      </c>
      <c r="F259" s="5">
        <v>5</v>
      </c>
      <c r="G259" s="5">
        <v>66.099999999999994</v>
      </c>
    </row>
    <row r="260" spans="1:9" s="5" customFormat="1" x14ac:dyDescent="0.2">
      <c r="A260" s="5">
        <v>2017</v>
      </c>
      <c r="B260" s="5">
        <v>5</v>
      </c>
      <c r="C260" s="6">
        <v>6</v>
      </c>
      <c r="D260" s="5" t="s">
        <v>48</v>
      </c>
      <c r="E260" s="5">
        <v>2.8</v>
      </c>
      <c r="F260" s="5">
        <v>5</v>
      </c>
      <c r="G260" s="5">
        <v>83.3</v>
      </c>
    </row>
    <row r="261" spans="1:9" s="5" customFormat="1" x14ac:dyDescent="0.2">
      <c r="A261" s="5">
        <v>2017</v>
      </c>
      <c r="B261" s="5">
        <v>5</v>
      </c>
      <c r="C261" s="6">
        <v>7</v>
      </c>
      <c r="D261" s="5" t="s">
        <v>48</v>
      </c>
      <c r="E261" s="5">
        <v>2.6</v>
      </c>
      <c r="F261" s="5">
        <v>5</v>
      </c>
      <c r="G261" s="5">
        <v>77.2</v>
      </c>
    </row>
    <row r="262" spans="1:9" s="5" customFormat="1" x14ac:dyDescent="0.2">
      <c r="A262" s="5">
        <v>2017</v>
      </c>
      <c r="B262" s="5">
        <v>5</v>
      </c>
      <c r="C262" s="6">
        <v>8</v>
      </c>
      <c r="D262" s="5" t="s">
        <v>48</v>
      </c>
      <c r="E262" s="5">
        <v>3.3</v>
      </c>
      <c r="F262" s="5">
        <v>5</v>
      </c>
      <c r="G262" s="5">
        <v>66.400000000000006</v>
      </c>
    </row>
    <row r="263" spans="1:9" s="5" customFormat="1" x14ac:dyDescent="0.2">
      <c r="A263" s="5">
        <v>2017</v>
      </c>
      <c r="B263" s="5">
        <v>5</v>
      </c>
      <c r="C263" s="6">
        <v>9</v>
      </c>
      <c r="D263" s="5" t="s">
        <v>48</v>
      </c>
      <c r="E263" s="5">
        <v>3.3</v>
      </c>
      <c r="F263" s="5">
        <v>5</v>
      </c>
      <c r="G263" s="5">
        <v>109.2</v>
      </c>
    </row>
    <row r="264" spans="1:9" s="5" customFormat="1" x14ac:dyDescent="0.2">
      <c r="A264" s="5">
        <v>2017</v>
      </c>
      <c r="B264" s="5">
        <v>5</v>
      </c>
      <c r="C264" s="6">
        <v>10</v>
      </c>
      <c r="D264" s="5" t="s">
        <v>48</v>
      </c>
      <c r="E264" s="5">
        <v>2.9</v>
      </c>
      <c r="F264" s="5">
        <v>5</v>
      </c>
      <c r="G264" s="5">
        <v>79.3</v>
      </c>
    </row>
    <row r="265" spans="1:9" s="5" customFormat="1" x14ac:dyDescent="0.2">
      <c r="A265" s="5">
        <v>2017</v>
      </c>
      <c r="B265" s="5">
        <v>5</v>
      </c>
      <c r="C265" s="6">
        <v>11</v>
      </c>
      <c r="D265" s="5" t="s">
        <v>48</v>
      </c>
      <c r="E265" s="5">
        <v>3.5</v>
      </c>
      <c r="F265" s="5">
        <v>5</v>
      </c>
      <c r="G265" s="5">
        <v>101.2</v>
      </c>
    </row>
    <row r="266" spans="1:9" s="5" customFormat="1" x14ac:dyDescent="0.2">
      <c r="A266" s="5">
        <v>2017</v>
      </c>
      <c r="B266" s="5">
        <v>5</v>
      </c>
      <c r="C266" s="6">
        <v>12</v>
      </c>
      <c r="D266" s="5" t="s">
        <v>48</v>
      </c>
      <c r="E266" s="5">
        <v>2.8</v>
      </c>
      <c r="F266" s="5">
        <v>5</v>
      </c>
      <c r="G266" s="5">
        <v>71.7</v>
      </c>
    </row>
    <row r="267" spans="1:9" s="5" customFormat="1" x14ac:dyDescent="0.2">
      <c r="A267" s="5">
        <v>2017</v>
      </c>
      <c r="B267" s="5">
        <v>5</v>
      </c>
      <c r="C267" s="6">
        <v>13</v>
      </c>
      <c r="D267" s="5" t="s">
        <v>48</v>
      </c>
      <c r="E267" s="5">
        <v>4.0999999999999996</v>
      </c>
      <c r="F267" s="5">
        <v>5</v>
      </c>
      <c r="G267" s="5">
        <v>123.3</v>
      </c>
    </row>
    <row r="268" spans="1:9" s="5" customFormat="1" x14ac:dyDescent="0.2">
      <c r="A268" s="5">
        <v>2017</v>
      </c>
      <c r="B268" s="5">
        <v>5</v>
      </c>
      <c r="C268" s="6">
        <v>14</v>
      </c>
      <c r="D268" s="5" t="s">
        <v>48</v>
      </c>
      <c r="E268" s="5">
        <v>5.3</v>
      </c>
      <c r="F268" s="5">
        <v>5</v>
      </c>
      <c r="G268" s="5">
        <v>172.6</v>
      </c>
    </row>
    <row r="269" spans="1:9" s="5" customFormat="1" x14ac:dyDescent="0.2">
      <c r="A269" s="5">
        <v>2017</v>
      </c>
      <c r="B269" s="5">
        <v>5</v>
      </c>
      <c r="C269" s="6">
        <v>15</v>
      </c>
      <c r="D269" s="5" t="s">
        <v>48</v>
      </c>
      <c r="E269" s="5">
        <v>5.6</v>
      </c>
      <c r="F269" s="5">
        <v>7</v>
      </c>
      <c r="G269" s="5">
        <v>112</v>
      </c>
    </row>
    <row r="270" spans="1:9" s="5" customFormat="1" x14ac:dyDescent="0.2">
      <c r="A270" s="5">
        <v>2017</v>
      </c>
      <c r="B270" s="5">
        <v>5</v>
      </c>
      <c r="C270" s="6">
        <v>16</v>
      </c>
      <c r="D270" s="5" t="s">
        <v>48</v>
      </c>
      <c r="E270" s="5">
        <v>4.5999999999999996</v>
      </c>
      <c r="F270" s="5">
        <v>7</v>
      </c>
      <c r="G270" s="5">
        <v>110.1</v>
      </c>
    </row>
    <row r="271" spans="1:9" s="5" customFormat="1" x14ac:dyDescent="0.2">
      <c r="A271" s="5">
        <v>2017</v>
      </c>
      <c r="B271" s="5">
        <v>5</v>
      </c>
      <c r="C271" s="6">
        <v>17</v>
      </c>
      <c r="D271" s="5" t="s">
        <v>48</v>
      </c>
      <c r="E271" s="5">
        <v>1.8</v>
      </c>
      <c r="F271" s="5">
        <v>3</v>
      </c>
      <c r="G271" s="5">
        <v>57.6</v>
      </c>
    </row>
    <row r="272" spans="1:9" s="5" customFormat="1" x14ac:dyDescent="0.2">
      <c r="A272" s="5">
        <v>2017</v>
      </c>
      <c r="B272" s="5">
        <v>6</v>
      </c>
      <c r="C272" s="6">
        <v>3</v>
      </c>
      <c r="D272" s="5" t="s">
        <v>34</v>
      </c>
      <c r="E272" s="5">
        <v>9.6999999999999993</v>
      </c>
      <c r="F272" s="5">
        <v>17</v>
      </c>
      <c r="G272" s="5">
        <v>195.6</v>
      </c>
      <c r="H272" s="5">
        <v>12.1</v>
      </c>
      <c r="I272" s="5">
        <v>1</v>
      </c>
    </row>
    <row r="273" spans="1:10" s="5" customFormat="1" x14ac:dyDescent="0.2">
      <c r="A273" s="5">
        <v>2017</v>
      </c>
      <c r="B273" s="5">
        <v>6</v>
      </c>
      <c r="C273" s="6">
        <v>4</v>
      </c>
      <c r="D273" s="5" t="s">
        <v>34</v>
      </c>
      <c r="E273" s="5">
        <v>7.4</v>
      </c>
      <c r="F273" s="5">
        <v>21</v>
      </c>
      <c r="G273" s="5">
        <v>179.1</v>
      </c>
      <c r="H273" s="5">
        <v>12.6</v>
      </c>
      <c r="I273" s="5">
        <v>1</v>
      </c>
    </row>
    <row r="274" spans="1:10" s="5" customFormat="1" x14ac:dyDescent="0.2">
      <c r="A274" s="5">
        <v>2017</v>
      </c>
      <c r="B274" s="5">
        <v>6</v>
      </c>
      <c r="C274" s="6">
        <v>14</v>
      </c>
      <c r="D274" s="5" t="s">
        <v>34</v>
      </c>
      <c r="E274" s="5">
        <v>8.9</v>
      </c>
      <c r="F274" s="5">
        <v>17</v>
      </c>
      <c r="G274" s="5">
        <v>181</v>
      </c>
      <c r="H274" s="5">
        <v>13.8</v>
      </c>
      <c r="I274" s="5">
        <v>0</v>
      </c>
      <c r="J274" s="5" t="s">
        <v>28</v>
      </c>
    </row>
    <row r="275" spans="1:10" s="5" customFormat="1" x14ac:dyDescent="0.2">
      <c r="A275" s="5">
        <v>2017</v>
      </c>
      <c r="B275" s="5">
        <v>6</v>
      </c>
      <c r="C275" s="6">
        <v>15</v>
      </c>
      <c r="D275" s="5" t="s">
        <v>34</v>
      </c>
      <c r="E275" s="5">
        <v>8</v>
      </c>
      <c r="F275" s="5">
        <v>25</v>
      </c>
      <c r="G275" s="5">
        <v>209.5</v>
      </c>
      <c r="H275" s="5">
        <v>13.6</v>
      </c>
      <c r="I275" s="5">
        <v>2</v>
      </c>
    </row>
    <row r="276" spans="1:10" s="5" customFormat="1" x14ac:dyDescent="0.2">
      <c r="A276" s="5">
        <v>2017</v>
      </c>
      <c r="B276" s="5">
        <v>6</v>
      </c>
      <c r="C276" s="6">
        <v>16</v>
      </c>
      <c r="D276" s="5" t="s">
        <v>34</v>
      </c>
      <c r="E276" s="5">
        <v>6.4</v>
      </c>
      <c r="F276" s="5">
        <v>12</v>
      </c>
      <c r="G276" s="5">
        <v>124.2</v>
      </c>
      <c r="H276" s="5">
        <v>15.7</v>
      </c>
      <c r="I276" s="5">
        <v>0</v>
      </c>
    </row>
    <row r="277" spans="1:10" s="5" customFormat="1" x14ac:dyDescent="0.2">
      <c r="A277" s="5">
        <v>2017</v>
      </c>
      <c r="B277" s="5">
        <v>6</v>
      </c>
      <c r="C277" s="6">
        <v>17</v>
      </c>
      <c r="D277" s="5" t="s">
        <v>34</v>
      </c>
      <c r="E277" s="5">
        <v>7</v>
      </c>
      <c r="F277" s="5">
        <v>13</v>
      </c>
      <c r="G277" s="5">
        <v>148</v>
      </c>
      <c r="H277" s="5">
        <v>14.7</v>
      </c>
      <c r="I277" s="5">
        <v>1</v>
      </c>
    </row>
    <row r="278" spans="1:10" s="5" customFormat="1" x14ac:dyDescent="0.2">
      <c r="A278" s="5">
        <v>2017</v>
      </c>
      <c r="B278" s="5">
        <v>6</v>
      </c>
      <c r="C278" s="6">
        <v>18</v>
      </c>
      <c r="D278" s="5" t="s">
        <v>34</v>
      </c>
      <c r="E278" s="5">
        <v>12.2</v>
      </c>
      <c r="F278" s="5">
        <v>21</v>
      </c>
      <c r="G278" s="5">
        <v>199.9</v>
      </c>
      <c r="H278" s="5">
        <v>14.4</v>
      </c>
      <c r="I278" s="5">
        <v>0</v>
      </c>
    </row>
    <row r="279" spans="1:10" s="5" customFormat="1" x14ac:dyDescent="0.2">
      <c r="A279" s="5">
        <v>2017</v>
      </c>
      <c r="B279" s="5">
        <v>6</v>
      </c>
      <c r="C279" s="6">
        <v>19</v>
      </c>
      <c r="D279" s="5" t="s">
        <v>34</v>
      </c>
      <c r="E279" s="5">
        <v>7.5</v>
      </c>
      <c r="F279" s="5">
        <v>14</v>
      </c>
      <c r="G279" s="5">
        <v>104.5</v>
      </c>
      <c r="H279" s="5">
        <v>12.7</v>
      </c>
      <c r="I279" s="5">
        <v>0</v>
      </c>
    </row>
    <row r="280" spans="1:10" s="5" customFormat="1" x14ac:dyDescent="0.2">
      <c r="A280" s="5">
        <v>2017</v>
      </c>
      <c r="B280" s="5">
        <v>6</v>
      </c>
      <c r="C280" s="6">
        <v>20</v>
      </c>
      <c r="D280" s="5" t="s">
        <v>34</v>
      </c>
      <c r="E280" s="5">
        <v>8.4</v>
      </c>
      <c r="F280" s="5">
        <v>16</v>
      </c>
      <c r="G280" s="5">
        <v>158.9</v>
      </c>
      <c r="H280" s="5">
        <v>14.9</v>
      </c>
      <c r="I280" s="5">
        <v>0</v>
      </c>
      <c r="J280" s="5" t="s">
        <v>28</v>
      </c>
    </row>
    <row r="281" spans="1:10" s="5" customFormat="1" x14ac:dyDescent="0.2">
      <c r="A281" s="5">
        <v>2017</v>
      </c>
      <c r="B281" s="5">
        <v>6</v>
      </c>
      <c r="C281" s="6">
        <v>21</v>
      </c>
      <c r="D281" s="5" t="s">
        <v>34</v>
      </c>
      <c r="E281" s="5">
        <v>8.4</v>
      </c>
      <c r="F281" s="5">
        <v>18</v>
      </c>
      <c r="G281" s="5">
        <v>175.7</v>
      </c>
      <c r="H281" s="5">
        <v>14.2</v>
      </c>
      <c r="I281" s="5">
        <v>1</v>
      </c>
    </row>
    <row r="282" spans="1:10" s="5" customFormat="1" x14ac:dyDescent="0.2">
      <c r="A282" s="5">
        <v>2017</v>
      </c>
      <c r="B282" s="5">
        <v>6</v>
      </c>
      <c r="C282" s="6">
        <v>23</v>
      </c>
      <c r="D282" s="5" t="s">
        <v>34</v>
      </c>
      <c r="E282" s="5">
        <v>7.3</v>
      </c>
      <c r="F282" s="5">
        <v>13</v>
      </c>
      <c r="G282" s="5">
        <v>193.4</v>
      </c>
      <c r="H282" s="5">
        <v>14</v>
      </c>
      <c r="I282" s="5">
        <v>0</v>
      </c>
    </row>
    <row r="283" spans="1:10" s="5" customFormat="1" x14ac:dyDescent="0.2">
      <c r="A283" s="5">
        <v>2017</v>
      </c>
      <c r="B283" s="5">
        <v>6</v>
      </c>
      <c r="C283" s="6">
        <v>25</v>
      </c>
      <c r="D283" s="5" t="s">
        <v>34</v>
      </c>
      <c r="E283" s="5">
        <v>5.3</v>
      </c>
      <c r="F283" s="5">
        <v>10</v>
      </c>
      <c r="G283" s="5">
        <v>81.3</v>
      </c>
      <c r="H283" s="5">
        <v>7.3</v>
      </c>
      <c r="I283" s="5">
        <v>0</v>
      </c>
    </row>
    <row r="284" spans="1:10" s="5" customFormat="1" x14ac:dyDescent="0.2">
      <c r="A284" s="5">
        <v>2017</v>
      </c>
      <c r="B284" s="5">
        <v>6</v>
      </c>
      <c r="C284" s="6">
        <v>26</v>
      </c>
      <c r="D284" s="5" t="s">
        <v>34</v>
      </c>
      <c r="E284" s="5">
        <v>6.6</v>
      </c>
      <c r="F284" s="5">
        <v>14</v>
      </c>
      <c r="G284" s="5">
        <v>133.5</v>
      </c>
      <c r="H284" s="5">
        <v>6.6</v>
      </c>
      <c r="I284" s="5">
        <v>0</v>
      </c>
    </row>
    <row r="285" spans="1:10" s="5" customFormat="1" x14ac:dyDescent="0.2">
      <c r="A285" s="5">
        <v>2017</v>
      </c>
      <c r="B285" s="5">
        <v>6</v>
      </c>
      <c r="C285" s="6">
        <v>27</v>
      </c>
      <c r="D285" s="5" t="s">
        <v>34</v>
      </c>
      <c r="E285" s="5">
        <v>13.5</v>
      </c>
      <c r="F285" s="5">
        <v>22</v>
      </c>
      <c r="G285" s="5">
        <v>267.8</v>
      </c>
      <c r="H285" s="5">
        <v>16.899999999999999</v>
      </c>
      <c r="I285" s="5">
        <v>0</v>
      </c>
    </row>
    <row r="286" spans="1:10" s="5" customFormat="1" x14ac:dyDescent="0.2">
      <c r="A286" s="5">
        <v>2017</v>
      </c>
      <c r="B286" s="5">
        <v>6</v>
      </c>
      <c r="C286" s="6">
        <v>28</v>
      </c>
      <c r="D286" s="5" t="s">
        <v>34</v>
      </c>
      <c r="E286" s="5">
        <v>5</v>
      </c>
      <c r="F286" s="5">
        <v>10</v>
      </c>
      <c r="G286" s="5">
        <v>90.3</v>
      </c>
      <c r="H286" s="5">
        <v>10.6</v>
      </c>
      <c r="I286" s="5">
        <v>0</v>
      </c>
    </row>
    <row r="287" spans="1:10" s="5" customFormat="1" x14ac:dyDescent="0.2">
      <c r="A287" s="5">
        <v>2017</v>
      </c>
      <c r="B287" s="5">
        <v>6</v>
      </c>
      <c r="C287" s="6">
        <v>29</v>
      </c>
      <c r="D287" s="5" t="s">
        <v>34</v>
      </c>
      <c r="E287" s="5">
        <v>8.9</v>
      </c>
      <c r="F287" s="5">
        <v>22</v>
      </c>
      <c r="G287" s="5">
        <v>196</v>
      </c>
      <c r="H287" s="5">
        <v>13.4</v>
      </c>
      <c r="I287" s="5">
        <v>0</v>
      </c>
    </row>
    <row r="288" spans="1:10" s="5" customFormat="1" x14ac:dyDescent="0.2">
      <c r="A288" s="5">
        <v>2017</v>
      </c>
      <c r="B288" s="5">
        <v>2</v>
      </c>
      <c r="C288" s="6">
        <v>2</v>
      </c>
      <c r="D288" s="5" t="s">
        <v>34</v>
      </c>
      <c r="E288" s="5">
        <v>9.8000000000000007</v>
      </c>
      <c r="F288" s="5">
        <v>19</v>
      </c>
      <c r="G288" s="5">
        <v>184</v>
      </c>
      <c r="H288" s="5">
        <v>34.799999999999997</v>
      </c>
      <c r="I288" s="5">
        <v>2</v>
      </c>
    </row>
    <row r="289" spans="1:10" s="5" customFormat="1" x14ac:dyDescent="0.2">
      <c r="A289" s="5">
        <v>2017</v>
      </c>
      <c r="B289" s="5">
        <v>2</v>
      </c>
      <c r="C289" s="6">
        <v>3</v>
      </c>
      <c r="D289" s="5" t="s">
        <v>34</v>
      </c>
      <c r="E289" s="5">
        <v>9.6</v>
      </c>
      <c r="F289" s="5">
        <v>22</v>
      </c>
      <c r="G289" s="5">
        <v>188.1</v>
      </c>
      <c r="H289" s="5">
        <v>34.700000000000003</v>
      </c>
      <c r="I289" s="5">
        <v>4</v>
      </c>
    </row>
    <row r="290" spans="1:10" s="5" customFormat="1" x14ac:dyDescent="0.2">
      <c r="A290" s="5">
        <v>2017</v>
      </c>
      <c r="B290" s="5">
        <v>2</v>
      </c>
      <c r="C290" s="6">
        <v>4</v>
      </c>
      <c r="D290" s="5" t="s">
        <v>34</v>
      </c>
      <c r="E290" s="5">
        <v>8.4</v>
      </c>
      <c r="F290" s="5">
        <v>19</v>
      </c>
      <c r="G290" s="5">
        <v>173.9</v>
      </c>
      <c r="H290" s="5">
        <v>32.799999999999997</v>
      </c>
      <c r="I290" s="5">
        <v>0</v>
      </c>
    </row>
    <row r="291" spans="1:10" s="5" customFormat="1" x14ac:dyDescent="0.2">
      <c r="A291" s="5">
        <v>2017</v>
      </c>
      <c r="B291" s="5">
        <v>2</v>
      </c>
      <c r="C291" s="6">
        <v>5</v>
      </c>
      <c r="D291" s="5" t="s">
        <v>34</v>
      </c>
      <c r="E291" s="5">
        <v>8.9</v>
      </c>
      <c r="F291" s="5">
        <v>16</v>
      </c>
      <c r="G291" s="5">
        <v>141.80000000000001</v>
      </c>
      <c r="H291" s="5">
        <v>33.9</v>
      </c>
      <c r="I291" s="5">
        <v>0</v>
      </c>
      <c r="J291" s="5" t="s">
        <v>35</v>
      </c>
    </row>
    <row r="292" spans="1:10" s="5" customFormat="1" x14ac:dyDescent="0.2">
      <c r="A292" s="5">
        <v>2017</v>
      </c>
      <c r="B292" s="5">
        <v>2</v>
      </c>
      <c r="C292" s="6">
        <v>6</v>
      </c>
      <c r="D292" s="5" t="s">
        <v>34</v>
      </c>
      <c r="E292" s="5">
        <v>8.5</v>
      </c>
      <c r="F292" s="5">
        <v>13</v>
      </c>
      <c r="G292" s="5">
        <v>167.2</v>
      </c>
      <c r="H292" s="5">
        <v>32.6</v>
      </c>
      <c r="I292" s="5">
        <v>0</v>
      </c>
    </row>
    <row r="293" spans="1:10" s="5" customFormat="1" x14ac:dyDescent="0.2">
      <c r="A293" s="5">
        <v>2017</v>
      </c>
      <c r="B293" s="5">
        <v>2</v>
      </c>
      <c r="C293" s="6">
        <v>8</v>
      </c>
      <c r="D293" s="5" t="s">
        <v>34</v>
      </c>
      <c r="E293" s="5">
        <v>10.199999999999999</v>
      </c>
      <c r="F293" s="5">
        <v>19</v>
      </c>
      <c r="G293" s="5">
        <v>189.8</v>
      </c>
      <c r="H293" s="5">
        <v>36.6</v>
      </c>
      <c r="I293" s="5">
        <v>3</v>
      </c>
      <c r="J293" s="5" t="s">
        <v>36</v>
      </c>
    </row>
    <row r="294" spans="1:10" s="5" customFormat="1" x14ac:dyDescent="0.2">
      <c r="A294" s="5">
        <v>2017</v>
      </c>
      <c r="B294" s="5">
        <v>2</v>
      </c>
      <c r="C294" s="6">
        <v>9</v>
      </c>
      <c r="D294" s="5" t="s">
        <v>34</v>
      </c>
      <c r="E294" s="5">
        <v>10.3</v>
      </c>
      <c r="F294" s="5">
        <v>22</v>
      </c>
      <c r="G294" s="5">
        <v>157.4</v>
      </c>
      <c r="H294" s="5">
        <v>40.1</v>
      </c>
      <c r="I294" s="5">
        <v>0</v>
      </c>
    </row>
    <row r="295" spans="1:10" s="5" customFormat="1" x14ac:dyDescent="0.2">
      <c r="A295" s="5">
        <v>2017</v>
      </c>
      <c r="B295" s="5">
        <v>2</v>
      </c>
      <c r="C295" s="6">
        <v>10</v>
      </c>
      <c r="D295" s="5" t="s">
        <v>34</v>
      </c>
      <c r="E295" s="5">
        <v>7.6</v>
      </c>
      <c r="F295" s="5">
        <v>16</v>
      </c>
      <c r="G295" s="5">
        <v>128.6</v>
      </c>
      <c r="H295" s="5">
        <v>37.200000000000003</v>
      </c>
      <c r="I295" s="5">
        <v>0</v>
      </c>
      <c r="J295" s="5" t="s">
        <v>37</v>
      </c>
    </row>
    <row r="296" spans="1:10" s="5" customFormat="1" x14ac:dyDescent="0.2">
      <c r="A296" s="5">
        <v>2017</v>
      </c>
      <c r="B296" s="5">
        <v>2</v>
      </c>
      <c r="C296" s="6">
        <v>12</v>
      </c>
      <c r="D296" s="5" t="s">
        <v>34</v>
      </c>
      <c r="E296" s="5">
        <v>6.5</v>
      </c>
      <c r="F296" s="5">
        <v>12</v>
      </c>
      <c r="G296" s="5">
        <v>136.69999999999999</v>
      </c>
      <c r="H296" s="5">
        <v>27.8</v>
      </c>
      <c r="I296" s="5">
        <v>0</v>
      </c>
    </row>
    <row r="297" spans="1:10" s="5" customFormat="1" x14ac:dyDescent="0.2">
      <c r="A297" s="5">
        <v>2017</v>
      </c>
      <c r="B297" s="5">
        <v>2</v>
      </c>
      <c r="C297" s="6">
        <v>13</v>
      </c>
      <c r="D297" s="5" t="s">
        <v>34</v>
      </c>
      <c r="E297" s="5">
        <v>8</v>
      </c>
      <c r="F297" s="5">
        <v>14</v>
      </c>
      <c r="G297" s="5">
        <v>137.1</v>
      </c>
      <c r="H297" s="5">
        <v>43</v>
      </c>
      <c r="I297" s="5">
        <v>1</v>
      </c>
      <c r="J297" s="5" t="s">
        <v>38</v>
      </c>
    </row>
    <row r="298" spans="1:10" s="5" customFormat="1" x14ac:dyDescent="0.2">
      <c r="A298" s="5">
        <v>2017</v>
      </c>
      <c r="B298" s="5">
        <v>2</v>
      </c>
      <c r="C298" s="6">
        <v>20</v>
      </c>
      <c r="D298" s="5" t="s">
        <v>34</v>
      </c>
      <c r="E298" s="5">
        <v>11.2</v>
      </c>
      <c r="F298" s="5">
        <v>17</v>
      </c>
      <c r="G298" s="5">
        <v>194.6</v>
      </c>
      <c r="H298" s="5">
        <v>57.5</v>
      </c>
      <c r="I298" s="5">
        <v>0</v>
      </c>
    </row>
    <row r="299" spans="1:10" s="5" customFormat="1" x14ac:dyDescent="0.2">
      <c r="A299" s="5">
        <v>2017</v>
      </c>
      <c r="B299" s="5">
        <v>2</v>
      </c>
      <c r="C299" s="6">
        <v>25</v>
      </c>
      <c r="D299" s="5" t="s">
        <v>34</v>
      </c>
      <c r="E299" s="5">
        <v>8.6</v>
      </c>
      <c r="F299" s="5">
        <v>14</v>
      </c>
      <c r="G299" s="5">
        <v>215.2</v>
      </c>
      <c r="H299" s="5">
        <v>40.1</v>
      </c>
      <c r="I299" s="5">
        <v>1</v>
      </c>
    </row>
    <row r="300" spans="1:10" s="5" customFormat="1" x14ac:dyDescent="0.2">
      <c r="A300" s="5">
        <v>2017</v>
      </c>
      <c r="B300" s="5">
        <v>2</v>
      </c>
      <c r="C300" s="6">
        <v>26</v>
      </c>
      <c r="D300" s="5" t="s">
        <v>34</v>
      </c>
      <c r="E300" s="5">
        <v>7.3</v>
      </c>
      <c r="F300" s="5">
        <v>14</v>
      </c>
      <c r="G300" s="5">
        <v>185.4</v>
      </c>
      <c r="H300" s="5">
        <v>47.7</v>
      </c>
      <c r="I300" s="5">
        <v>0</v>
      </c>
      <c r="J300" s="5" t="s">
        <v>39</v>
      </c>
    </row>
    <row r="301" spans="1:10" s="5" customFormat="1" x14ac:dyDescent="0.2">
      <c r="A301" s="5">
        <v>2017</v>
      </c>
      <c r="B301" s="5">
        <v>1</v>
      </c>
      <c r="C301" s="6">
        <v>2</v>
      </c>
      <c r="D301" s="5" t="s">
        <v>34</v>
      </c>
      <c r="E301" s="5">
        <v>5.6</v>
      </c>
      <c r="F301" s="5">
        <v>11</v>
      </c>
      <c r="G301" s="5">
        <v>140</v>
      </c>
      <c r="H301" s="5">
        <v>40.5</v>
      </c>
      <c r="I301" s="5">
        <v>0</v>
      </c>
    </row>
    <row r="302" spans="1:10" s="5" customFormat="1" x14ac:dyDescent="0.2">
      <c r="A302" s="5">
        <v>2017</v>
      </c>
      <c r="B302" s="5">
        <v>1</v>
      </c>
      <c r="C302" s="6">
        <v>3</v>
      </c>
      <c r="D302" s="5" t="s">
        <v>34</v>
      </c>
      <c r="E302" s="5">
        <v>8.5</v>
      </c>
      <c r="F302" s="5">
        <v>15</v>
      </c>
      <c r="G302" s="5">
        <v>140.6</v>
      </c>
      <c r="H302" s="5">
        <v>33.4</v>
      </c>
      <c r="I302" s="5">
        <v>0</v>
      </c>
      <c r="J302" s="5" t="s">
        <v>40</v>
      </c>
    </row>
    <row r="303" spans="1:10" s="5" customFormat="1" x14ac:dyDescent="0.2">
      <c r="A303" s="5">
        <v>2017</v>
      </c>
      <c r="B303" s="5">
        <v>1</v>
      </c>
      <c r="C303" s="6">
        <v>6</v>
      </c>
      <c r="D303" s="5" t="s">
        <v>34</v>
      </c>
      <c r="E303" s="5">
        <v>5.8</v>
      </c>
      <c r="F303" s="5">
        <v>12</v>
      </c>
      <c r="G303" s="5">
        <v>178.3</v>
      </c>
      <c r="H303" s="5">
        <v>39.4</v>
      </c>
      <c r="I303" s="5">
        <v>0</v>
      </c>
    </row>
    <row r="304" spans="1:10" s="5" customFormat="1" x14ac:dyDescent="0.2">
      <c r="A304" s="5">
        <v>2017</v>
      </c>
      <c r="B304" s="5">
        <v>1</v>
      </c>
      <c r="C304" s="6">
        <v>8</v>
      </c>
      <c r="D304" s="5" t="s">
        <v>34</v>
      </c>
      <c r="E304" s="5">
        <v>4.7</v>
      </c>
      <c r="F304" s="5">
        <v>11</v>
      </c>
      <c r="G304" s="5">
        <v>87.7</v>
      </c>
      <c r="H304" s="5">
        <v>27.5</v>
      </c>
      <c r="I304" s="5">
        <v>0</v>
      </c>
    </row>
    <row r="305" spans="1:10" s="5" customFormat="1" x14ac:dyDescent="0.2">
      <c r="A305" s="5">
        <v>2017</v>
      </c>
      <c r="B305" s="5">
        <v>1</v>
      </c>
      <c r="C305" s="6">
        <v>17</v>
      </c>
      <c r="D305" s="5" t="s">
        <v>34</v>
      </c>
      <c r="E305" s="5">
        <v>6.2</v>
      </c>
      <c r="F305" s="5">
        <v>13</v>
      </c>
      <c r="G305" s="5">
        <v>152.6</v>
      </c>
      <c r="H305" s="5">
        <v>22.3</v>
      </c>
      <c r="I305" s="5">
        <v>0</v>
      </c>
    </row>
    <row r="306" spans="1:10" s="5" customFormat="1" x14ac:dyDescent="0.2">
      <c r="A306" s="5">
        <v>2017</v>
      </c>
      <c r="B306" s="5">
        <v>1</v>
      </c>
      <c r="C306" s="6">
        <v>18</v>
      </c>
      <c r="D306" s="5" t="s">
        <v>34</v>
      </c>
      <c r="E306" s="5">
        <v>5.6</v>
      </c>
      <c r="F306" s="5">
        <v>14</v>
      </c>
      <c r="G306" s="5">
        <v>126.1</v>
      </c>
      <c r="H306" s="5">
        <v>27.5</v>
      </c>
      <c r="I306" s="5">
        <v>1</v>
      </c>
    </row>
    <row r="307" spans="1:10" s="5" customFormat="1" x14ac:dyDescent="0.2">
      <c r="A307" s="5">
        <v>2017</v>
      </c>
      <c r="B307" s="5">
        <v>1</v>
      </c>
      <c r="C307" s="6">
        <v>19</v>
      </c>
      <c r="D307" s="5" t="s">
        <v>34</v>
      </c>
      <c r="E307" s="5">
        <v>4.3</v>
      </c>
      <c r="F307" s="5">
        <v>12</v>
      </c>
      <c r="G307" s="5">
        <v>82.1</v>
      </c>
      <c r="H307" s="5">
        <v>27</v>
      </c>
      <c r="I307" s="5">
        <v>1</v>
      </c>
    </row>
    <row r="308" spans="1:10" s="5" customFormat="1" x14ac:dyDescent="0.2">
      <c r="A308" s="5">
        <v>2017</v>
      </c>
      <c r="B308" s="5">
        <v>1</v>
      </c>
      <c r="C308" s="6">
        <v>20</v>
      </c>
      <c r="D308" s="5" t="s">
        <v>34</v>
      </c>
      <c r="E308" s="5">
        <v>5</v>
      </c>
      <c r="F308" s="5">
        <v>12</v>
      </c>
      <c r="G308" s="5">
        <v>112</v>
      </c>
      <c r="H308" s="5">
        <v>21.1</v>
      </c>
      <c r="I308" s="5">
        <v>0</v>
      </c>
      <c r="J308" s="5" t="s">
        <v>41</v>
      </c>
    </row>
    <row r="309" spans="1:10" s="5" customFormat="1" x14ac:dyDescent="0.2">
      <c r="A309" s="5">
        <v>2017</v>
      </c>
      <c r="B309" s="5">
        <v>1</v>
      </c>
      <c r="C309" s="6">
        <v>23</v>
      </c>
      <c r="D309" s="5" t="s">
        <v>34</v>
      </c>
      <c r="E309" s="5">
        <v>6.4</v>
      </c>
      <c r="F309" s="5">
        <v>15</v>
      </c>
      <c r="G309" s="5">
        <v>120.2</v>
      </c>
      <c r="H309" s="5">
        <v>31.2</v>
      </c>
      <c r="I309" s="5">
        <v>0</v>
      </c>
    </row>
    <row r="310" spans="1:10" s="5" customFormat="1" x14ac:dyDescent="0.2">
      <c r="A310" s="5">
        <v>2017</v>
      </c>
      <c r="B310" s="5">
        <v>1</v>
      </c>
      <c r="C310" s="6">
        <v>24</v>
      </c>
      <c r="D310" s="5" t="s">
        <v>34</v>
      </c>
      <c r="E310" s="5">
        <v>7</v>
      </c>
      <c r="F310" s="5">
        <v>12</v>
      </c>
      <c r="G310" s="5">
        <v>133.6</v>
      </c>
      <c r="H310" s="5">
        <v>51.8</v>
      </c>
      <c r="I310" s="5">
        <v>0</v>
      </c>
    </row>
    <row r="311" spans="1:10" s="5" customFormat="1" x14ac:dyDescent="0.2">
      <c r="A311" s="5">
        <v>2017</v>
      </c>
      <c r="B311" s="5">
        <v>1</v>
      </c>
      <c r="C311" s="6">
        <v>25</v>
      </c>
      <c r="D311" s="5" t="s">
        <v>34</v>
      </c>
      <c r="E311" s="5">
        <v>6.5</v>
      </c>
      <c r="F311" s="5">
        <v>14</v>
      </c>
      <c r="G311" s="5">
        <v>130.30000000000001</v>
      </c>
      <c r="H311" s="5">
        <v>37.5</v>
      </c>
      <c r="I311" s="5">
        <v>3</v>
      </c>
    </row>
    <row r="312" spans="1:10" s="5" customFormat="1" x14ac:dyDescent="0.2">
      <c r="A312" s="5">
        <v>2017</v>
      </c>
      <c r="B312" s="5">
        <v>1</v>
      </c>
      <c r="C312" s="6">
        <v>26</v>
      </c>
      <c r="D312" s="5" t="s">
        <v>34</v>
      </c>
      <c r="E312" s="5">
        <v>5.0999999999999996</v>
      </c>
      <c r="F312" s="5">
        <v>10</v>
      </c>
      <c r="G312" s="5">
        <v>128.69999999999999</v>
      </c>
      <c r="H312" s="5">
        <v>45.3</v>
      </c>
      <c r="I312" s="5">
        <v>1</v>
      </c>
      <c r="J312" s="5" t="s">
        <v>30</v>
      </c>
    </row>
    <row r="313" spans="1:10" s="5" customFormat="1" x14ac:dyDescent="0.2">
      <c r="A313" s="5">
        <v>2017</v>
      </c>
      <c r="B313" s="5">
        <v>4</v>
      </c>
      <c r="C313" s="6">
        <v>2</v>
      </c>
      <c r="D313" s="5" t="s">
        <v>34</v>
      </c>
      <c r="E313" s="5">
        <v>6.1</v>
      </c>
      <c r="F313" s="5">
        <v>13</v>
      </c>
      <c r="G313" s="5">
        <v>134.9</v>
      </c>
      <c r="H313" s="5">
        <v>10.199999999999999</v>
      </c>
      <c r="I313" s="5">
        <v>0</v>
      </c>
      <c r="J313" s="5" t="s">
        <v>30</v>
      </c>
    </row>
    <row r="314" spans="1:10" s="5" customFormat="1" x14ac:dyDescent="0.2">
      <c r="A314" s="5">
        <v>2017</v>
      </c>
      <c r="B314" s="5">
        <v>4</v>
      </c>
      <c r="C314" s="6">
        <v>3</v>
      </c>
      <c r="D314" s="5" t="s">
        <v>34</v>
      </c>
      <c r="E314" s="5">
        <v>7</v>
      </c>
      <c r="F314" s="5">
        <v>17</v>
      </c>
      <c r="G314" s="5">
        <v>152.19999999999999</v>
      </c>
      <c r="H314" s="5">
        <v>8.3000000000000007</v>
      </c>
      <c r="I314" s="5">
        <v>0</v>
      </c>
    </row>
    <row r="315" spans="1:10" s="5" customFormat="1" x14ac:dyDescent="0.2">
      <c r="A315" s="5">
        <v>2017</v>
      </c>
      <c r="B315" s="5">
        <v>4</v>
      </c>
      <c r="C315" s="6">
        <v>4</v>
      </c>
      <c r="D315" s="5" t="s">
        <v>34</v>
      </c>
      <c r="E315" s="5">
        <v>7.4</v>
      </c>
      <c r="F315" s="5">
        <v>21</v>
      </c>
      <c r="G315" s="5">
        <v>124.2</v>
      </c>
      <c r="H315" s="5">
        <v>11.3</v>
      </c>
      <c r="I315" s="5">
        <v>1</v>
      </c>
    </row>
    <row r="316" spans="1:10" s="5" customFormat="1" x14ac:dyDescent="0.2">
      <c r="A316" s="5">
        <v>2017</v>
      </c>
      <c r="B316" s="5">
        <v>4</v>
      </c>
      <c r="C316" s="6">
        <v>5</v>
      </c>
      <c r="D316" s="5" t="s">
        <v>34</v>
      </c>
      <c r="E316" s="5">
        <v>6</v>
      </c>
      <c r="F316" s="5">
        <v>18</v>
      </c>
      <c r="G316" s="5">
        <v>171.1</v>
      </c>
      <c r="H316" s="5">
        <v>9.3000000000000007</v>
      </c>
      <c r="I316" s="5">
        <v>1</v>
      </c>
    </row>
    <row r="317" spans="1:10" s="5" customFormat="1" x14ac:dyDescent="0.2">
      <c r="A317" s="5">
        <v>2017</v>
      </c>
      <c r="B317" s="5">
        <v>4</v>
      </c>
      <c r="C317" s="6">
        <v>6</v>
      </c>
      <c r="D317" s="5" t="s">
        <v>34</v>
      </c>
      <c r="E317" s="5">
        <v>5.4</v>
      </c>
      <c r="F317" s="5">
        <v>10</v>
      </c>
      <c r="G317" s="5">
        <v>105</v>
      </c>
      <c r="H317" s="5">
        <v>9.9</v>
      </c>
      <c r="I317" s="5">
        <v>1</v>
      </c>
    </row>
    <row r="318" spans="1:10" s="5" customFormat="1" x14ac:dyDescent="0.2">
      <c r="A318" s="5">
        <v>2017</v>
      </c>
      <c r="B318" s="5">
        <v>4</v>
      </c>
      <c r="C318" s="6">
        <v>7</v>
      </c>
      <c r="D318" s="5" t="s">
        <v>34</v>
      </c>
      <c r="E318" s="5">
        <v>7.7</v>
      </c>
      <c r="F318" s="5">
        <v>12</v>
      </c>
      <c r="G318" s="5">
        <v>127.4</v>
      </c>
      <c r="H318" s="5">
        <v>13.4</v>
      </c>
      <c r="I318" s="5">
        <v>2</v>
      </c>
    </row>
    <row r="319" spans="1:10" s="5" customFormat="1" x14ac:dyDescent="0.2">
      <c r="A319" s="5">
        <v>2017</v>
      </c>
      <c r="B319" s="5">
        <v>4</v>
      </c>
      <c r="C319" s="6">
        <v>8</v>
      </c>
      <c r="D319" s="5" t="s">
        <v>34</v>
      </c>
      <c r="E319" s="5">
        <v>6.3</v>
      </c>
      <c r="F319" s="5">
        <v>11</v>
      </c>
      <c r="G319" s="5">
        <v>110.5</v>
      </c>
      <c r="H319" s="5">
        <v>11.7</v>
      </c>
      <c r="I319" s="5">
        <v>1</v>
      </c>
    </row>
    <row r="320" spans="1:10" s="5" customFormat="1" x14ac:dyDescent="0.2">
      <c r="A320" s="5">
        <v>2017</v>
      </c>
      <c r="B320" s="5">
        <v>4</v>
      </c>
      <c r="C320" s="6">
        <v>9</v>
      </c>
      <c r="D320" s="5" t="s">
        <v>34</v>
      </c>
      <c r="E320" s="5">
        <v>5.0999999999999996</v>
      </c>
      <c r="F320" s="5">
        <v>8</v>
      </c>
      <c r="G320" s="5">
        <v>113.1</v>
      </c>
      <c r="H320" s="5">
        <v>9</v>
      </c>
      <c r="I320" s="5">
        <v>0</v>
      </c>
    </row>
    <row r="321" spans="1:10" s="5" customFormat="1" x14ac:dyDescent="0.2">
      <c r="A321" s="5">
        <v>2017</v>
      </c>
      <c r="B321" s="5">
        <v>4</v>
      </c>
      <c r="C321" s="6">
        <v>10</v>
      </c>
      <c r="D321" s="5" t="s">
        <v>34</v>
      </c>
      <c r="E321" s="5">
        <v>7.7</v>
      </c>
      <c r="F321" s="5">
        <v>14</v>
      </c>
      <c r="G321" s="5">
        <v>142.9</v>
      </c>
      <c r="H321" s="5">
        <v>13.4</v>
      </c>
      <c r="I321" s="5">
        <v>0</v>
      </c>
    </row>
    <row r="322" spans="1:10" s="5" customFormat="1" x14ac:dyDescent="0.2">
      <c r="A322" s="5">
        <v>2017</v>
      </c>
      <c r="B322" s="5">
        <v>4</v>
      </c>
      <c r="C322" s="6">
        <v>11</v>
      </c>
      <c r="D322" s="5" t="s">
        <v>34</v>
      </c>
      <c r="E322" s="5">
        <v>7.9</v>
      </c>
      <c r="F322" s="5">
        <v>17</v>
      </c>
      <c r="G322" s="5">
        <v>165.4</v>
      </c>
      <c r="H322" s="5">
        <v>11.7</v>
      </c>
      <c r="I322" s="5">
        <v>1</v>
      </c>
    </row>
    <row r="323" spans="1:10" s="5" customFormat="1" x14ac:dyDescent="0.2">
      <c r="A323" s="5">
        <v>2017</v>
      </c>
      <c r="B323" s="5">
        <v>4</v>
      </c>
      <c r="C323" s="6">
        <v>12</v>
      </c>
      <c r="D323" s="5" t="s">
        <v>34</v>
      </c>
      <c r="E323" s="5">
        <v>5.4</v>
      </c>
      <c r="F323" s="5">
        <v>12</v>
      </c>
      <c r="G323" s="5">
        <v>113.4</v>
      </c>
      <c r="H323" s="5">
        <v>9.1999999999999993</v>
      </c>
      <c r="I323" s="5">
        <v>0</v>
      </c>
    </row>
    <row r="324" spans="1:10" s="5" customFormat="1" x14ac:dyDescent="0.2">
      <c r="A324" s="5">
        <v>2017</v>
      </c>
      <c r="B324" s="5">
        <v>3</v>
      </c>
      <c r="C324" s="6">
        <v>1</v>
      </c>
      <c r="D324" s="5" t="s">
        <v>34</v>
      </c>
      <c r="E324" s="5">
        <v>5</v>
      </c>
      <c r="F324" s="5">
        <v>10</v>
      </c>
      <c r="G324" s="5">
        <v>127</v>
      </c>
      <c r="H324" s="5">
        <v>37.200000000000003</v>
      </c>
      <c r="I324" s="5">
        <v>0</v>
      </c>
      <c r="J324" s="5" t="s">
        <v>42</v>
      </c>
    </row>
    <row r="325" spans="1:10" s="5" customFormat="1" x14ac:dyDescent="0.2">
      <c r="A325" s="5">
        <v>2017</v>
      </c>
      <c r="B325" s="5">
        <v>3</v>
      </c>
      <c r="C325" s="6">
        <v>2</v>
      </c>
      <c r="D325" s="5" t="s">
        <v>34</v>
      </c>
      <c r="E325" s="5">
        <v>3.8</v>
      </c>
      <c r="F325" s="5">
        <v>10</v>
      </c>
      <c r="G325" s="5">
        <v>64.400000000000006</v>
      </c>
      <c r="H325" s="5">
        <v>28.3</v>
      </c>
      <c r="I325" s="5">
        <v>0</v>
      </c>
      <c r="J325" s="5" t="s">
        <v>43</v>
      </c>
    </row>
    <row r="326" spans="1:10" s="5" customFormat="1" x14ac:dyDescent="0.2">
      <c r="A326" s="5">
        <v>2017</v>
      </c>
      <c r="B326" s="5">
        <v>3</v>
      </c>
      <c r="C326" s="6">
        <v>9</v>
      </c>
      <c r="D326" s="5" t="s">
        <v>34</v>
      </c>
      <c r="E326" s="5">
        <v>4.8</v>
      </c>
      <c r="F326" s="5">
        <v>12</v>
      </c>
      <c r="G326" s="5">
        <v>130.30000000000001</v>
      </c>
      <c r="H326" s="5">
        <v>36.9</v>
      </c>
      <c r="I326" s="5">
        <v>0</v>
      </c>
      <c r="J326" s="5" t="s">
        <v>43</v>
      </c>
    </row>
    <row r="327" spans="1:10" s="5" customFormat="1" x14ac:dyDescent="0.2">
      <c r="A327" s="5">
        <v>2017</v>
      </c>
      <c r="B327" s="5">
        <v>3</v>
      </c>
      <c r="C327" s="6">
        <v>15</v>
      </c>
      <c r="D327" s="5" t="s">
        <v>34</v>
      </c>
      <c r="E327" s="5">
        <v>8.6999999999999993</v>
      </c>
      <c r="F327" s="5">
        <v>15</v>
      </c>
      <c r="G327" s="5">
        <v>124.6</v>
      </c>
      <c r="H327" s="5">
        <v>48</v>
      </c>
      <c r="I327" s="5">
        <v>2</v>
      </c>
      <c r="J327" s="5" t="s">
        <v>44</v>
      </c>
    </row>
    <row r="328" spans="1:10" s="5" customFormat="1" x14ac:dyDescent="0.2">
      <c r="A328" s="5">
        <v>2017</v>
      </c>
      <c r="B328" s="5">
        <v>3</v>
      </c>
      <c r="C328" s="6">
        <v>16</v>
      </c>
      <c r="D328" s="5" t="s">
        <v>34</v>
      </c>
      <c r="E328" s="5">
        <v>10.4</v>
      </c>
      <c r="F328" s="5">
        <v>14</v>
      </c>
      <c r="G328" s="5">
        <v>158.69999999999999</v>
      </c>
      <c r="H328" s="5">
        <v>44.7</v>
      </c>
      <c r="I328" s="5">
        <v>1</v>
      </c>
      <c r="J328" s="5" t="s">
        <v>45</v>
      </c>
    </row>
    <row r="329" spans="1:10" s="5" customFormat="1" x14ac:dyDescent="0.2">
      <c r="A329" s="5">
        <v>2017</v>
      </c>
      <c r="B329" s="5">
        <v>3</v>
      </c>
      <c r="C329" s="6">
        <v>17</v>
      </c>
      <c r="D329" s="5" t="s">
        <v>34</v>
      </c>
      <c r="E329" s="5">
        <v>7.8</v>
      </c>
      <c r="F329" s="5">
        <v>15</v>
      </c>
      <c r="G329" s="5">
        <v>166.6</v>
      </c>
      <c r="H329" s="5">
        <v>63.3</v>
      </c>
      <c r="I329" s="5">
        <v>1</v>
      </c>
    </row>
    <row r="330" spans="1:10" s="5" customFormat="1" x14ac:dyDescent="0.2">
      <c r="A330" s="5">
        <v>2017</v>
      </c>
      <c r="B330" s="5">
        <v>3</v>
      </c>
      <c r="C330" s="6">
        <v>18</v>
      </c>
      <c r="D330" s="5" t="s">
        <v>34</v>
      </c>
      <c r="E330" s="5">
        <v>8.5</v>
      </c>
      <c r="F330" s="5">
        <v>16</v>
      </c>
      <c r="G330" s="5">
        <v>178.2</v>
      </c>
      <c r="H330" s="5">
        <v>61.3</v>
      </c>
      <c r="I330" s="5">
        <v>0</v>
      </c>
    </row>
    <row r="331" spans="1:10" s="5" customFormat="1" x14ac:dyDescent="0.2">
      <c r="A331" s="5">
        <v>2017</v>
      </c>
      <c r="B331" s="5">
        <v>3</v>
      </c>
      <c r="C331" s="6">
        <v>20</v>
      </c>
      <c r="D331" s="5" t="s">
        <v>34</v>
      </c>
      <c r="E331" s="5">
        <v>9.1999999999999993</v>
      </c>
      <c r="F331" s="5">
        <v>16</v>
      </c>
      <c r="G331" s="5">
        <v>215.3</v>
      </c>
      <c r="H331" s="5">
        <v>51.9</v>
      </c>
      <c r="I331" s="5">
        <v>0</v>
      </c>
      <c r="J331" s="5" t="s">
        <v>46</v>
      </c>
    </row>
    <row r="332" spans="1:10" s="5" customFormat="1" x14ac:dyDescent="0.2">
      <c r="A332" s="5">
        <v>2017</v>
      </c>
      <c r="B332" s="5">
        <v>3</v>
      </c>
      <c r="C332" s="6">
        <v>22</v>
      </c>
      <c r="D332" s="5" t="s">
        <v>34</v>
      </c>
      <c r="E332" s="5">
        <v>11.9</v>
      </c>
      <c r="F332" s="5">
        <v>19</v>
      </c>
      <c r="G332" s="5">
        <v>253.6</v>
      </c>
      <c r="H332" s="5">
        <v>53.8</v>
      </c>
      <c r="I332" s="5">
        <v>1</v>
      </c>
    </row>
    <row r="333" spans="1:10" s="5" customFormat="1" x14ac:dyDescent="0.2">
      <c r="A333" s="5">
        <v>2017</v>
      </c>
      <c r="B333" s="5">
        <v>3</v>
      </c>
      <c r="C333" s="6">
        <v>28</v>
      </c>
      <c r="D333" s="5" t="s">
        <v>34</v>
      </c>
      <c r="E333" s="5">
        <v>4.5999999999999996</v>
      </c>
      <c r="F333" s="5">
        <v>13</v>
      </c>
      <c r="G333" s="5">
        <v>80.2</v>
      </c>
      <c r="H333" s="5">
        <v>40.700000000000003</v>
      </c>
      <c r="I333" s="5">
        <v>1</v>
      </c>
    </row>
    <row r="334" spans="1:10" s="5" customFormat="1" x14ac:dyDescent="0.2">
      <c r="A334" s="5">
        <v>2017</v>
      </c>
      <c r="B334" s="5">
        <v>3</v>
      </c>
      <c r="C334" s="6">
        <v>33</v>
      </c>
      <c r="D334" s="5" t="s">
        <v>34</v>
      </c>
      <c r="E334" s="5">
        <v>6.9</v>
      </c>
      <c r="F334" s="5">
        <v>14</v>
      </c>
      <c r="G334" s="5">
        <v>176.1</v>
      </c>
      <c r="H334" s="5">
        <v>50.2</v>
      </c>
      <c r="I334" s="5">
        <v>0</v>
      </c>
      <c r="J334" s="5" t="s">
        <v>46</v>
      </c>
    </row>
    <row r="335" spans="1:10" s="5" customFormat="1" x14ac:dyDescent="0.2">
      <c r="A335" s="5">
        <v>2017</v>
      </c>
      <c r="B335" s="5">
        <v>3</v>
      </c>
      <c r="C335" s="6">
        <v>35</v>
      </c>
      <c r="D335" s="5" t="s">
        <v>34</v>
      </c>
      <c r="E335" s="5">
        <v>5.3</v>
      </c>
      <c r="F335" s="5">
        <v>12</v>
      </c>
      <c r="G335" s="5">
        <v>95.3</v>
      </c>
      <c r="H335" s="5">
        <v>32.700000000000003</v>
      </c>
      <c r="I335" s="5">
        <v>4</v>
      </c>
    </row>
    <row r="336" spans="1:10" s="5" customFormat="1" x14ac:dyDescent="0.2">
      <c r="A336" s="5">
        <v>2017</v>
      </c>
      <c r="B336" s="5">
        <v>3</v>
      </c>
      <c r="C336" s="6">
        <v>36</v>
      </c>
      <c r="D336" s="5" t="s">
        <v>34</v>
      </c>
      <c r="E336" s="5">
        <v>7.7</v>
      </c>
      <c r="F336" s="5">
        <v>18</v>
      </c>
      <c r="G336" s="5">
        <v>141.19999999999999</v>
      </c>
      <c r="H336" s="5">
        <v>53.3</v>
      </c>
      <c r="I336" s="5">
        <v>1</v>
      </c>
    </row>
    <row r="337" spans="1:10" s="5" customFormat="1" x14ac:dyDescent="0.2">
      <c r="A337" s="5">
        <v>2017</v>
      </c>
      <c r="B337" s="5">
        <v>3</v>
      </c>
      <c r="C337" s="6">
        <v>37</v>
      </c>
      <c r="D337" s="5" t="s">
        <v>34</v>
      </c>
      <c r="E337" s="5">
        <v>5.0999999999999996</v>
      </c>
      <c r="F337" s="5">
        <v>12</v>
      </c>
      <c r="G337" s="5">
        <v>115.8</v>
      </c>
      <c r="H337" s="5">
        <v>30.6</v>
      </c>
      <c r="I337" s="5">
        <v>1</v>
      </c>
      <c r="J337" s="5" t="s">
        <v>47</v>
      </c>
    </row>
    <row r="338" spans="1:10" s="5" customFormat="1" x14ac:dyDescent="0.2">
      <c r="A338" s="5">
        <v>2017</v>
      </c>
      <c r="B338" s="5">
        <v>3</v>
      </c>
      <c r="C338" s="6">
        <v>38</v>
      </c>
      <c r="D338" s="5" t="s">
        <v>34</v>
      </c>
      <c r="E338" s="5">
        <v>8.8000000000000007</v>
      </c>
      <c r="F338" s="5">
        <v>16</v>
      </c>
      <c r="G338" s="5">
        <v>184.9</v>
      </c>
      <c r="H338" s="5">
        <v>47.8</v>
      </c>
      <c r="I338" s="5">
        <v>0</v>
      </c>
    </row>
    <row r="339" spans="1:10" s="5" customFormat="1" x14ac:dyDescent="0.2">
      <c r="A339" s="5">
        <v>2017</v>
      </c>
      <c r="B339" s="5">
        <v>3</v>
      </c>
      <c r="C339" s="6">
        <v>39</v>
      </c>
      <c r="D339" s="5" t="s">
        <v>34</v>
      </c>
      <c r="E339" s="5">
        <v>5.0999999999999996</v>
      </c>
      <c r="F339" s="5">
        <v>12</v>
      </c>
      <c r="G339" s="5">
        <v>103.8</v>
      </c>
      <c r="H339" s="5">
        <v>29.5</v>
      </c>
      <c r="I339" s="5">
        <v>0</v>
      </c>
    </row>
    <row r="340" spans="1:10" s="5" customFormat="1" x14ac:dyDescent="0.2">
      <c r="A340" s="5">
        <v>2017</v>
      </c>
      <c r="B340" s="5">
        <v>5</v>
      </c>
      <c r="C340" s="6">
        <v>20</v>
      </c>
      <c r="D340" s="5" t="s">
        <v>34</v>
      </c>
      <c r="E340" s="5">
        <v>4.9000000000000004</v>
      </c>
      <c r="F340" s="5">
        <v>15</v>
      </c>
      <c r="G340" s="5">
        <v>88.3</v>
      </c>
      <c r="H340" s="5">
        <v>14.8</v>
      </c>
      <c r="I340" s="5">
        <v>0</v>
      </c>
    </row>
    <row r="341" spans="1:10" s="5" customFormat="1" x14ac:dyDescent="0.2">
      <c r="A341" s="5">
        <v>2017</v>
      </c>
      <c r="B341" s="5">
        <v>5</v>
      </c>
      <c r="C341" s="6">
        <v>21</v>
      </c>
      <c r="D341" s="5" t="s">
        <v>34</v>
      </c>
      <c r="E341" s="5">
        <v>4.5999999999999996</v>
      </c>
      <c r="F341" s="5">
        <v>8</v>
      </c>
      <c r="G341" s="5">
        <v>80.400000000000006</v>
      </c>
      <c r="H341" s="5">
        <v>17.899999999999999</v>
      </c>
      <c r="I341" s="5">
        <v>1</v>
      </c>
    </row>
    <row r="342" spans="1:10" s="5" customFormat="1" x14ac:dyDescent="0.2">
      <c r="A342" s="5">
        <v>2017</v>
      </c>
      <c r="B342" s="5">
        <v>5</v>
      </c>
      <c r="C342" s="6">
        <v>22</v>
      </c>
      <c r="D342" s="5" t="s">
        <v>34</v>
      </c>
      <c r="E342" s="5">
        <v>9</v>
      </c>
      <c r="F342" s="5">
        <v>20</v>
      </c>
      <c r="G342" s="5">
        <v>158.9</v>
      </c>
      <c r="H342" s="5">
        <v>33.799999999999997</v>
      </c>
      <c r="I342" s="5">
        <v>0</v>
      </c>
    </row>
    <row r="343" spans="1:10" s="5" customFormat="1" x14ac:dyDescent="0.2">
      <c r="A343" s="5">
        <v>2017</v>
      </c>
      <c r="B343" s="5">
        <v>5</v>
      </c>
      <c r="C343" s="6">
        <v>23</v>
      </c>
      <c r="D343" s="5" t="s">
        <v>34</v>
      </c>
      <c r="E343" s="5">
        <v>4.4000000000000004</v>
      </c>
      <c r="F343" s="5">
        <v>10</v>
      </c>
      <c r="G343" s="5">
        <v>104.8</v>
      </c>
      <c r="H343" s="16">
        <v>26.2</v>
      </c>
      <c r="I343" s="5">
        <v>0</v>
      </c>
    </row>
    <row r="344" spans="1:10" s="5" customFormat="1" x14ac:dyDescent="0.2">
      <c r="A344" s="5">
        <v>2017</v>
      </c>
      <c r="B344" s="5">
        <v>5</v>
      </c>
      <c r="C344" s="6">
        <v>24</v>
      </c>
      <c r="D344" s="5" t="s">
        <v>34</v>
      </c>
      <c r="E344" s="5">
        <v>7</v>
      </c>
      <c r="F344" s="5">
        <v>14</v>
      </c>
      <c r="G344" s="5">
        <v>127.1</v>
      </c>
      <c r="H344" s="5">
        <v>32.299999999999997</v>
      </c>
      <c r="I344" s="5">
        <v>0</v>
      </c>
    </row>
    <row r="345" spans="1:10" s="5" customFormat="1" x14ac:dyDescent="0.2">
      <c r="A345" s="5">
        <v>2017</v>
      </c>
      <c r="B345" s="5">
        <v>5</v>
      </c>
      <c r="C345" s="6">
        <v>25</v>
      </c>
      <c r="D345" s="5" t="s">
        <v>34</v>
      </c>
      <c r="E345" s="5">
        <v>8</v>
      </c>
      <c r="F345" s="5">
        <v>18</v>
      </c>
      <c r="G345" s="5">
        <v>161</v>
      </c>
      <c r="H345" s="5">
        <v>45.4</v>
      </c>
      <c r="I345" s="5">
        <v>0</v>
      </c>
    </row>
    <row r="346" spans="1:10" s="5" customFormat="1" x14ac:dyDescent="0.2">
      <c r="A346" s="5">
        <v>2017</v>
      </c>
      <c r="B346" s="5">
        <v>5</v>
      </c>
      <c r="C346" s="6">
        <v>26</v>
      </c>
      <c r="D346" s="5" t="s">
        <v>34</v>
      </c>
      <c r="E346" s="5">
        <v>6.8</v>
      </c>
      <c r="F346" s="5">
        <v>13</v>
      </c>
      <c r="G346" s="5">
        <v>135.69999999999999</v>
      </c>
      <c r="H346" s="5">
        <v>41.2</v>
      </c>
      <c r="I346" s="5">
        <v>1</v>
      </c>
    </row>
    <row r="347" spans="1:10" s="5" customFormat="1" x14ac:dyDescent="0.2">
      <c r="A347" s="5">
        <v>2017</v>
      </c>
      <c r="B347" s="5">
        <v>5</v>
      </c>
      <c r="C347" s="6">
        <v>27</v>
      </c>
      <c r="D347" s="5" t="s">
        <v>34</v>
      </c>
      <c r="E347" s="5">
        <v>4.5999999999999996</v>
      </c>
      <c r="F347" s="5">
        <v>12</v>
      </c>
      <c r="G347" s="5">
        <v>90.8</v>
      </c>
      <c r="H347" s="5">
        <v>29.3</v>
      </c>
      <c r="I347" s="5">
        <v>0</v>
      </c>
    </row>
    <row r="348" spans="1:10" s="5" customFormat="1" x14ac:dyDescent="0.2">
      <c r="A348" s="5">
        <v>2017</v>
      </c>
      <c r="B348" s="5">
        <v>5</v>
      </c>
      <c r="C348" s="6">
        <v>28</v>
      </c>
      <c r="D348" s="5" t="s">
        <v>34</v>
      </c>
      <c r="E348" s="5">
        <v>6.7</v>
      </c>
      <c r="F348" s="5">
        <v>14</v>
      </c>
      <c r="G348" s="5">
        <v>133.4</v>
      </c>
      <c r="H348" s="5">
        <v>32.6</v>
      </c>
      <c r="I348" s="5">
        <v>0</v>
      </c>
    </row>
    <row r="349" spans="1:10" s="5" customFormat="1" x14ac:dyDescent="0.2">
      <c r="A349" s="5">
        <v>2017</v>
      </c>
      <c r="B349" s="5">
        <v>5</v>
      </c>
      <c r="C349" s="6">
        <v>29</v>
      </c>
      <c r="D349" s="5" t="s">
        <v>34</v>
      </c>
      <c r="E349" s="5">
        <v>6.8</v>
      </c>
      <c r="F349" s="5">
        <v>14</v>
      </c>
      <c r="G349" s="5">
        <v>127.2</v>
      </c>
      <c r="H349" s="5">
        <v>51</v>
      </c>
      <c r="I349" s="5">
        <v>1</v>
      </c>
    </row>
    <row r="350" spans="1:10" s="5" customFormat="1" x14ac:dyDescent="0.2">
      <c r="A350" s="5">
        <v>2017</v>
      </c>
      <c r="B350" s="5">
        <v>5</v>
      </c>
      <c r="C350" s="6">
        <v>30</v>
      </c>
      <c r="D350" s="5" t="s">
        <v>34</v>
      </c>
      <c r="E350" s="5">
        <v>5.2</v>
      </c>
      <c r="F350" s="5">
        <v>10</v>
      </c>
      <c r="G350" s="5">
        <v>90.1</v>
      </c>
      <c r="H350" s="5">
        <v>35.6</v>
      </c>
      <c r="I350" s="5">
        <v>0</v>
      </c>
    </row>
    <row r="351" spans="1:10" s="5" customFormat="1" x14ac:dyDescent="0.2">
      <c r="A351" s="5">
        <v>2017</v>
      </c>
      <c r="B351" s="5">
        <v>5</v>
      </c>
      <c r="C351" s="6">
        <v>31</v>
      </c>
      <c r="D351" s="5" t="s">
        <v>34</v>
      </c>
      <c r="E351" s="5">
        <v>4.3</v>
      </c>
      <c r="F351" s="5">
        <v>11</v>
      </c>
      <c r="G351" s="5">
        <v>92.5</v>
      </c>
      <c r="H351" s="5">
        <v>33.5</v>
      </c>
      <c r="I351" s="5">
        <v>0</v>
      </c>
    </row>
    <row r="352" spans="1:10" s="5" customFormat="1" x14ac:dyDescent="0.2">
      <c r="A352" s="5">
        <v>2017</v>
      </c>
      <c r="B352" s="5">
        <v>5</v>
      </c>
      <c r="C352" s="6">
        <v>32</v>
      </c>
      <c r="D352" s="5" t="s">
        <v>34</v>
      </c>
      <c r="E352" s="5">
        <v>5.6</v>
      </c>
      <c r="F352" s="5">
        <v>10</v>
      </c>
      <c r="G352" s="5">
        <v>133.30000000000001</v>
      </c>
      <c r="H352" s="5">
        <v>32.200000000000003</v>
      </c>
      <c r="I352" s="5">
        <v>1</v>
      </c>
    </row>
    <row r="353" spans="1:10" s="5" customFormat="1" x14ac:dyDescent="0.2">
      <c r="A353" s="5">
        <v>2017</v>
      </c>
      <c r="B353" s="5">
        <v>2</v>
      </c>
      <c r="C353" s="6">
        <v>11</v>
      </c>
      <c r="D353" s="5" t="s">
        <v>12</v>
      </c>
      <c r="E353" s="5">
        <v>16.5</v>
      </c>
      <c r="F353" s="5">
        <v>21</v>
      </c>
      <c r="G353" s="5">
        <v>231.6</v>
      </c>
      <c r="H353" s="5">
        <v>55.4</v>
      </c>
      <c r="I353" s="5">
        <v>3</v>
      </c>
      <c r="J353" s="5" t="s">
        <v>33</v>
      </c>
    </row>
    <row r="354" spans="1:10" s="5" customFormat="1" x14ac:dyDescent="0.2">
      <c r="A354" s="5">
        <v>2017</v>
      </c>
      <c r="B354" s="5">
        <v>2</v>
      </c>
      <c r="C354" s="6">
        <v>21</v>
      </c>
      <c r="D354" s="5" t="s">
        <v>12</v>
      </c>
      <c r="E354" s="5">
        <v>12.1</v>
      </c>
      <c r="F354" s="5">
        <v>25</v>
      </c>
      <c r="G354" s="5">
        <v>222</v>
      </c>
      <c r="H354" s="5">
        <v>33.299999999999997</v>
      </c>
      <c r="I354" s="5">
        <v>2</v>
      </c>
    </row>
    <row r="355" spans="1:10" s="5" customFormat="1" x14ac:dyDescent="0.2">
      <c r="A355" s="5">
        <v>2017</v>
      </c>
      <c r="B355" s="5">
        <v>6</v>
      </c>
      <c r="C355" s="6">
        <v>1</v>
      </c>
      <c r="D355" s="5" t="s">
        <v>27</v>
      </c>
      <c r="E355" s="5">
        <v>10.7</v>
      </c>
      <c r="F355" s="5">
        <v>22</v>
      </c>
      <c r="G355" s="5">
        <v>216.2</v>
      </c>
      <c r="H355" s="5">
        <v>16.5</v>
      </c>
      <c r="I355" s="5">
        <v>7</v>
      </c>
      <c r="J355" s="5" t="s">
        <v>28</v>
      </c>
    </row>
    <row r="356" spans="1:10" s="5" customFormat="1" x14ac:dyDescent="0.2">
      <c r="A356" s="5">
        <v>2017</v>
      </c>
      <c r="B356" s="5">
        <v>6</v>
      </c>
      <c r="C356" s="6">
        <v>2</v>
      </c>
      <c r="D356" s="5" t="s">
        <v>27</v>
      </c>
      <c r="E356" s="5">
        <v>12.2</v>
      </c>
      <c r="F356" s="5">
        <v>18</v>
      </c>
      <c r="G356" s="5">
        <v>200</v>
      </c>
      <c r="H356" s="5">
        <v>17</v>
      </c>
      <c r="I356" s="5">
        <v>7</v>
      </c>
    </row>
    <row r="357" spans="1:10" s="5" customFormat="1" x14ac:dyDescent="0.2">
      <c r="A357" s="5">
        <v>2017</v>
      </c>
      <c r="B357" s="5">
        <v>2</v>
      </c>
      <c r="C357" s="6">
        <v>1</v>
      </c>
      <c r="D357" s="5" t="s">
        <v>27</v>
      </c>
      <c r="E357" s="5">
        <v>13.1</v>
      </c>
      <c r="F357" s="5">
        <v>14</v>
      </c>
      <c r="G357" s="5">
        <v>211.4</v>
      </c>
      <c r="H357" s="5">
        <v>51.7</v>
      </c>
      <c r="I357" s="5">
        <v>19</v>
      </c>
      <c r="J357" s="5" t="s">
        <v>29</v>
      </c>
    </row>
    <row r="358" spans="1:10" s="5" customFormat="1" x14ac:dyDescent="0.2">
      <c r="A358" s="5">
        <v>2017</v>
      </c>
      <c r="B358" s="5">
        <v>2</v>
      </c>
      <c r="C358" s="6">
        <v>7</v>
      </c>
      <c r="D358" s="5" t="s">
        <v>27</v>
      </c>
      <c r="E358" s="5">
        <v>13.5</v>
      </c>
      <c r="F358" s="5">
        <v>25</v>
      </c>
      <c r="G358" s="5">
        <v>236</v>
      </c>
      <c r="H358" s="5">
        <v>45.7</v>
      </c>
      <c r="I358" s="5">
        <v>3</v>
      </c>
    </row>
    <row r="359" spans="1:10" s="5" customFormat="1" x14ac:dyDescent="0.2">
      <c r="A359" s="5">
        <v>2017</v>
      </c>
      <c r="B359" s="5">
        <v>2</v>
      </c>
      <c r="C359" s="6">
        <v>24</v>
      </c>
      <c r="D359" s="5" t="s">
        <v>27</v>
      </c>
      <c r="E359" s="5">
        <v>13.1</v>
      </c>
      <c r="F359" s="5">
        <v>24</v>
      </c>
      <c r="G359" s="5">
        <v>233.3</v>
      </c>
      <c r="H359" s="5">
        <v>75.2</v>
      </c>
      <c r="I359" s="5">
        <v>4</v>
      </c>
    </row>
    <row r="360" spans="1:10" s="5" customFormat="1" x14ac:dyDescent="0.2">
      <c r="A360" s="5">
        <v>2017</v>
      </c>
      <c r="B360" s="5">
        <v>1</v>
      </c>
      <c r="C360" s="6">
        <v>1</v>
      </c>
      <c r="D360" s="5" t="s">
        <v>27</v>
      </c>
      <c r="E360" s="5">
        <v>8.5</v>
      </c>
      <c r="F360" s="5">
        <v>19</v>
      </c>
      <c r="G360" s="5">
        <v>166.4</v>
      </c>
      <c r="H360" s="5">
        <v>29.4</v>
      </c>
      <c r="I360" s="5">
        <v>8</v>
      </c>
    </row>
    <row r="361" spans="1:10" s="5" customFormat="1" x14ac:dyDescent="0.2">
      <c r="A361" s="5">
        <v>2017</v>
      </c>
      <c r="B361" s="5">
        <v>1</v>
      </c>
      <c r="C361" s="6">
        <v>30</v>
      </c>
      <c r="D361" s="5" t="s">
        <v>27</v>
      </c>
      <c r="E361" s="5">
        <v>14</v>
      </c>
      <c r="F361" s="5">
        <v>22</v>
      </c>
      <c r="G361" s="5">
        <v>289.60000000000002</v>
      </c>
      <c r="H361" s="5">
        <v>47.4</v>
      </c>
      <c r="I361" s="5">
        <v>3</v>
      </c>
    </row>
    <row r="362" spans="1:10" s="5" customFormat="1" x14ac:dyDescent="0.2">
      <c r="A362" s="5">
        <v>2017</v>
      </c>
      <c r="B362" s="5">
        <v>1</v>
      </c>
      <c r="C362" s="6">
        <v>31</v>
      </c>
      <c r="D362" s="5" t="s">
        <v>27</v>
      </c>
      <c r="E362" s="5">
        <v>15.1</v>
      </c>
      <c r="F362" s="5">
        <v>27</v>
      </c>
      <c r="G362" s="5">
        <v>255.3</v>
      </c>
      <c r="H362" s="5">
        <v>33.9</v>
      </c>
      <c r="I362" s="5">
        <v>6</v>
      </c>
    </row>
    <row r="363" spans="1:10" s="5" customFormat="1" x14ac:dyDescent="0.2">
      <c r="A363" s="5">
        <v>2017</v>
      </c>
      <c r="B363" s="5">
        <v>1</v>
      </c>
      <c r="C363" s="6">
        <v>32</v>
      </c>
      <c r="D363" s="5" t="s">
        <v>27</v>
      </c>
      <c r="E363" s="5">
        <v>18.399999999999999</v>
      </c>
      <c r="F363" s="5">
        <v>22</v>
      </c>
      <c r="G363" s="5">
        <v>248.6</v>
      </c>
      <c r="H363" s="5">
        <v>46.8</v>
      </c>
      <c r="I363" s="5">
        <v>1</v>
      </c>
      <c r="J363" s="5" t="s">
        <v>30</v>
      </c>
    </row>
    <row r="364" spans="1:10" s="5" customFormat="1" x14ac:dyDescent="0.2">
      <c r="A364" s="5">
        <v>2017</v>
      </c>
      <c r="B364" s="5">
        <v>4</v>
      </c>
      <c r="C364" s="6">
        <v>23</v>
      </c>
      <c r="D364" s="5" t="s">
        <v>27</v>
      </c>
      <c r="E364" s="5">
        <v>15.8</v>
      </c>
      <c r="F364" s="5">
        <v>25</v>
      </c>
      <c r="G364" s="5">
        <v>276.8</v>
      </c>
      <c r="H364" s="5">
        <v>20</v>
      </c>
      <c r="I364" s="5">
        <v>0</v>
      </c>
    </row>
    <row r="365" spans="1:10" s="5" customFormat="1" x14ac:dyDescent="0.2">
      <c r="A365" s="5">
        <v>2017</v>
      </c>
      <c r="B365" s="5">
        <v>4</v>
      </c>
      <c r="C365" s="6">
        <v>24</v>
      </c>
      <c r="D365" s="5" t="s">
        <v>27</v>
      </c>
      <c r="E365" s="5">
        <v>8</v>
      </c>
      <c r="F365" s="5">
        <v>18</v>
      </c>
      <c r="G365" s="5">
        <v>196.3</v>
      </c>
      <c r="H365" s="5">
        <v>12.7</v>
      </c>
      <c r="I365" s="5">
        <v>0</v>
      </c>
      <c r="J365" s="5" t="s">
        <v>30</v>
      </c>
    </row>
    <row r="366" spans="1:10" s="5" customFormat="1" x14ac:dyDescent="0.2">
      <c r="A366" s="5">
        <v>2017</v>
      </c>
      <c r="B366" s="5">
        <v>4</v>
      </c>
      <c r="C366" s="6">
        <v>25</v>
      </c>
      <c r="D366" s="5" t="s">
        <v>27</v>
      </c>
      <c r="E366" s="5">
        <v>16.8</v>
      </c>
      <c r="F366" s="5">
        <v>26</v>
      </c>
      <c r="G366" s="5">
        <v>227.2</v>
      </c>
      <c r="H366" s="5">
        <v>16.3</v>
      </c>
      <c r="I366" s="5">
        <v>0</v>
      </c>
    </row>
    <row r="367" spans="1:10" s="5" customFormat="1" x14ac:dyDescent="0.2">
      <c r="A367" s="5">
        <v>2017</v>
      </c>
      <c r="B367" s="5">
        <v>3</v>
      </c>
      <c r="C367" s="6">
        <v>10</v>
      </c>
      <c r="D367" s="5" t="s">
        <v>27</v>
      </c>
      <c r="E367" s="5">
        <v>14.9</v>
      </c>
      <c r="F367" s="5">
        <v>24</v>
      </c>
      <c r="G367" s="5">
        <v>224.7</v>
      </c>
      <c r="H367" s="5">
        <v>49.5</v>
      </c>
      <c r="I367" s="5">
        <v>2</v>
      </c>
      <c r="J367" s="5" t="s">
        <v>31</v>
      </c>
    </row>
    <row r="368" spans="1:10" s="5" customFormat="1" x14ac:dyDescent="0.2">
      <c r="A368" s="5">
        <v>2017</v>
      </c>
      <c r="B368" s="5">
        <v>3</v>
      </c>
      <c r="C368" s="6">
        <v>11</v>
      </c>
      <c r="D368" s="5" t="s">
        <v>27</v>
      </c>
      <c r="E368" s="5">
        <v>11.8</v>
      </c>
      <c r="F368" s="5">
        <v>28</v>
      </c>
      <c r="G368" s="5">
        <v>213.1</v>
      </c>
      <c r="H368" s="5">
        <v>48.2</v>
      </c>
      <c r="I368" s="5">
        <v>11</v>
      </c>
    </row>
    <row r="369" spans="1:10" s="5" customFormat="1" x14ac:dyDescent="0.2">
      <c r="A369" s="5">
        <v>2017</v>
      </c>
      <c r="B369" s="5">
        <v>3</v>
      </c>
      <c r="C369" s="6">
        <v>12</v>
      </c>
      <c r="D369" s="5" t="s">
        <v>27</v>
      </c>
      <c r="E369" s="5">
        <v>13.4</v>
      </c>
      <c r="F369" s="5">
        <v>24</v>
      </c>
      <c r="G369" s="5">
        <v>211.3</v>
      </c>
      <c r="H369" s="5">
        <v>59.9</v>
      </c>
      <c r="I369" s="5">
        <v>10</v>
      </c>
    </row>
    <row r="370" spans="1:10" s="5" customFormat="1" x14ac:dyDescent="0.2">
      <c r="A370" s="5">
        <v>2017</v>
      </c>
      <c r="B370" s="5">
        <v>3</v>
      </c>
      <c r="C370" s="6">
        <v>19</v>
      </c>
      <c r="D370" s="5" t="s">
        <v>27</v>
      </c>
      <c r="E370" s="5">
        <v>10.6</v>
      </c>
      <c r="F370" s="5">
        <v>22</v>
      </c>
      <c r="G370" s="5">
        <v>243.7</v>
      </c>
      <c r="H370" s="5">
        <v>48.8</v>
      </c>
      <c r="I370" s="5">
        <v>12</v>
      </c>
    </row>
    <row r="371" spans="1:10" s="5" customFormat="1" x14ac:dyDescent="0.2">
      <c r="A371" s="5">
        <v>2017</v>
      </c>
      <c r="B371" s="5">
        <v>3</v>
      </c>
      <c r="C371" s="6">
        <v>23</v>
      </c>
      <c r="D371" s="5" t="s">
        <v>27</v>
      </c>
      <c r="E371" s="5">
        <v>12.8</v>
      </c>
      <c r="F371" s="5">
        <v>18</v>
      </c>
      <c r="G371" s="5">
        <v>264.39999999999998</v>
      </c>
      <c r="H371" s="5">
        <v>46.2</v>
      </c>
      <c r="I371" s="5">
        <v>21</v>
      </c>
    </row>
    <row r="372" spans="1:10" s="5" customFormat="1" x14ac:dyDescent="0.2">
      <c r="A372" s="5">
        <v>2017</v>
      </c>
      <c r="B372" s="5">
        <v>3</v>
      </c>
      <c r="C372" s="6">
        <v>24</v>
      </c>
      <c r="D372" s="5" t="s">
        <v>27</v>
      </c>
      <c r="E372" s="5">
        <v>16.600000000000001</v>
      </c>
      <c r="F372" s="5">
        <v>20</v>
      </c>
      <c r="G372" s="5">
        <v>242.5</v>
      </c>
      <c r="H372" s="5">
        <v>60.6</v>
      </c>
      <c r="I372" s="5">
        <v>9</v>
      </c>
      <c r="J372" s="5" t="s">
        <v>32</v>
      </c>
    </row>
    <row r="373" spans="1:10" s="5" customFormat="1" x14ac:dyDescent="0.2">
      <c r="A373" s="5">
        <v>2017</v>
      </c>
      <c r="B373" s="5">
        <v>3</v>
      </c>
      <c r="C373" s="6">
        <v>25</v>
      </c>
      <c r="D373" s="5" t="s">
        <v>27</v>
      </c>
      <c r="E373" s="5">
        <v>11.4</v>
      </c>
      <c r="F373" s="5">
        <v>18</v>
      </c>
      <c r="G373" s="5">
        <v>210.3</v>
      </c>
      <c r="H373" s="5">
        <v>50.9</v>
      </c>
      <c r="I373" s="5">
        <v>6</v>
      </c>
    </row>
    <row r="374" spans="1:10" s="5" customFormat="1" x14ac:dyDescent="0.2">
      <c r="A374" s="5">
        <v>2017</v>
      </c>
      <c r="B374" s="5">
        <v>3</v>
      </c>
      <c r="C374" s="6">
        <v>26</v>
      </c>
      <c r="D374" s="5" t="s">
        <v>27</v>
      </c>
      <c r="E374" s="5">
        <v>13.6</v>
      </c>
      <c r="F374" s="5">
        <v>24</v>
      </c>
      <c r="G374" s="5">
        <v>226.2</v>
      </c>
      <c r="H374" s="5">
        <v>54.3</v>
      </c>
      <c r="I374" s="5">
        <v>13</v>
      </c>
    </row>
    <row r="375" spans="1:10" s="5" customFormat="1" x14ac:dyDescent="0.2">
      <c r="A375" s="5">
        <v>2017</v>
      </c>
      <c r="B375" s="5">
        <v>3</v>
      </c>
      <c r="C375" s="6">
        <v>31</v>
      </c>
      <c r="D375" s="5" t="s">
        <v>27</v>
      </c>
      <c r="E375" s="5">
        <v>14.5</v>
      </c>
      <c r="F375" s="5">
        <v>24</v>
      </c>
      <c r="G375" s="5">
        <v>302.5</v>
      </c>
      <c r="H375" s="5">
        <v>66.7</v>
      </c>
      <c r="I375" s="5">
        <v>8</v>
      </c>
    </row>
    <row r="376" spans="1:10" s="5" customFormat="1" x14ac:dyDescent="0.2">
      <c r="A376" s="5">
        <v>2017</v>
      </c>
      <c r="B376" s="5">
        <v>5</v>
      </c>
      <c r="C376" s="6">
        <v>18</v>
      </c>
      <c r="D376" s="5" t="s">
        <v>27</v>
      </c>
      <c r="E376" s="5">
        <v>12.2</v>
      </c>
      <c r="F376" s="5">
        <v>27</v>
      </c>
      <c r="G376" s="5">
        <v>179</v>
      </c>
      <c r="H376" s="5">
        <v>42.9</v>
      </c>
      <c r="I376" s="5">
        <v>2</v>
      </c>
    </row>
    <row r="377" spans="1:10" s="5" customFormat="1" x14ac:dyDescent="0.2">
      <c r="A377" s="5">
        <v>2017</v>
      </c>
      <c r="B377" s="5">
        <v>5</v>
      </c>
      <c r="C377" s="6">
        <v>19</v>
      </c>
      <c r="D377" s="5" t="s">
        <v>27</v>
      </c>
      <c r="E377" s="5">
        <v>15.5</v>
      </c>
      <c r="F377" s="5">
        <v>24</v>
      </c>
      <c r="G377" s="5">
        <v>216</v>
      </c>
      <c r="H377" s="5">
        <v>57.4</v>
      </c>
      <c r="I377" s="5">
        <v>0</v>
      </c>
    </row>
    <row r="378" spans="1:10" s="5" customFormat="1" x14ac:dyDescent="0.2">
      <c r="A378" s="5">
        <v>2018</v>
      </c>
      <c r="B378" s="5">
        <v>3</v>
      </c>
      <c r="C378" s="5">
        <v>27</v>
      </c>
      <c r="D378" s="5" t="s">
        <v>51</v>
      </c>
      <c r="E378" s="5">
        <v>2.4</v>
      </c>
      <c r="F378" s="5">
        <v>5</v>
      </c>
      <c r="G378" s="5">
        <v>53.2</v>
      </c>
    </row>
    <row r="379" spans="1:10" s="5" customFormat="1" x14ac:dyDescent="0.2">
      <c r="A379" s="5">
        <v>2018</v>
      </c>
      <c r="B379" s="5">
        <v>3</v>
      </c>
      <c r="C379" s="5">
        <v>28</v>
      </c>
      <c r="D379" s="5" t="s">
        <v>51</v>
      </c>
      <c r="E379" s="5">
        <v>2</v>
      </c>
      <c r="F379" s="5">
        <v>3</v>
      </c>
      <c r="G379" s="5">
        <v>60.5</v>
      </c>
    </row>
    <row r="380" spans="1:10" s="5" customFormat="1" x14ac:dyDescent="0.2">
      <c r="A380" s="5">
        <v>2018</v>
      </c>
      <c r="B380" s="5">
        <v>5</v>
      </c>
      <c r="C380" s="5">
        <v>20</v>
      </c>
      <c r="D380" s="5" t="s">
        <v>51</v>
      </c>
      <c r="E380" s="5">
        <v>2.8</v>
      </c>
      <c r="F380" s="5">
        <v>3</v>
      </c>
      <c r="G380" s="5">
        <v>66.8</v>
      </c>
    </row>
    <row r="381" spans="1:10" s="5" customFormat="1" x14ac:dyDescent="0.2">
      <c r="A381" s="5">
        <v>2018</v>
      </c>
      <c r="B381" s="5">
        <v>2</v>
      </c>
      <c r="C381" s="5">
        <v>8</v>
      </c>
      <c r="D381" s="5" t="s">
        <v>51</v>
      </c>
      <c r="E381" s="5">
        <v>4.0999999999999996</v>
      </c>
      <c r="F381" s="5">
        <v>3</v>
      </c>
      <c r="G381" s="5">
        <v>69</v>
      </c>
    </row>
    <row r="382" spans="1:10" s="5" customFormat="1" x14ac:dyDescent="0.2">
      <c r="A382" s="5">
        <v>2018</v>
      </c>
      <c r="B382" s="5">
        <v>1</v>
      </c>
      <c r="C382" s="5">
        <v>21</v>
      </c>
      <c r="D382" s="5" t="s">
        <v>51</v>
      </c>
      <c r="E382" s="5">
        <v>3.1</v>
      </c>
      <c r="F382" s="5">
        <v>5</v>
      </c>
      <c r="G382" s="5">
        <v>69.5</v>
      </c>
    </row>
    <row r="383" spans="1:10" s="5" customFormat="1" x14ac:dyDescent="0.2">
      <c r="A383" s="5">
        <v>2018</v>
      </c>
      <c r="B383" s="5">
        <v>3</v>
      </c>
      <c r="C383" s="5">
        <v>19</v>
      </c>
      <c r="D383" s="5" t="s">
        <v>51</v>
      </c>
      <c r="E383" s="5">
        <v>2.8</v>
      </c>
      <c r="F383" s="5">
        <v>5</v>
      </c>
      <c r="G383" s="5">
        <v>71.5</v>
      </c>
    </row>
    <row r="384" spans="1:10" s="5" customFormat="1" x14ac:dyDescent="0.2">
      <c r="A384" s="5">
        <v>2018</v>
      </c>
      <c r="B384" s="5">
        <v>5</v>
      </c>
      <c r="C384" s="5">
        <v>23</v>
      </c>
      <c r="D384" s="5" t="s">
        <v>51</v>
      </c>
      <c r="E384" s="5">
        <v>4.5</v>
      </c>
      <c r="F384" s="5">
        <v>5</v>
      </c>
      <c r="G384" s="5">
        <v>80.97</v>
      </c>
    </row>
    <row r="385" spans="1:10" s="5" customFormat="1" x14ac:dyDescent="0.2">
      <c r="A385" s="5">
        <v>2018</v>
      </c>
      <c r="B385" s="5">
        <v>5</v>
      </c>
      <c r="C385" s="5">
        <v>22</v>
      </c>
      <c r="D385" s="5" t="s">
        <v>51</v>
      </c>
      <c r="E385" s="5">
        <v>3.7</v>
      </c>
      <c r="F385" s="5">
        <v>5</v>
      </c>
      <c r="G385" s="5">
        <v>81.7</v>
      </c>
    </row>
    <row r="386" spans="1:10" s="5" customFormat="1" x14ac:dyDescent="0.2">
      <c r="A386" s="5">
        <v>2018</v>
      </c>
      <c r="B386" s="5">
        <v>1</v>
      </c>
      <c r="C386" s="5">
        <v>23</v>
      </c>
      <c r="D386" s="5" t="s">
        <v>51</v>
      </c>
      <c r="E386" s="5">
        <v>2.9</v>
      </c>
      <c r="F386" s="5">
        <v>5</v>
      </c>
      <c r="G386" s="5">
        <v>86.9</v>
      </c>
    </row>
    <row r="387" spans="1:10" s="5" customFormat="1" x14ac:dyDescent="0.2">
      <c r="A387" s="5">
        <v>2018</v>
      </c>
      <c r="B387" s="5">
        <v>2</v>
      </c>
      <c r="C387" s="5">
        <v>18</v>
      </c>
      <c r="D387" s="5" t="s">
        <v>51</v>
      </c>
      <c r="E387" s="5">
        <v>3.7</v>
      </c>
      <c r="F387" s="5">
        <v>5</v>
      </c>
      <c r="G387" s="5">
        <v>88</v>
      </c>
    </row>
    <row r="388" spans="1:10" s="5" customFormat="1" x14ac:dyDescent="0.2">
      <c r="A388" s="5">
        <v>2018</v>
      </c>
      <c r="B388" s="5">
        <v>2</v>
      </c>
      <c r="C388" s="5">
        <v>20</v>
      </c>
      <c r="D388" s="5" t="s">
        <v>51</v>
      </c>
      <c r="E388" s="5">
        <v>3.1</v>
      </c>
      <c r="F388" s="5">
        <v>5</v>
      </c>
      <c r="G388" s="5">
        <v>88</v>
      </c>
    </row>
    <row r="389" spans="1:10" s="5" customFormat="1" x14ac:dyDescent="0.2">
      <c r="A389" s="5">
        <v>2018</v>
      </c>
      <c r="B389" s="5">
        <v>1</v>
      </c>
      <c r="C389" s="5">
        <v>16</v>
      </c>
      <c r="D389" s="5" t="s">
        <v>51</v>
      </c>
      <c r="E389" s="5">
        <v>3.2</v>
      </c>
      <c r="F389" s="5">
        <v>5</v>
      </c>
      <c r="G389" s="5">
        <v>88.8</v>
      </c>
    </row>
    <row r="390" spans="1:10" s="5" customFormat="1" x14ac:dyDescent="0.2">
      <c r="A390" s="5">
        <v>2018</v>
      </c>
      <c r="B390" s="5">
        <v>1</v>
      </c>
      <c r="C390" s="5">
        <v>20</v>
      </c>
      <c r="D390" s="5" t="s">
        <v>51</v>
      </c>
      <c r="E390" s="5">
        <v>3.4</v>
      </c>
      <c r="F390" s="5">
        <v>5</v>
      </c>
      <c r="G390" s="5">
        <v>92.9</v>
      </c>
    </row>
    <row r="391" spans="1:10" s="5" customFormat="1" x14ac:dyDescent="0.2">
      <c r="A391" s="5">
        <v>2018</v>
      </c>
      <c r="B391" s="5">
        <v>1</v>
      </c>
      <c r="C391" s="5">
        <v>19</v>
      </c>
      <c r="D391" s="5" t="s">
        <v>51</v>
      </c>
      <c r="E391" s="5">
        <v>2.9</v>
      </c>
      <c r="F391" s="5">
        <v>5</v>
      </c>
      <c r="G391" s="5">
        <v>93</v>
      </c>
    </row>
    <row r="392" spans="1:10" s="5" customFormat="1" x14ac:dyDescent="0.2">
      <c r="A392" s="5">
        <v>2018</v>
      </c>
      <c r="B392" s="5">
        <v>2</v>
      </c>
      <c r="C392" s="5">
        <v>21</v>
      </c>
      <c r="D392" s="5" t="s">
        <v>51</v>
      </c>
      <c r="E392" s="5">
        <v>4.5999999999999996</v>
      </c>
      <c r="F392" s="5">
        <v>5</v>
      </c>
      <c r="G392" s="5">
        <v>97</v>
      </c>
      <c r="J392" s="5" t="s">
        <v>52</v>
      </c>
    </row>
    <row r="393" spans="1:10" s="5" customFormat="1" x14ac:dyDescent="0.2">
      <c r="A393" s="5">
        <v>2018</v>
      </c>
      <c r="B393" s="5">
        <v>3</v>
      </c>
      <c r="C393" s="5">
        <v>20</v>
      </c>
      <c r="D393" s="5" t="s">
        <v>51</v>
      </c>
      <c r="E393" s="5">
        <v>3.4</v>
      </c>
      <c r="F393" s="5">
        <v>5</v>
      </c>
      <c r="G393" s="5">
        <v>97</v>
      </c>
    </row>
    <row r="394" spans="1:10" s="5" customFormat="1" x14ac:dyDescent="0.2">
      <c r="A394" s="5">
        <v>2018</v>
      </c>
      <c r="B394" s="5">
        <v>2</v>
      </c>
      <c r="C394" s="5">
        <v>15</v>
      </c>
      <c r="D394" s="5" t="s">
        <v>51</v>
      </c>
      <c r="E394" s="5">
        <v>3.4</v>
      </c>
      <c r="F394" s="5">
        <v>5</v>
      </c>
      <c r="G394" s="5">
        <v>99</v>
      </c>
    </row>
    <row r="395" spans="1:10" s="5" customFormat="1" x14ac:dyDescent="0.2">
      <c r="A395" s="5">
        <v>2018</v>
      </c>
      <c r="B395" s="5">
        <v>3</v>
      </c>
      <c r="C395" s="5">
        <v>26</v>
      </c>
      <c r="D395" s="5" t="s">
        <v>51</v>
      </c>
      <c r="E395" s="5">
        <v>3.2</v>
      </c>
      <c r="F395" s="5">
        <v>3</v>
      </c>
      <c r="G395" s="5">
        <v>99.4</v>
      </c>
    </row>
    <row r="396" spans="1:10" s="5" customFormat="1" x14ac:dyDescent="0.2">
      <c r="A396" s="5">
        <v>2018</v>
      </c>
      <c r="B396" s="5">
        <v>3</v>
      </c>
      <c r="C396" s="5">
        <v>18</v>
      </c>
      <c r="D396" s="5" t="s">
        <v>51</v>
      </c>
      <c r="E396" s="5">
        <v>4.2</v>
      </c>
      <c r="F396" s="5">
        <v>5</v>
      </c>
      <c r="G396" s="5">
        <v>105.5</v>
      </c>
    </row>
    <row r="397" spans="1:10" s="5" customFormat="1" x14ac:dyDescent="0.2">
      <c r="A397" s="5">
        <v>2018</v>
      </c>
      <c r="B397" s="5">
        <v>4</v>
      </c>
      <c r="C397" s="5">
        <v>24</v>
      </c>
      <c r="D397" s="5" t="s">
        <v>51</v>
      </c>
      <c r="E397" s="5">
        <v>3.7</v>
      </c>
      <c r="F397" s="5">
        <v>7</v>
      </c>
      <c r="G397" s="5">
        <v>106</v>
      </c>
    </row>
    <row r="398" spans="1:10" s="5" customFormat="1" x14ac:dyDescent="0.2">
      <c r="A398" s="5">
        <v>2018</v>
      </c>
      <c r="B398" s="5">
        <v>2</v>
      </c>
      <c r="C398" s="5">
        <v>9</v>
      </c>
      <c r="D398" s="5" t="s">
        <v>51</v>
      </c>
      <c r="E398" s="5">
        <v>5.0999999999999996</v>
      </c>
      <c r="F398" s="5">
        <v>7</v>
      </c>
      <c r="G398" s="5">
        <v>107.4</v>
      </c>
    </row>
    <row r="399" spans="1:10" s="5" customFormat="1" x14ac:dyDescent="0.2">
      <c r="A399" s="5">
        <v>2018</v>
      </c>
      <c r="B399" s="5">
        <v>4</v>
      </c>
      <c r="C399" s="5">
        <v>13</v>
      </c>
      <c r="D399" s="5" t="s">
        <v>51</v>
      </c>
      <c r="E399" s="5">
        <v>5.6</v>
      </c>
      <c r="F399" s="5">
        <v>5</v>
      </c>
      <c r="G399" s="5">
        <v>108</v>
      </c>
    </row>
    <row r="400" spans="1:10" s="5" customFormat="1" x14ac:dyDescent="0.2">
      <c r="A400" s="5">
        <v>2018</v>
      </c>
      <c r="B400" s="5">
        <v>6</v>
      </c>
      <c r="C400" s="5">
        <v>10</v>
      </c>
      <c r="D400" s="5" t="s">
        <v>51</v>
      </c>
      <c r="E400" s="5">
        <v>3</v>
      </c>
      <c r="F400" s="5">
        <v>9</v>
      </c>
      <c r="G400" s="5">
        <v>108.5</v>
      </c>
    </row>
    <row r="401" spans="1:7" s="5" customFormat="1" x14ac:dyDescent="0.2">
      <c r="A401" s="5">
        <v>2018</v>
      </c>
      <c r="B401" s="5">
        <v>2</v>
      </c>
      <c r="C401" s="5">
        <v>19</v>
      </c>
      <c r="D401" s="5" t="s">
        <v>51</v>
      </c>
      <c r="E401" s="5">
        <v>4.4000000000000004</v>
      </c>
      <c r="F401" s="5">
        <v>5</v>
      </c>
      <c r="G401" s="5">
        <v>109</v>
      </c>
    </row>
    <row r="402" spans="1:7" s="5" customFormat="1" x14ac:dyDescent="0.2">
      <c r="A402" s="5">
        <v>2018</v>
      </c>
      <c r="B402" s="5">
        <v>4</v>
      </c>
      <c r="C402" s="5">
        <v>23</v>
      </c>
      <c r="D402" s="5" t="s">
        <v>51</v>
      </c>
      <c r="E402" s="5">
        <v>4.0999999999999996</v>
      </c>
      <c r="F402" s="5">
        <v>7</v>
      </c>
      <c r="G402" s="5">
        <v>111</v>
      </c>
    </row>
    <row r="403" spans="1:7" s="5" customFormat="1" x14ac:dyDescent="0.2">
      <c r="A403" s="5">
        <v>2018</v>
      </c>
      <c r="B403" s="5">
        <v>3</v>
      </c>
      <c r="C403" s="5">
        <v>15</v>
      </c>
      <c r="D403" s="5" t="s">
        <v>51</v>
      </c>
      <c r="E403" s="5">
        <v>4.2</v>
      </c>
      <c r="F403" s="5">
        <v>5</v>
      </c>
      <c r="G403" s="5">
        <v>112</v>
      </c>
    </row>
    <row r="404" spans="1:7" s="5" customFormat="1" x14ac:dyDescent="0.2">
      <c r="A404" s="5">
        <v>2018</v>
      </c>
      <c r="B404" s="5">
        <v>3</v>
      </c>
      <c r="C404" s="5">
        <v>23</v>
      </c>
      <c r="D404" s="5" t="s">
        <v>51</v>
      </c>
      <c r="E404" s="5">
        <v>5.5</v>
      </c>
      <c r="F404" s="5">
        <v>6</v>
      </c>
      <c r="G404" s="5">
        <v>112.5</v>
      </c>
    </row>
    <row r="405" spans="1:7" s="5" customFormat="1" x14ac:dyDescent="0.2">
      <c r="A405" s="5">
        <v>2018</v>
      </c>
      <c r="B405" s="5">
        <v>6</v>
      </c>
      <c r="C405" s="5">
        <v>15</v>
      </c>
      <c r="D405" s="5" t="s">
        <v>51</v>
      </c>
      <c r="E405" s="5">
        <v>3.4</v>
      </c>
      <c r="F405" s="5">
        <v>6</v>
      </c>
      <c r="G405" s="5">
        <v>113</v>
      </c>
    </row>
    <row r="406" spans="1:7" s="5" customFormat="1" x14ac:dyDescent="0.2">
      <c r="A406" s="5">
        <v>2018</v>
      </c>
      <c r="B406" s="5">
        <v>5</v>
      </c>
      <c r="C406" s="5">
        <v>17</v>
      </c>
      <c r="D406" s="5" t="s">
        <v>51</v>
      </c>
      <c r="E406" s="5">
        <v>4.4000000000000004</v>
      </c>
      <c r="F406" s="5">
        <v>7</v>
      </c>
      <c r="G406" s="5">
        <v>113.8</v>
      </c>
    </row>
    <row r="407" spans="1:7" s="5" customFormat="1" x14ac:dyDescent="0.2">
      <c r="A407" s="5">
        <v>2018</v>
      </c>
      <c r="B407" s="5">
        <v>4</v>
      </c>
      <c r="C407" s="5">
        <v>14</v>
      </c>
      <c r="D407" s="5" t="s">
        <v>51</v>
      </c>
      <c r="E407" s="5">
        <v>4.0999999999999996</v>
      </c>
      <c r="F407" s="5">
        <v>6</v>
      </c>
      <c r="G407" s="5">
        <v>114</v>
      </c>
    </row>
    <row r="408" spans="1:7" s="5" customFormat="1" x14ac:dyDescent="0.2">
      <c r="A408" s="5">
        <v>2018</v>
      </c>
      <c r="B408" s="5">
        <v>5</v>
      </c>
      <c r="C408" s="5">
        <v>18</v>
      </c>
      <c r="D408" s="5" t="s">
        <v>51</v>
      </c>
      <c r="E408" s="5">
        <v>5.4</v>
      </c>
      <c r="F408" s="5">
        <v>5</v>
      </c>
      <c r="G408" s="5">
        <v>116.2</v>
      </c>
    </row>
    <row r="409" spans="1:7" s="5" customFormat="1" x14ac:dyDescent="0.2">
      <c r="A409" s="5">
        <v>2018</v>
      </c>
      <c r="B409" s="5">
        <v>3</v>
      </c>
      <c r="C409" s="5">
        <v>17</v>
      </c>
      <c r="D409" s="5" t="s">
        <v>51</v>
      </c>
      <c r="E409" s="5">
        <v>5.0999999999999996</v>
      </c>
      <c r="F409" s="5">
        <v>5</v>
      </c>
      <c r="G409" s="5">
        <v>116.7</v>
      </c>
    </row>
    <row r="410" spans="1:7" s="5" customFormat="1" x14ac:dyDescent="0.2">
      <c r="A410" s="5">
        <v>2018</v>
      </c>
      <c r="B410" s="5">
        <v>5</v>
      </c>
      <c r="C410" s="5">
        <v>24</v>
      </c>
      <c r="D410" s="5" t="s">
        <v>51</v>
      </c>
      <c r="E410" s="5">
        <v>4.4000000000000004</v>
      </c>
      <c r="F410" s="5">
        <v>5</v>
      </c>
      <c r="G410" s="5">
        <v>118.2</v>
      </c>
    </row>
    <row r="411" spans="1:7" s="5" customFormat="1" x14ac:dyDescent="0.2">
      <c r="A411" s="5">
        <v>2018</v>
      </c>
      <c r="B411" s="5">
        <v>6</v>
      </c>
      <c r="C411" s="5">
        <v>11</v>
      </c>
      <c r="D411" s="5" t="s">
        <v>51</v>
      </c>
      <c r="E411" s="5">
        <v>4</v>
      </c>
      <c r="F411" s="5">
        <v>5</v>
      </c>
      <c r="G411" s="5">
        <v>118.5</v>
      </c>
    </row>
    <row r="412" spans="1:7" s="5" customFormat="1" x14ac:dyDescent="0.2">
      <c r="A412" s="5">
        <v>2018</v>
      </c>
      <c r="B412" s="5">
        <v>5</v>
      </c>
      <c r="C412" s="5">
        <v>16</v>
      </c>
      <c r="D412" s="5" t="s">
        <v>51</v>
      </c>
      <c r="E412" s="5">
        <v>5.3</v>
      </c>
      <c r="F412" s="5">
        <v>5</v>
      </c>
      <c r="G412" s="5">
        <v>118.7</v>
      </c>
    </row>
    <row r="413" spans="1:7" s="5" customFormat="1" x14ac:dyDescent="0.2">
      <c r="A413" s="5">
        <v>2018</v>
      </c>
      <c r="B413" s="5">
        <v>1</v>
      </c>
      <c r="C413" s="5">
        <v>22</v>
      </c>
      <c r="D413" s="5" t="s">
        <v>51</v>
      </c>
      <c r="E413" s="5">
        <v>3.8</v>
      </c>
      <c r="F413" s="5">
        <v>5</v>
      </c>
      <c r="G413" s="5">
        <v>118.9</v>
      </c>
    </row>
    <row r="414" spans="1:7" s="5" customFormat="1" x14ac:dyDescent="0.2">
      <c r="A414" s="5">
        <v>2018</v>
      </c>
      <c r="B414" s="5">
        <v>1</v>
      </c>
      <c r="C414" s="5">
        <v>18</v>
      </c>
      <c r="D414" s="5" t="s">
        <v>51</v>
      </c>
      <c r="E414" s="5">
        <v>3.5</v>
      </c>
      <c r="F414" s="5">
        <v>5</v>
      </c>
      <c r="G414" s="5">
        <v>119.8</v>
      </c>
    </row>
    <row r="415" spans="1:7" s="5" customFormat="1" x14ac:dyDescent="0.2">
      <c r="A415" s="5">
        <v>2018</v>
      </c>
      <c r="B415" s="5">
        <v>1</v>
      </c>
      <c r="C415" s="5">
        <v>15</v>
      </c>
      <c r="D415" s="5" t="s">
        <v>51</v>
      </c>
      <c r="E415" s="5">
        <v>3.5</v>
      </c>
      <c r="F415" s="5">
        <v>5</v>
      </c>
      <c r="G415" s="5">
        <v>120</v>
      </c>
    </row>
    <row r="416" spans="1:7" s="5" customFormat="1" x14ac:dyDescent="0.2">
      <c r="A416" s="5">
        <v>2018</v>
      </c>
      <c r="B416" s="5">
        <v>1</v>
      </c>
      <c r="C416" s="5">
        <v>24</v>
      </c>
      <c r="D416" s="5" t="s">
        <v>51</v>
      </c>
      <c r="E416" s="5">
        <v>5.2</v>
      </c>
      <c r="F416" s="5">
        <v>6</v>
      </c>
      <c r="G416" s="5">
        <v>120</v>
      </c>
    </row>
    <row r="417" spans="1:7" s="5" customFormat="1" x14ac:dyDescent="0.2">
      <c r="A417" s="5">
        <v>2018</v>
      </c>
      <c r="B417" s="5">
        <v>6</v>
      </c>
      <c r="C417" s="5">
        <v>16</v>
      </c>
      <c r="D417" s="5" t="s">
        <v>51</v>
      </c>
      <c r="E417" s="5">
        <v>3</v>
      </c>
      <c r="F417" s="5">
        <v>5</v>
      </c>
      <c r="G417" s="5">
        <v>120.7</v>
      </c>
    </row>
    <row r="418" spans="1:7" s="5" customFormat="1" x14ac:dyDescent="0.2">
      <c r="A418" s="5">
        <v>2018</v>
      </c>
      <c r="B418" s="5">
        <v>4</v>
      </c>
      <c r="C418" s="5">
        <v>25</v>
      </c>
      <c r="D418" s="5" t="s">
        <v>51</v>
      </c>
      <c r="E418" s="5">
        <v>3.4</v>
      </c>
      <c r="F418" s="5">
        <v>5</v>
      </c>
      <c r="G418" s="5">
        <v>121</v>
      </c>
    </row>
    <row r="419" spans="1:7" s="5" customFormat="1" x14ac:dyDescent="0.2">
      <c r="A419" s="5">
        <v>2018</v>
      </c>
      <c r="B419" s="5">
        <v>6</v>
      </c>
      <c r="C419" s="5">
        <v>21</v>
      </c>
      <c r="D419" s="5" t="s">
        <v>51</v>
      </c>
      <c r="E419" s="5">
        <v>4.3</v>
      </c>
      <c r="F419" s="5">
        <v>5</v>
      </c>
      <c r="G419" s="5">
        <v>121</v>
      </c>
    </row>
    <row r="420" spans="1:7" s="5" customFormat="1" x14ac:dyDescent="0.2">
      <c r="A420" s="5">
        <v>2018</v>
      </c>
      <c r="B420" s="5">
        <v>5</v>
      </c>
      <c r="C420" s="5">
        <v>25</v>
      </c>
      <c r="D420" s="5" t="s">
        <v>51</v>
      </c>
      <c r="E420" s="5">
        <v>4.3</v>
      </c>
      <c r="F420" s="5">
        <v>5</v>
      </c>
      <c r="G420" s="5">
        <v>122.5</v>
      </c>
    </row>
    <row r="421" spans="1:7" s="5" customFormat="1" x14ac:dyDescent="0.2">
      <c r="A421" s="5">
        <v>2018</v>
      </c>
      <c r="B421" s="5">
        <v>5</v>
      </c>
      <c r="C421" s="5">
        <v>21</v>
      </c>
      <c r="D421" s="5" t="s">
        <v>51</v>
      </c>
      <c r="E421" s="5">
        <v>4.5</v>
      </c>
      <c r="F421" s="5">
        <v>5</v>
      </c>
      <c r="G421" s="5">
        <v>123.6</v>
      </c>
    </row>
    <row r="422" spans="1:7" s="5" customFormat="1" x14ac:dyDescent="0.2">
      <c r="A422" s="5">
        <v>2018</v>
      </c>
      <c r="B422" s="5">
        <v>5</v>
      </c>
      <c r="C422" s="5">
        <v>15</v>
      </c>
      <c r="D422" s="5" t="s">
        <v>51</v>
      </c>
      <c r="E422" s="5">
        <v>5.3</v>
      </c>
      <c r="F422" s="5">
        <v>5</v>
      </c>
      <c r="G422" s="5">
        <v>125.6</v>
      </c>
    </row>
    <row r="423" spans="1:7" s="5" customFormat="1" x14ac:dyDescent="0.2">
      <c r="A423" s="5">
        <v>2018</v>
      </c>
      <c r="B423" s="5">
        <v>6</v>
      </c>
      <c r="C423" s="5">
        <v>17</v>
      </c>
      <c r="D423" s="5" t="s">
        <v>51</v>
      </c>
      <c r="E423" s="5">
        <v>4.0999999999999996</v>
      </c>
      <c r="F423" s="5">
        <v>6</v>
      </c>
      <c r="G423" s="5">
        <v>126.4</v>
      </c>
    </row>
    <row r="424" spans="1:7" s="5" customFormat="1" x14ac:dyDescent="0.2">
      <c r="A424" s="5">
        <v>2018</v>
      </c>
      <c r="B424" s="5">
        <v>1</v>
      </c>
      <c r="C424" s="5">
        <v>17</v>
      </c>
      <c r="D424" s="5" t="s">
        <v>51</v>
      </c>
      <c r="E424" s="5">
        <v>3.66</v>
      </c>
      <c r="F424" s="5">
        <v>5</v>
      </c>
      <c r="G424" s="5">
        <v>127.4</v>
      </c>
    </row>
    <row r="425" spans="1:7" s="5" customFormat="1" x14ac:dyDescent="0.2">
      <c r="A425" s="5">
        <v>2018</v>
      </c>
      <c r="B425" s="5">
        <v>1</v>
      </c>
      <c r="C425" s="5">
        <v>25</v>
      </c>
      <c r="D425" s="5" t="s">
        <v>51</v>
      </c>
      <c r="E425" s="5">
        <v>4.4000000000000004</v>
      </c>
      <c r="F425" s="5">
        <v>5</v>
      </c>
      <c r="G425" s="5">
        <v>130.5</v>
      </c>
    </row>
    <row r="426" spans="1:7" s="5" customFormat="1" x14ac:dyDescent="0.2">
      <c r="A426" s="5">
        <v>2018</v>
      </c>
      <c r="B426" s="5">
        <v>6</v>
      </c>
      <c r="C426" s="5">
        <v>14</v>
      </c>
      <c r="D426" s="5" t="s">
        <v>51</v>
      </c>
      <c r="E426" s="5">
        <v>5.5</v>
      </c>
      <c r="F426" s="5">
        <v>7</v>
      </c>
      <c r="G426" s="5">
        <v>133.30000000000001</v>
      </c>
    </row>
    <row r="427" spans="1:7" s="5" customFormat="1" x14ac:dyDescent="0.2">
      <c r="A427" s="5">
        <v>2018</v>
      </c>
      <c r="B427" s="5">
        <v>2</v>
      </c>
      <c r="C427" s="5">
        <v>7</v>
      </c>
      <c r="D427" s="5" t="s">
        <v>51</v>
      </c>
      <c r="E427" s="5">
        <v>6.7</v>
      </c>
      <c r="F427" s="5">
        <v>7</v>
      </c>
      <c r="G427" s="5">
        <v>134.1</v>
      </c>
    </row>
    <row r="428" spans="1:7" s="5" customFormat="1" x14ac:dyDescent="0.2">
      <c r="A428" s="5">
        <v>2018</v>
      </c>
      <c r="B428" s="5">
        <v>3</v>
      </c>
      <c r="C428" s="5">
        <v>14</v>
      </c>
      <c r="D428" s="5" t="s">
        <v>51</v>
      </c>
      <c r="E428" s="5">
        <v>5.9</v>
      </c>
      <c r="F428" s="5">
        <v>7</v>
      </c>
      <c r="G428" s="5">
        <v>134.4</v>
      </c>
    </row>
    <row r="429" spans="1:7" s="5" customFormat="1" x14ac:dyDescent="0.2">
      <c r="A429" s="5">
        <v>2018</v>
      </c>
      <c r="B429" s="5">
        <v>6</v>
      </c>
      <c r="C429" s="5">
        <v>22</v>
      </c>
      <c r="D429" s="5" t="s">
        <v>51</v>
      </c>
      <c r="E429" s="5">
        <v>5.8</v>
      </c>
      <c r="F429" s="5">
        <v>8</v>
      </c>
      <c r="G429" s="5">
        <v>135.80000000000001</v>
      </c>
    </row>
    <row r="430" spans="1:7" s="5" customFormat="1" x14ac:dyDescent="0.2">
      <c r="A430" s="5">
        <v>2018</v>
      </c>
      <c r="B430" s="5">
        <v>3</v>
      </c>
      <c r="C430" s="5">
        <v>21</v>
      </c>
      <c r="D430" s="5" t="s">
        <v>51</v>
      </c>
      <c r="E430" s="5">
        <v>5.6</v>
      </c>
      <c r="F430" s="5">
        <v>5</v>
      </c>
      <c r="G430" s="5">
        <v>138.19999999999999</v>
      </c>
    </row>
    <row r="431" spans="1:7" s="5" customFormat="1" x14ac:dyDescent="0.2">
      <c r="A431" s="5">
        <v>2018</v>
      </c>
      <c r="B431" s="5">
        <v>4</v>
      </c>
      <c r="C431" s="5">
        <v>22</v>
      </c>
      <c r="D431" s="5" t="s">
        <v>51</v>
      </c>
      <c r="E431" s="5">
        <v>4.4000000000000004</v>
      </c>
      <c r="F431" s="5">
        <v>9</v>
      </c>
      <c r="G431" s="5">
        <v>142</v>
      </c>
    </row>
    <row r="432" spans="1:7" s="5" customFormat="1" x14ac:dyDescent="0.2">
      <c r="A432" s="5">
        <v>2018</v>
      </c>
      <c r="B432" s="5">
        <v>6</v>
      </c>
      <c r="C432" s="5">
        <v>13</v>
      </c>
      <c r="D432" s="5" t="s">
        <v>51</v>
      </c>
      <c r="E432" s="5">
        <v>5.9</v>
      </c>
      <c r="F432" s="5">
        <v>5</v>
      </c>
      <c r="G432" s="5">
        <v>147</v>
      </c>
    </row>
    <row r="433" spans="1:7" s="5" customFormat="1" x14ac:dyDescent="0.2">
      <c r="A433" s="5">
        <v>2018</v>
      </c>
      <c r="B433" s="5">
        <v>2</v>
      </c>
      <c r="C433" s="5">
        <v>10</v>
      </c>
      <c r="D433" s="5" t="s">
        <v>51</v>
      </c>
      <c r="E433" s="5">
        <v>5.2</v>
      </c>
      <c r="F433" s="5">
        <v>5</v>
      </c>
      <c r="G433" s="5">
        <v>148.80000000000001</v>
      </c>
    </row>
    <row r="434" spans="1:7" s="5" customFormat="1" x14ac:dyDescent="0.2">
      <c r="A434" s="5">
        <v>2018</v>
      </c>
      <c r="B434" s="5">
        <v>5</v>
      </c>
      <c r="C434" s="5">
        <v>13</v>
      </c>
      <c r="D434" s="5" t="s">
        <v>51</v>
      </c>
      <c r="E434" s="5">
        <v>7.4</v>
      </c>
      <c r="F434" s="5">
        <v>9</v>
      </c>
      <c r="G434" s="5">
        <v>149.30000000000001</v>
      </c>
    </row>
    <row r="435" spans="1:7" s="5" customFormat="1" x14ac:dyDescent="0.2">
      <c r="A435" s="5">
        <v>2018</v>
      </c>
      <c r="B435" s="5">
        <v>5</v>
      </c>
      <c r="C435" s="5">
        <v>14</v>
      </c>
      <c r="D435" s="5" t="s">
        <v>51</v>
      </c>
      <c r="E435" s="5">
        <v>4.8</v>
      </c>
      <c r="F435" s="5">
        <v>5</v>
      </c>
      <c r="G435" s="5">
        <v>149.6</v>
      </c>
    </row>
    <row r="436" spans="1:7" s="5" customFormat="1" x14ac:dyDescent="0.2">
      <c r="A436" s="5">
        <v>2018</v>
      </c>
      <c r="B436" s="5">
        <v>6</v>
      </c>
      <c r="C436" s="5">
        <v>12</v>
      </c>
      <c r="D436" s="5" t="s">
        <v>51</v>
      </c>
      <c r="E436" s="5">
        <v>6.9</v>
      </c>
      <c r="F436" s="5">
        <v>5</v>
      </c>
      <c r="G436" s="5">
        <v>151.4</v>
      </c>
    </row>
    <row r="437" spans="1:7" s="5" customFormat="1" x14ac:dyDescent="0.2">
      <c r="A437" s="5">
        <v>2018</v>
      </c>
      <c r="B437" s="5">
        <v>4</v>
      </c>
      <c r="C437" s="5">
        <v>3</v>
      </c>
      <c r="D437" s="5" t="s">
        <v>51</v>
      </c>
      <c r="E437" s="5">
        <v>10.199999999999999</v>
      </c>
      <c r="F437" s="5">
        <v>9</v>
      </c>
      <c r="G437" s="5">
        <v>154</v>
      </c>
    </row>
    <row r="438" spans="1:7" s="5" customFormat="1" x14ac:dyDescent="0.2">
      <c r="A438" s="5">
        <v>2018</v>
      </c>
      <c r="B438" s="5">
        <v>4</v>
      </c>
      <c r="C438" s="5">
        <v>6</v>
      </c>
      <c r="D438" s="5" t="s">
        <v>51</v>
      </c>
      <c r="E438" s="5">
        <v>13.4</v>
      </c>
      <c r="F438" s="5">
        <v>7</v>
      </c>
      <c r="G438" s="5">
        <v>154</v>
      </c>
    </row>
    <row r="439" spans="1:7" s="5" customFormat="1" x14ac:dyDescent="0.2">
      <c r="A439" s="5">
        <v>2018</v>
      </c>
      <c r="B439" s="5">
        <v>4</v>
      </c>
      <c r="C439" s="5">
        <v>15</v>
      </c>
      <c r="D439" s="5" t="s">
        <v>51</v>
      </c>
      <c r="E439" s="5">
        <v>6.1</v>
      </c>
      <c r="F439" s="5">
        <v>6</v>
      </c>
      <c r="G439" s="5">
        <v>155</v>
      </c>
    </row>
    <row r="440" spans="1:7" s="5" customFormat="1" x14ac:dyDescent="0.2">
      <c r="A440" s="5">
        <v>2018</v>
      </c>
      <c r="B440" s="5">
        <v>6</v>
      </c>
      <c r="C440" s="5">
        <v>23</v>
      </c>
      <c r="D440" s="5" t="s">
        <v>51</v>
      </c>
      <c r="E440" s="5">
        <v>12.2</v>
      </c>
      <c r="F440" s="5">
        <v>18</v>
      </c>
      <c r="G440" s="5">
        <v>156.5</v>
      </c>
    </row>
    <row r="441" spans="1:7" s="5" customFormat="1" x14ac:dyDescent="0.2">
      <c r="A441" s="5">
        <v>2018</v>
      </c>
      <c r="B441" s="5">
        <v>3</v>
      </c>
      <c r="C441" s="5">
        <v>25</v>
      </c>
      <c r="D441" s="5" t="s">
        <v>51</v>
      </c>
      <c r="E441" s="5">
        <v>7.3</v>
      </c>
      <c r="F441" s="5">
        <v>7</v>
      </c>
      <c r="G441" s="5">
        <v>157.30000000000001</v>
      </c>
    </row>
    <row r="442" spans="1:7" s="5" customFormat="1" x14ac:dyDescent="0.2">
      <c r="A442" s="5">
        <v>2018</v>
      </c>
      <c r="B442" s="5">
        <v>5</v>
      </c>
      <c r="C442" s="5">
        <v>19</v>
      </c>
      <c r="D442" s="5" t="s">
        <v>51</v>
      </c>
      <c r="E442" s="5">
        <v>8.5</v>
      </c>
      <c r="F442" s="5">
        <v>9</v>
      </c>
      <c r="G442" s="5">
        <v>157.69999999999999</v>
      </c>
    </row>
    <row r="443" spans="1:7" s="5" customFormat="1" x14ac:dyDescent="0.2">
      <c r="A443" s="5">
        <v>2018</v>
      </c>
      <c r="B443" s="5">
        <v>3</v>
      </c>
      <c r="C443" s="5">
        <v>16</v>
      </c>
      <c r="D443" s="5" t="s">
        <v>51</v>
      </c>
      <c r="E443" s="5">
        <v>8.5</v>
      </c>
      <c r="F443" s="5">
        <v>5</v>
      </c>
      <c r="G443" s="5">
        <v>158.6</v>
      </c>
    </row>
    <row r="444" spans="1:7" s="5" customFormat="1" x14ac:dyDescent="0.2">
      <c r="A444" s="5">
        <v>2018</v>
      </c>
      <c r="B444" s="5">
        <v>3</v>
      </c>
      <c r="C444" s="5">
        <v>22</v>
      </c>
      <c r="D444" s="5" t="s">
        <v>51</v>
      </c>
      <c r="E444" s="5">
        <v>6.3</v>
      </c>
      <c r="F444" s="5">
        <v>5</v>
      </c>
      <c r="G444" s="5">
        <v>158.80000000000001</v>
      </c>
    </row>
    <row r="445" spans="1:7" s="5" customFormat="1" x14ac:dyDescent="0.2">
      <c r="A445" s="5">
        <v>2018</v>
      </c>
      <c r="B445" s="5">
        <v>2</v>
      </c>
      <c r="C445" s="5">
        <v>16</v>
      </c>
      <c r="D445" s="5" t="s">
        <v>51</v>
      </c>
      <c r="E445" s="5">
        <v>6.4</v>
      </c>
      <c r="F445" s="5">
        <v>7</v>
      </c>
      <c r="G445" s="5">
        <v>172</v>
      </c>
    </row>
    <row r="446" spans="1:7" s="5" customFormat="1" x14ac:dyDescent="0.2">
      <c r="A446" s="5">
        <v>2018</v>
      </c>
      <c r="B446" s="5">
        <v>4</v>
      </c>
      <c r="C446" s="5">
        <v>12</v>
      </c>
      <c r="D446" s="5" t="s">
        <v>51</v>
      </c>
      <c r="E446" s="5">
        <v>8.1999999999999993</v>
      </c>
      <c r="F446" s="5">
        <v>5</v>
      </c>
      <c r="G446" s="5">
        <v>176</v>
      </c>
    </row>
    <row r="447" spans="1:7" s="5" customFormat="1" x14ac:dyDescent="0.2">
      <c r="A447" s="5">
        <v>2018</v>
      </c>
      <c r="B447" s="5">
        <v>3</v>
      </c>
      <c r="C447" s="5">
        <v>24</v>
      </c>
      <c r="D447" s="5" t="s">
        <v>51</v>
      </c>
      <c r="E447" s="5">
        <v>7.4</v>
      </c>
      <c r="F447" s="5">
        <v>7</v>
      </c>
      <c r="G447" s="5">
        <v>181.6</v>
      </c>
    </row>
    <row r="448" spans="1:7" s="5" customFormat="1" x14ac:dyDescent="0.2">
      <c r="A448" s="5">
        <v>2018</v>
      </c>
      <c r="B448" s="5">
        <v>2</v>
      </c>
      <c r="C448" s="5">
        <v>3</v>
      </c>
      <c r="D448" s="5" t="s">
        <v>51</v>
      </c>
      <c r="E448" s="5">
        <v>7.1</v>
      </c>
      <c r="F448" s="5">
        <v>7</v>
      </c>
      <c r="G448" s="5">
        <v>184</v>
      </c>
    </row>
    <row r="449" spans="1:9" s="5" customFormat="1" x14ac:dyDescent="0.2">
      <c r="A449" s="5">
        <v>2018</v>
      </c>
      <c r="B449" s="5">
        <v>4</v>
      </c>
      <c r="C449" s="5">
        <v>2</v>
      </c>
      <c r="D449" s="5" t="s">
        <v>10</v>
      </c>
      <c r="E449" s="5">
        <v>8.1999999999999993</v>
      </c>
      <c r="F449" s="5">
        <v>22</v>
      </c>
      <c r="G449" s="5">
        <v>66.7</v>
      </c>
      <c r="H449" s="5">
        <v>43.3</v>
      </c>
      <c r="I449" s="5">
        <v>2</v>
      </c>
    </row>
    <row r="450" spans="1:9" s="5" customFormat="1" x14ac:dyDescent="0.2">
      <c r="A450" s="5">
        <v>2018</v>
      </c>
      <c r="B450" s="5">
        <v>5</v>
      </c>
      <c r="C450" s="5">
        <v>12</v>
      </c>
      <c r="D450" s="5" t="s">
        <v>10</v>
      </c>
      <c r="E450" s="5">
        <v>5.7</v>
      </c>
      <c r="F450" s="5">
        <v>12</v>
      </c>
      <c r="G450" s="5">
        <v>70.84</v>
      </c>
      <c r="H450" s="5">
        <v>31.4</v>
      </c>
      <c r="I450" s="5">
        <v>0</v>
      </c>
    </row>
    <row r="451" spans="1:9" s="5" customFormat="1" x14ac:dyDescent="0.2">
      <c r="A451" s="5">
        <v>2018</v>
      </c>
      <c r="B451" s="5">
        <v>6</v>
      </c>
      <c r="C451" s="5">
        <v>8</v>
      </c>
      <c r="D451" s="5" t="s">
        <v>10</v>
      </c>
      <c r="E451" s="5">
        <v>7.4</v>
      </c>
      <c r="F451" s="5">
        <v>14</v>
      </c>
      <c r="G451" s="5">
        <v>88.3</v>
      </c>
      <c r="H451" s="5">
        <v>23.9</v>
      </c>
      <c r="I451" s="5">
        <v>0</v>
      </c>
    </row>
    <row r="452" spans="1:9" s="5" customFormat="1" x14ac:dyDescent="0.2">
      <c r="A452" s="5">
        <v>2018</v>
      </c>
      <c r="B452" s="5">
        <v>5</v>
      </c>
      <c r="C452" s="5">
        <v>8</v>
      </c>
      <c r="D452" s="5" t="s">
        <v>10</v>
      </c>
      <c r="E452" s="5">
        <v>5.8</v>
      </c>
      <c r="F452" s="5">
        <v>10</v>
      </c>
      <c r="G452" s="5">
        <v>90.8</v>
      </c>
      <c r="H452" s="5">
        <v>33.799999999999997</v>
      </c>
      <c r="I452" s="5">
        <v>3</v>
      </c>
    </row>
    <row r="453" spans="1:9" s="5" customFormat="1" x14ac:dyDescent="0.2">
      <c r="A453" s="5">
        <v>2018</v>
      </c>
      <c r="B453" s="5">
        <v>5</v>
      </c>
      <c r="C453" s="5">
        <v>4</v>
      </c>
      <c r="D453" s="5" t="s">
        <v>10</v>
      </c>
      <c r="E453" s="5">
        <v>4.9000000000000004</v>
      </c>
      <c r="F453" s="5">
        <v>9</v>
      </c>
      <c r="G453" s="5">
        <v>97.2</v>
      </c>
      <c r="H453" s="5">
        <v>32.700000000000003</v>
      </c>
      <c r="I453" s="5">
        <v>1</v>
      </c>
    </row>
    <row r="454" spans="1:9" s="5" customFormat="1" x14ac:dyDescent="0.2">
      <c r="A454" s="5">
        <v>2018</v>
      </c>
      <c r="B454" s="5">
        <v>2</v>
      </c>
      <c r="C454" s="5">
        <v>14</v>
      </c>
      <c r="D454" s="5" t="s">
        <v>10</v>
      </c>
      <c r="E454" s="5">
        <v>6.3</v>
      </c>
      <c r="F454" s="5">
        <v>16</v>
      </c>
      <c r="G454" s="5">
        <v>103</v>
      </c>
      <c r="H454" s="5">
        <v>21</v>
      </c>
      <c r="I454" s="5">
        <v>0</v>
      </c>
    </row>
    <row r="455" spans="1:9" s="5" customFormat="1" x14ac:dyDescent="0.2">
      <c r="A455" s="5">
        <v>2018</v>
      </c>
      <c r="B455" s="5">
        <v>5</v>
      </c>
      <c r="C455" s="5">
        <v>6</v>
      </c>
      <c r="D455" s="5" t="s">
        <v>10</v>
      </c>
      <c r="E455" s="5">
        <v>6.2</v>
      </c>
      <c r="F455" s="5">
        <v>11</v>
      </c>
      <c r="G455" s="5">
        <v>105.6</v>
      </c>
      <c r="H455" s="5">
        <v>32.200000000000003</v>
      </c>
      <c r="I455" s="5">
        <v>2</v>
      </c>
    </row>
    <row r="456" spans="1:9" s="5" customFormat="1" x14ac:dyDescent="0.2">
      <c r="A456" s="5">
        <v>2018</v>
      </c>
      <c r="B456" s="5">
        <v>6</v>
      </c>
      <c r="C456" s="5">
        <v>19</v>
      </c>
      <c r="D456" s="5" t="s">
        <v>10</v>
      </c>
      <c r="E456" s="5">
        <v>5.0999999999999996</v>
      </c>
      <c r="F456" s="5">
        <v>11</v>
      </c>
      <c r="G456" s="5">
        <v>107.2</v>
      </c>
      <c r="H456" s="5">
        <v>35.5</v>
      </c>
      <c r="I456" s="5">
        <v>1</v>
      </c>
    </row>
    <row r="457" spans="1:9" s="5" customFormat="1" x14ac:dyDescent="0.2">
      <c r="A457" s="5">
        <v>2018</v>
      </c>
      <c r="B457" s="5">
        <v>2</v>
      </c>
      <c r="C457" s="5">
        <v>2</v>
      </c>
      <c r="D457" s="5" t="s">
        <v>10</v>
      </c>
      <c r="E457" s="5">
        <v>5.8</v>
      </c>
      <c r="F457" s="5">
        <v>14</v>
      </c>
      <c r="G457" s="5">
        <v>108</v>
      </c>
      <c r="H457" s="5">
        <v>21.5</v>
      </c>
      <c r="I457" s="5">
        <v>1</v>
      </c>
    </row>
    <row r="458" spans="1:9" s="5" customFormat="1" x14ac:dyDescent="0.2">
      <c r="A458" s="5">
        <v>2018</v>
      </c>
      <c r="B458" s="5">
        <v>1</v>
      </c>
      <c r="C458" s="5">
        <v>9</v>
      </c>
      <c r="D458" s="5" t="s">
        <v>10</v>
      </c>
      <c r="E458" s="5">
        <v>6</v>
      </c>
      <c r="F458" s="5">
        <v>17</v>
      </c>
      <c r="G458" s="5">
        <v>110</v>
      </c>
      <c r="H458" s="5">
        <v>22.1</v>
      </c>
      <c r="I458" s="5">
        <v>0</v>
      </c>
    </row>
    <row r="459" spans="1:9" s="5" customFormat="1" x14ac:dyDescent="0.2">
      <c r="A459" s="5">
        <v>2018</v>
      </c>
      <c r="B459" s="5">
        <v>1</v>
      </c>
      <c r="C459" s="5">
        <v>10</v>
      </c>
      <c r="D459" s="5" t="s">
        <v>10</v>
      </c>
      <c r="E459" s="5">
        <v>5.5</v>
      </c>
      <c r="F459" s="5">
        <v>12</v>
      </c>
      <c r="G459" s="5">
        <v>110</v>
      </c>
      <c r="H459" s="5">
        <v>26.4</v>
      </c>
      <c r="I459" s="5">
        <v>0</v>
      </c>
    </row>
    <row r="460" spans="1:9" s="5" customFormat="1" x14ac:dyDescent="0.2">
      <c r="A460" s="5">
        <v>2018</v>
      </c>
      <c r="B460" s="5">
        <v>5</v>
      </c>
      <c r="C460" s="5">
        <v>9</v>
      </c>
      <c r="D460" s="5" t="s">
        <v>10</v>
      </c>
      <c r="E460" s="5">
        <v>6.7</v>
      </c>
      <c r="F460" s="5">
        <v>12</v>
      </c>
      <c r="G460" s="5">
        <v>110</v>
      </c>
      <c r="H460" s="5">
        <v>40.700000000000003</v>
      </c>
      <c r="I460" s="5">
        <v>0</v>
      </c>
    </row>
    <row r="461" spans="1:9" s="5" customFormat="1" x14ac:dyDescent="0.2">
      <c r="A461" s="5">
        <v>2018</v>
      </c>
      <c r="B461" s="5">
        <v>3</v>
      </c>
      <c r="C461" s="5">
        <v>7</v>
      </c>
      <c r="D461" s="5" t="s">
        <v>10</v>
      </c>
      <c r="E461" s="5">
        <v>5.9</v>
      </c>
      <c r="F461" s="5">
        <v>10</v>
      </c>
      <c r="G461" s="5">
        <v>111.6</v>
      </c>
      <c r="H461" s="5">
        <v>35.1</v>
      </c>
      <c r="I461" s="5">
        <v>0</v>
      </c>
    </row>
    <row r="462" spans="1:9" s="5" customFormat="1" x14ac:dyDescent="0.2">
      <c r="A462" s="5">
        <v>2018</v>
      </c>
      <c r="B462" s="5">
        <v>4</v>
      </c>
      <c r="C462" s="5">
        <v>9</v>
      </c>
      <c r="D462" s="5" t="s">
        <v>10</v>
      </c>
      <c r="E462" s="5">
        <v>5.7</v>
      </c>
      <c r="F462" s="5">
        <v>12</v>
      </c>
      <c r="G462" s="5">
        <v>119</v>
      </c>
      <c r="H462" s="5">
        <v>37.6</v>
      </c>
      <c r="I462" s="5">
        <v>0</v>
      </c>
    </row>
    <row r="463" spans="1:9" s="5" customFormat="1" x14ac:dyDescent="0.2">
      <c r="A463" s="5">
        <v>2018</v>
      </c>
      <c r="B463" s="5">
        <v>1</v>
      </c>
      <c r="C463" s="5">
        <v>12</v>
      </c>
      <c r="D463" s="5" t="s">
        <v>10</v>
      </c>
      <c r="E463" s="5">
        <v>5.2</v>
      </c>
      <c r="F463" s="5">
        <v>12</v>
      </c>
      <c r="G463" s="5">
        <v>120</v>
      </c>
      <c r="H463" s="5">
        <v>26.1</v>
      </c>
      <c r="I463" s="5">
        <v>0</v>
      </c>
    </row>
    <row r="464" spans="1:9" s="5" customFormat="1" x14ac:dyDescent="0.2">
      <c r="A464" s="5">
        <v>2018</v>
      </c>
      <c r="B464" s="5">
        <v>3</v>
      </c>
      <c r="C464" s="5">
        <v>10</v>
      </c>
      <c r="D464" s="5" t="s">
        <v>10</v>
      </c>
      <c r="E464" s="5">
        <v>6.5</v>
      </c>
      <c r="F464" s="5">
        <v>14</v>
      </c>
      <c r="G464" s="5">
        <v>123.2</v>
      </c>
      <c r="H464" s="5">
        <v>39.4</v>
      </c>
      <c r="I464" s="5">
        <v>1</v>
      </c>
    </row>
    <row r="465" spans="1:9" s="5" customFormat="1" x14ac:dyDescent="0.2">
      <c r="A465" s="5">
        <v>2018</v>
      </c>
      <c r="B465" s="5">
        <v>1</v>
      </c>
      <c r="C465" s="5">
        <v>11</v>
      </c>
      <c r="D465" s="5" t="s">
        <v>10</v>
      </c>
      <c r="E465" s="5">
        <v>6</v>
      </c>
      <c r="F465" s="5">
        <v>10</v>
      </c>
      <c r="G465" s="5">
        <v>128</v>
      </c>
      <c r="H465" s="5">
        <v>29.7</v>
      </c>
      <c r="I465" s="5">
        <v>0</v>
      </c>
    </row>
    <row r="466" spans="1:9" s="5" customFormat="1" x14ac:dyDescent="0.2">
      <c r="A466" s="5">
        <v>2018</v>
      </c>
      <c r="B466" s="5">
        <v>2</v>
      </c>
      <c r="C466" s="5">
        <v>25</v>
      </c>
      <c r="D466" s="5" t="s">
        <v>10</v>
      </c>
      <c r="E466" s="5">
        <v>7.6</v>
      </c>
      <c r="F466" s="5">
        <v>12</v>
      </c>
      <c r="G466" s="5">
        <v>128</v>
      </c>
      <c r="H466" s="5">
        <v>24</v>
      </c>
      <c r="I466" s="5">
        <v>0</v>
      </c>
    </row>
    <row r="467" spans="1:9" s="5" customFormat="1" x14ac:dyDescent="0.2">
      <c r="A467" s="5">
        <v>2018</v>
      </c>
      <c r="B467" s="5">
        <v>5</v>
      </c>
      <c r="C467" s="5">
        <v>7</v>
      </c>
      <c r="D467" s="5" t="s">
        <v>10</v>
      </c>
      <c r="E467" s="5">
        <v>7.7</v>
      </c>
      <c r="F467" s="5">
        <v>14</v>
      </c>
      <c r="G467" s="5">
        <v>128.4</v>
      </c>
      <c r="H467" s="5">
        <v>40.200000000000003</v>
      </c>
      <c r="I467" s="5">
        <v>3</v>
      </c>
    </row>
    <row r="468" spans="1:9" s="5" customFormat="1" x14ac:dyDescent="0.2">
      <c r="A468" s="5">
        <v>2018</v>
      </c>
      <c r="B468" s="5">
        <v>6</v>
      </c>
      <c r="C468" s="5">
        <v>9</v>
      </c>
      <c r="D468" s="5" t="s">
        <v>10</v>
      </c>
      <c r="E468" s="5">
        <v>6.2</v>
      </c>
      <c r="F468" s="5">
        <v>14</v>
      </c>
      <c r="G468" s="5">
        <v>128.5</v>
      </c>
      <c r="H468" s="5">
        <v>26.5</v>
      </c>
      <c r="I468" s="5">
        <v>0</v>
      </c>
    </row>
    <row r="469" spans="1:9" s="5" customFormat="1" x14ac:dyDescent="0.2">
      <c r="A469" s="5">
        <v>2018</v>
      </c>
      <c r="B469" s="5">
        <v>2</v>
      </c>
      <c r="C469" s="5">
        <v>23</v>
      </c>
      <c r="D469" s="5" t="s">
        <v>10</v>
      </c>
      <c r="E469" s="5">
        <v>7.1</v>
      </c>
      <c r="F469" s="5">
        <v>14</v>
      </c>
      <c r="G469" s="5">
        <v>131</v>
      </c>
      <c r="H469" s="5">
        <v>3</v>
      </c>
      <c r="I469" s="5">
        <v>0</v>
      </c>
    </row>
    <row r="470" spans="1:9" s="5" customFormat="1" x14ac:dyDescent="0.2">
      <c r="A470" s="5">
        <v>2018</v>
      </c>
      <c r="B470" s="5">
        <v>3</v>
      </c>
      <c r="C470" s="5">
        <v>8</v>
      </c>
      <c r="D470" s="5" t="s">
        <v>10</v>
      </c>
      <c r="E470" s="5">
        <v>6.4</v>
      </c>
      <c r="F470" s="5">
        <v>12</v>
      </c>
      <c r="G470" s="5">
        <v>131.1</v>
      </c>
      <c r="H470" s="5">
        <v>36.1</v>
      </c>
      <c r="I470" s="5">
        <v>0</v>
      </c>
    </row>
    <row r="471" spans="1:9" s="5" customFormat="1" x14ac:dyDescent="0.2">
      <c r="A471" s="5">
        <v>2018</v>
      </c>
      <c r="B471" s="5">
        <v>3</v>
      </c>
      <c r="C471" s="5">
        <v>11</v>
      </c>
      <c r="D471" s="5" t="s">
        <v>10</v>
      </c>
      <c r="E471" s="5">
        <v>7.7</v>
      </c>
      <c r="F471" s="5">
        <v>12</v>
      </c>
      <c r="G471" s="5">
        <v>131.9</v>
      </c>
      <c r="H471" s="5">
        <v>39.1</v>
      </c>
      <c r="I471" s="5">
        <v>0</v>
      </c>
    </row>
    <row r="472" spans="1:9" s="5" customFormat="1" x14ac:dyDescent="0.2">
      <c r="A472" s="5">
        <v>2018</v>
      </c>
      <c r="B472" s="5">
        <v>4</v>
      </c>
      <c r="C472" s="5">
        <v>1</v>
      </c>
      <c r="D472" s="5" t="s">
        <v>10</v>
      </c>
      <c r="E472" s="5">
        <v>4.0999999999999996</v>
      </c>
      <c r="F472" s="5">
        <v>12</v>
      </c>
      <c r="G472" s="5">
        <v>134.19999999999999</v>
      </c>
      <c r="H472" s="5">
        <v>42</v>
      </c>
      <c r="I472" s="5">
        <v>1</v>
      </c>
    </row>
    <row r="473" spans="1:9" s="5" customFormat="1" x14ac:dyDescent="0.2">
      <c r="A473" s="5">
        <v>2018</v>
      </c>
      <c r="B473" s="5">
        <v>3</v>
      </c>
      <c r="C473" s="5">
        <v>9</v>
      </c>
      <c r="D473" s="5" t="s">
        <v>10</v>
      </c>
      <c r="E473" s="5">
        <v>8.8000000000000007</v>
      </c>
      <c r="F473" s="5">
        <v>15</v>
      </c>
      <c r="G473" s="5">
        <v>136.80000000000001</v>
      </c>
      <c r="H473" s="5">
        <v>40.299999999999997</v>
      </c>
      <c r="I473" s="5">
        <v>1</v>
      </c>
    </row>
    <row r="474" spans="1:9" s="5" customFormat="1" x14ac:dyDescent="0.2">
      <c r="A474" s="5">
        <v>2018</v>
      </c>
      <c r="B474" s="5">
        <v>2</v>
      </c>
      <c r="C474" s="5">
        <v>22</v>
      </c>
      <c r="D474" s="5" t="s">
        <v>10</v>
      </c>
      <c r="E474" s="5">
        <v>6.7</v>
      </c>
      <c r="F474" s="5">
        <v>9</v>
      </c>
      <c r="G474" s="5">
        <v>137</v>
      </c>
      <c r="H474" s="5">
        <v>26</v>
      </c>
      <c r="I474" s="5">
        <v>0</v>
      </c>
    </row>
    <row r="475" spans="1:9" s="5" customFormat="1" x14ac:dyDescent="0.2">
      <c r="A475" s="5">
        <v>2018</v>
      </c>
      <c r="B475" s="5">
        <v>6</v>
      </c>
      <c r="C475" s="5">
        <v>5</v>
      </c>
      <c r="D475" s="5" t="s">
        <v>10</v>
      </c>
      <c r="E475" s="5">
        <v>7.1</v>
      </c>
      <c r="F475" s="5">
        <v>14</v>
      </c>
      <c r="G475" s="5">
        <v>137</v>
      </c>
      <c r="H475" s="5">
        <v>34.4</v>
      </c>
      <c r="I475" s="5">
        <v>0</v>
      </c>
    </row>
    <row r="476" spans="1:9" s="5" customFormat="1" x14ac:dyDescent="0.2">
      <c r="A476" s="5">
        <v>2018</v>
      </c>
      <c r="B476" s="5">
        <v>4</v>
      </c>
      <c r="C476" s="5">
        <v>10</v>
      </c>
      <c r="D476" s="5" t="s">
        <v>10</v>
      </c>
      <c r="E476" s="5">
        <v>8.3000000000000007</v>
      </c>
      <c r="F476" s="5">
        <v>12</v>
      </c>
      <c r="G476" s="5">
        <v>138</v>
      </c>
      <c r="H476" s="5">
        <v>29.5</v>
      </c>
      <c r="I476" s="5">
        <v>0</v>
      </c>
    </row>
    <row r="477" spans="1:9" s="5" customFormat="1" x14ac:dyDescent="0.2">
      <c r="A477" s="5">
        <v>2018</v>
      </c>
      <c r="B477" s="5">
        <v>5</v>
      </c>
      <c r="C477" s="5">
        <v>5</v>
      </c>
      <c r="D477" s="5" t="s">
        <v>10</v>
      </c>
      <c r="E477" s="5">
        <v>7.3</v>
      </c>
      <c r="F477" s="5">
        <v>18</v>
      </c>
      <c r="G477" s="5">
        <v>144.30000000000001</v>
      </c>
      <c r="H477" s="5">
        <v>32.5</v>
      </c>
      <c r="I477" s="5">
        <v>2</v>
      </c>
    </row>
    <row r="478" spans="1:9" s="5" customFormat="1" x14ac:dyDescent="0.2">
      <c r="A478" s="5">
        <v>2018</v>
      </c>
      <c r="B478" s="5">
        <v>5</v>
      </c>
      <c r="C478" s="5">
        <v>11</v>
      </c>
      <c r="D478" s="5" t="s">
        <v>10</v>
      </c>
      <c r="E478" s="5">
        <v>8.3000000000000007</v>
      </c>
      <c r="F478" s="5">
        <v>14</v>
      </c>
      <c r="G478" s="5">
        <v>145.80000000000001</v>
      </c>
      <c r="H478" s="5">
        <v>40.659999999999997</v>
      </c>
      <c r="I478" s="5">
        <v>5</v>
      </c>
    </row>
    <row r="479" spans="1:9" s="5" customFormat="1" x14ac:dyDescent="0.2">
      <c r="A479" s="5">
        <v>2018</v>
      </c>
      <c r="B479" s="5">
        <v>6</v>
      </c>
      <c r="C479" s="5">
        <v>4</v>
      </c>
      <c r="D479" s="5" t="s">
        <v>10</v>
      </c>
      <c r="E479" s="5">
        <v>8.6</v>
      </c>
      <c r="F479" s="5">
        <v>15</v>
      </c>
      <c r="G479" s="5">
        <v>147.19999999999999</v>
      </c>
      <c r="H479" s="5">
        <v>30.1</v>
      </c>
      <c r="I479" s="5">
        <v>1</v>
      </c>
    </row>
    <row r="480" spans="1:9" s="5" customFormat="1" x14ac:dyDescent="0.2">
      <c r="A480" s="5">
        <v>2018</v>
      </c>
      <c r="B480" s="5">
        <v>6</v>
      </c>
      <c r="C480" s="5">
        <v>7</v>
      </c>
      <c r="D480" s="5" t="s">
        <v>10</v>
      </c>
      <c r="E480" s="5">
        <v>6.8</v>
      </c>
      <c r="F480" s="5">
        <v>11</v>
      </c>
      <c r="G480" s="5">
        <v>150.30000000000001</v>
      </c>
      <c r="H480" s="5">
        <v>27.8</v>
      </c>
      <c r="I480" s="5">
        <v>0</v>
      </c>
    </row>
    <row r="481" spans="1:9" s="5" customFormat="1" x14ac:dyDescent="0.2">
      <c r="A481" s="5">
        <v>2018</v>
      </c>
      <c r="B481" s="5">
        <v>4</v>
      </c>
      <c r="C481" s="5">
        <v>8</v>
      </c>
      <c r="D481" s="5" t="s">
        <v>10</v>
      </c>
      <c r="E481" s="5">
        <v>7.6</v>
      </c>
      <c r="F481" s="5">
        <v>16</v>
      </c>
      <c r="G481" s="5">
        <v>153</v>
      </c>
      <c r="H481" s="5">
        <v>27.9</v>
      </c>
      <c r="I481" s="5">
        <v>0</v>
      </c>
    </row>
    <row r="482" spans="1:9" s="5" customFormat="1" x14ac:dyDescent="0.2">
      <c r="A482" s="5">
        <v>2018</v>
      </c>
      <c r="B482" s="5">
        <v>4</v>
      </c>
      <c r="C482" s="5">
        <v>5</v>
      </c>
      <c r="D482" s="5" t="s">
        <v>10</v>
      </c>
      <c r="E482" s="5">
        <v>13.1</v>
      </c>
      <c r="F482" s="5">
        <v>13</v>
      </c>
      <c r="G482" s="5">
        <v>156</v>
      </c>
      <c r="H482" s="5">
        <v>41.7</v>
      </c>
      <c r="I482" s="5">
        <v>2</v>
      </c>
    </row>
    <row r="483" spans="1:9" s="5" customFormat="1" x14ac:dyDescent="0.2">
      <c r="A483" s="5">
        <v>2018</v>
      </c>
      <c r="B483" s="5">
        <v>3</v>
      </c>
      <c r="C483" s="5">
        <v>13</v>
      </c>
      <c r="D483" s="5" t="s">
        <v>10</v>
      </c>
      <c r="E483" s="5">
        <v>7.4</v>
      </c>
      <c r="F483" s="5">
        <v>15</v>
      </c>
      <c r="G483" s="5">
        <v>157.19999999999999</v>
      </c>
      <c r="H483" s="5">
        <v>50.6</v>
      </c>
      <c r="I483" s="5">
        <v>0</v>
      </c>
    </row>
    <row r="484" spans="1:9" s="5" customFormat="1" x14ac:dyDescent="0.2">
      <c r="A484" s="5">
        <v>2018</v>
      </c>
      <c r="B484" s="5">
        <v>2</v>
      </c>
      <c r="C484" s="5">
        <v>4</v>
      </c>
      <c r="D484" s="5" t="s">
        <v>10</v>
      </c>
      <c r="E484" s="5">
        <v>9.4</v>
      </c>
      <c r="F484" s="5">
        <v>16</v>
      </c>
      <c r="G484" s="5">
        <v>158</v>
      </c>
      <c r="H484" s="5">
        <v>24.1</v>
      </c>
      <c r="I484" s="5">
        <v>1</v>
      </c>
    </row>
    <row r="485" spans="1:9" s="5" customFormat="1" x14ac:dyDescent="0.2">
      <c r="A485" s="5">
        <v>2018</v>
      </c>
      <c r="B485" s="5">
        <v>1</v>
      </c>
      <c r="C485" s="5">
        <v>14</v>
      </c>
      <c r="D485" s="5" t="s">
        <v>10</v>
      </c>
      <c r="E485" s="5">
        <v>10.7</v>
      </c>
      <c r="F485" s="5">
        <v>22</v>
      </c>
      <c r="G485" s="5">
        <v>158.30000000000001</v>
      </c>
      <c r="H485" s="5">
        <v>31.6</v>
      </c>
      <c r="I485" s="5">
        <v>3</v>
      </c>
    </row>
    <row r="486" spans="1:9" s="5" customFormat="1" x14ac:dyDescent="0.2">
      <c r="A486" s="5">
        <v>2018</v>
      </c>
      <c r="B486" s="5">
        <v>3</v>
      </c>
      <c r="C486" s="5">
        <v>12</v>
      </c>
      <c r="D486" s="5" t="s">
        <v>10</v>
      </c>
      <c r="E486" s="5">
        <v>7.2</v>
      </c>
      <c r="F486" s="5">
        <v>14</v>
      </c>
      <c r="G486" s="5">
        <v>158.80000000000001</v>
      </c>
      <c r="H486" s="5">
        <v>44.3</v>
      </c>
      <c r="I486" s="5">
        <v>1</v>
      </c>
    </row>
    <row r="487" spans="1:9" s="5" customFormat="1" x14ac:dyDescent="0.2">
      <c r="A487" s="5">
        <v>2018</v>
      </c>
      <c r="B487" s="5">
        <v>6</v>
      </c>
      <c r="C487" s="5">
        <v>20</v>
      </c>
      <c r="D487" s="5" t="s">
        <v>10</v>
      </c>
      <c r="E487" s="5">
        <v>7</v>
      </c>
      <c r="F487" s="5">
        <v>15</v>
      </c>
      <c r="G487" s="5">
        <v>158.80000000000001</v>
      </c>
      <c r="H487" s="5">
        <v>14</v>
      </c>
      <c r="I487" s="5">
        <v>2</v>
      </c>
    </row>
    <row r="488" spans="1:9" s="5" customFormat="1" x14ac:dyDescent="0.2">
      <c r="A488" s="5">
        <v>2018</v>
      </c>
      <c r="B488" s="5">
        <v>6</v>
      </c>
      <c r="C488" s="5">
        <v>6</v>
      </c>
      <c r="D488" s="5" t="s">
        <v>10</v>
      </c>
      <c r="E488" s="5">
        <v>9.1</v>
      </c>
      <c r="F488" s="5">
        <v>22</v>
      </c>
      <c r="G488" s="5">
        <v>158.9</v>
      </c>
      <c r="H488" s="5">
        <v>25.1</v>
      </c>
      <c r="I488" s="5">
        <v>0</v>
      </c>
    </row>
    <row r="489" spans="1:9" s="5" customFormat="1" x14ac:dyDescent="0.2">
      <c r="A489" s="5">
        <v>2018</v>
      </c>
      <c r="B489" s="5">
        <v>1</v>
      </c>
      <c r="C489" s="5">
        <v>7</v>
      </c>
      <c r="D489" s="5" t="s">
        <v>10</v>
      </c>
      <c r="E489" s="5">
        <v>8.5</v>
      </c>
      <c r="F489" s="5">
        <v>15</v>
      </c>
      <c r="G489" s="5">
        <v>160</v>
      </c>
      <c r="H489" s="5">
        <v>32.9</v>
      </c>
      <c r="I489" s="5">
        <v>0</v>
      </c>
    </row>
    <row r="490" spans="1:9" s="5" customFormat="1" x14ac:dyDescent="0.2">
      <c r="A490" s="5">
        <v>2018</v>
      </c>
      <c r="B490" s="5">
        <v>1</v>
      </c>
      <c r="C490" s="5">
        <v>8</v>
      </c>
      <c r="D490" s="5" t="s">
        <v>10</v>
      </c>
      <c r="E490" s="5">
        <v>10.3</v>
      </c>
      <c r="F490" s="5">
        <v>18</v>
      </c>
      <c r="G490" s="5">
        <v>160</v>
      </c>
      <c r="H490" s="5">
        <v>44.2</v>
      </c>
      <c r="I490" s="5">
        <v>0</v>
      </c>
    </row>
    <row r="491" spans="1:9" s="5" customFormat="1" x14ac:dyDescent="0.2">
      <c r="A491" s="5">
        <v>2018</v>
      </c>
      <c r="B491" s="5">
        <v>3</v>
      </c>
      <c r="C491" s="5">
        <v>6</v>
      </c>
      <c r="D491" s="5" t="s">
        <v>10</v>
      </c>
      <c r="E491" s="5">
        <v>9.6999999999999993</v>
      </c>
      <c r="F491" s="5">
        <v>18</v>
      </c>
      <c r="G491" s="5">
        <v>160.19999999999999</v>
      </c>
      <c r="H491" s="5">
        <v>40.200000000000003</v>
      </c>
      <c r="I491" s="5">
        <v>2</v>
      </c>
    </row>
    <row r="492" spans="1:9" s="5" customFormat="1" x14ac:dyDescent="0.2">
      <c r="A492" s="5">
        <v>2018</v>
      </c>
      <c r="B492" s="5">
        <v>4</v>
      </c>
      <c r="C492" s="5">
        <v>7</v>
      </c>
      <c r="D492" s="5" t="s">
        <v>10</v>
      </c>
      <c r="E492" s="5">
        <v>7.2</v>
      </c>
      <c r="F492" s="5">
        <v>13</v>
      </c>
      <c r="G492" s="5">
        <v>161</v>
      </c>
      <c r="H492" s="5">
        <v>31.7</v>
      </c>
      <c r="I492" s="5">
        <v>1</v>
      </c>
    </row>
    <row r="493" spans="1:9" s="5" customFormat="1" x14ac:dyDescent="0.2">
      <c r="A493" s="5">
        <v>2018</v>
      </c>
      <c r="B493" s="5">
        <v>4</v>
      </c>
      <c r="C493" s="5">
        <v>20</v>
      </c>
      <c r="D493" s="5" t="s">
        <v>10</v>
      </c>
      <c r="E493" s="5">
        <v>12.8</v>
      </c>
      <c r="F493" s="5">
        <v>16</v>
      </c>
      <c r="G493" s="5">
        <v>168</v>
      </c>
      <c r="H493" s="5">
        <v>42.6</v>
      </c>
      <c r="I493" s="5">
        <v>0</v>
      </c>
    </row>
    <row r="494" spans="1:9" s="5" customFormat="1" x14ac:dyDescent="0.2">
      <c r="A494" s="5">
        <v>2018</v>
      </c>
      <c r="B494" s="5">
        <v>6</v>
      </c>
      <c r="C494" s="5">
        <v>3</v>
      </c>
      <c r="D494" s="5" t="s">
        <v>10</v>
      </c>
      <c r="E494" s="5">
        <v>8.4</v>
      </c>
      <c r="F494" s="5">
        <v>14</v>
      </c>
      <c r="G494" s="5">
        <v>169.7</v>
      </c>
      <c r="H494" s="5">
        <v>32.799999999999997</v>
      </c>
      <c r="I494" s="5">
        <v>0</v>
      </c>
    </row>
    <row r="495" spans="1:9" s="5" customFormat="1" x14ac:dyDescent="0.2">
      <c r="A495" s="5">
        <v>2018</v>
      </c>
      <c r="B495" s="5">
        <v>1</v>
      </c>
      <c r="C495" s="5">
        <v>5</v>
      </c>
      <c r="D495" s="5" t="s">
        <v>10</v>
      </c>
      <c r="E495" s="5">
        <v>12.4</v>
      </c>
      <c r="F495" s="5">
        <v>18</v>
      </c>
      <c r="G495" s="5">
        <v>170</v>
      </c>
      <c r="H495" s="5">
        <v>38.5</v>
      </c>
      <c r="I495" s="5">
        <v>0</v>
      </c>
    </row>
    <row r="496" spans="1:9" s="5" customFormat="1" x14ac:dyDescent="0.2">
      <c r="A496" s="5">
        <v>2018</v>
      </c>
      <c r="B496" s="5">
        <v>1</v>
      </c>
      <c r="C496" s="5">
        <v>6</v>
      </c>
      <c r="D496" s="5" t="s">
        <v>10</v>
      </c>
      <c r="E496" s="5">
        <v>8.3000000000000007</v>
      </c>
      <c r="F496" s="5">
        <v>16</v>
      </c>
      <c r="G496" s="5">
        <v>170</v>
      </c>
      <c r="H496" s="5">
        <v>24.7</v>
      </c>
      <c r="I496" s="5">
        <v>0</v>
      </c>
    </row>
    <row r="497" spans="1:9" s="5" customFormat="1" x14ac:dyDescent="0.2">
      <c r="A497" s="5">
        <v>2018</v>
      </c>
      <c r="B497" s="5">
        <v>2</v>
      </c>
      <c r="C497" s="5">
        <v>11</v>
      </c>
      <c r="D497" s="5" t="s">
        <v>10</v>
      </c>
      <c r="E497" s="5">
        <v>7.8</v>
      </c>
      <c r="F497" s="5">
        <v>20</v>
      </c>
      <c r="G497" s="5">
        <v>171</v>
      </c>
      <c r="H497" s="5">
        <v>37.9</v>
      </c>
      <c r="I497" s="5">
        <v>0</v>
      </c>
    </row>
    <row r="498" spans="1:9" s="5" customFormat="1" x14ac:dyDescent="0.2">
      <c r="A498" s="5">
        <v>2018</v>
      </c>
      <c r="B498" s="5">
        <v>5</v>
      </c>
      <c r="C498" s="5">
        <v>10</v>
      </c>
      <c r="D498" s="5" t="s">
        <v>10</v>
      </c>
      <c r="E498" s="5">
        <v>8</v>
      </c>
      <c r="F498" s="5">
        <v>17</v>
      </c>
      <c r="G498" s="5">
        <v>173.8</v>
      </c>
      <c r="H498" s="5">
        <v>50.1</v>
      </c>
      <c r="I498" s="5">
        <v>0</v>
      </c>
    </row>
    <row r="499" spans="1:9" s="5" customFormat="1" x14ac:dyDescent="0.2">
      <c r="A499" s="5">
        <v>2018</v>
      </c>
      <c r="B499" s="5">
        <v>2</v>
      </c>
      <c r="C499" s="5">
        <v>24</v>
      </c>
      <c r="D499" s="5" t="s">
        <v>10</v>
      </c>
      <c r="E499" s="5">
        <v>7.6</v>
      </c>
      <c r="F499" s="5">
        <v>15</v>
      </c>
      <c r="G499" s="5">
        <v>176</v>
      </c>
      <c r="H499" s="5">
        <v>33</v>
      </c>
      <c r="I499" s="5">
        <v>0</v>
      </c>
    </row>
    <row r="500" spans="1:9" s="5" customFormat="1" x14ac:dyDescent="0.2">
      <c r="A500" s="5">
        <v>2018</v>
      </c>
      <c r="B500" s="5">
        <v>6</v>
      </c>
      <c r="C500" s="5">
        <v>1</v>
      </c>
      <c r="D500" s="5" t="s">
        <v>10</v>
      </c>
      <c r="E500" s="5">
        <v>10.1</v>
      </c>
      <c r="F500" s="5">
        <v>19</v>
      </c>
      <c r="G500" s="5">
        <v>184.2</v>
      </c>
      <c r="H500" s="5">
        <v>36.9</v>
      </c>
      <c r="I500" s="5">
        <v>1</v>
      </c>
    </row>
    <row r="501" spans="1:9" s="5" customFormat="1" x14ac:dyDescent="0.2">
      <c r="A501" s="5">
        <v>2018</v>
      </c>
      <c r="B501" s="5">
        <v>6</v>
      </c>
      <c r="C501" s="5">
        <v>18</v>
      </c>
      <c r="D501" s="5" t="s">
        <v>10</v>
      </c>
      <c r="E501" s="5">
        <v>11.6</v>
      </c>
      <c r="F501" s="5">
        <v>15</v>
      </c>
      <c r="G501" s="5">
        <v>186.3</v>
      </c>
      <c r="H501" s="5">
        <v>18</v>
      </c>
      <c r="I501" s="5">
        <v>2</v>
      </c>
    </row>
    <row r="502" spans="1:9" s="5" customFormat="1" x14ac:dyDescent="0.2">
      <c r="A502" s="5">
        <v>2018</v>
      </c>
      <c r="B502" s="5">
        <v>6</v>
      </c>
      <c r="C502" s="5">
        <v>2</v>
      </c>
      <c r="D502" s="5" t="s">
        <v>10</v>
      </c>
      <c r="E502" s="5">
        <v>9.4</v>
      </c>
      <c r="F502" s="5">
        <v>22</v>
      </c>
      <c r="G502" s="5">
        <v>186.7</v>
      </c>
      <c r="H502" s="5">
        <v>34.5</v>
      </c>
      <c r="I502" s="5">
        <v>0</v>
      </c>
    </row>
    <row r="503" spans="1:9" s="5" customFormat="1" x14ac:dyDescent="0.2">
      <c r="A503" s="5">
        <v>2018</v>
      </c>
      <c r="B503" s="5">
        <v>2</v>
      </c>
      <c r="C503" s="5">
        <v>26</v>
      </c>
      <c r="D503" s="5" t="s">
        <v>10</v>
      </c>
      <c r="E503" s="5">
        <v>13.6</v>
      </c>
      <c r="F503" s="5">
        <v>18</v>
      </c>
      <c r="G503" s="5">
        <v>187</v>
      </c>
      <c r="H503" s="5">
        <v>25</v>
      </c>
      <c r="I503" s="5">
        <v>0</v>
      </c>
    </row>
    <row r="504" spans="1:9" s="5" customFormat="1" x14ac:dyDescent="0.2">
      <c r="A504" s="5">
        <v>2018</v>
      </c>
      <c r="B504" s="5">
        <v>2</v>
      </c>
      <c r="C504" s="5">
        <v>13</v>
      </c>
      <c r="D504" s="5" t="s">
        <v>10</v>
      </c>
      <c r="E504" s="5">
        <v>10.4</v>
      </c>
      <c r="F504" s="5">
        <v>14</v>
      </c>
      <c r="G504" s="5">
        <v>190</v>
      </c>
      <c r="H504" s="5">
        <v>44</v>
      </c>
      <c r="I504" s="5">
        <v>0</v>
      </c>
    </row>
    <row r="505" spans="1:9" s="5" customFormat="1" x14ac:dyDescent="0.2">
      <c r="A505" s="5">
        <v>2018</v>
      </c>
      <c r="B505" s="5">
        <v>4</v>
      </c>
      <c r="C505" s="5">
        <v>18</v>
      </c>
      <c r="D505" s="5" t="s">
        <v>10</v>
      </c>
      <c r="E505" s="5">
        <v>10.7</v>
      </c>
      <c r="F505" s="5">
        <v>20</v>
      </c>
      <c r="G505" s="5">
        <v>195</v>
      </c>
      <c r="H505" s="5">
        <v>42.5</v>
      </c>
      <c r="I505" s="5">
        <v>0</v>
      </c>
    </row>
    <row r="506" spans="1:9" s="5" customFormat="1" x14ac:dyDescent="0.2">
      <c r="A506" s="5">
        <v>2018</v>
      </c>
      <c r="B506" s="5">
        <v>3</v>
      </c>
      <c r="C506" s="5">
        <v>4</v>
      </c>
      <c r="D506" s="5" t="s">
        <v>10</v>
      </c>
      <c r="E506" s="5">
        <v>13.8</v>
      </c>
      <c r="F506" s="5">
        <v>18</v>
      </c>
      <c r="G506" s="5">
        <v>197.5</v>
      </c>
      <c r="H506" s="5">
        <v>53.1</v>
      </c>
      <c r="I506" s="5">
        <v>0</v>
      </c>
    </row>
    <row r="507" spans="1:9" s="5" customFormat="1" x14ac:dyDescent="0.2">
      <c r="A507" s="5">
        <v>2018</v>
      </c>
      <c r="B507" s="5">
        <v>1</v>
      </c>
      <c r="C507" s="5">
        <v>13</v>
      </c>
      <c r="D507" s="5" t="s">
        <v>10</v>
      </c>
      <c r="E507" s="5">
        <v>9.8000000000000007</v>
      </c>
      <c r="F507" s="5">
        <v>12</v>
      </c>
      <c r="G507" s="5">
        <v>202.1</v>
      </c>
      <c r="H507" s="5">
        <v>28.8</v>
      </c>
      <c r="I507" s="5">
        <v>0</v>
      </c>
    </row>
    <row r="508" spans="1:9" s="5" customFormat="1" x14ac:dyDescent="0.2">
      <c r="A508" s="5">
        <v>2018</v>
      </c>
      <c r="B508" s="5">
        <v>4</v>
      </c>
      <c r="C508" s="5">
        <v>19</v>
      </c>
      <c r="D508" s="5" t="s">
        <v>10</v>
      </c>
      <c r="E508" s="5">
        <v>10.3</v>
      </c>
      <c r="F508" s="5">
        <v>22</v>
      </c>
      <c r="G508" s="5">
        <v>204</v>
      </c>
      <c r="H508" s="5">
        <v>41.2</v>
      </c>
      <c r="I508" s="5">
        <v>0</v>
      </c>
    </row>
    <row r="509" spans="1:9" s="5" customFormat="1" x14ac:dyDescent="0.2">
      <c r="A509" s="5">
        <v>2018</v>
      </c>
      <c r="B509" s="5">
        <v>3</v>
      </c>
      <c r="C509" s="5">
        <v>5</v>
      </c>
      <c r="D509" s="5" t="s">
        <v>10</v>
      </c>
      <c r="E509" s="5">
        <v>12.6</v>
      </c>
      <c r="F509" s="5">
        <v>18</v>
      </c>
      <c r="G509" s="5">
        <v>205.6</v>
      </c>
      <c r="H509" s="5">
        <v>36.9</v>
      </c>
      <c r="I509" s="5">
        <v>0</v>
      </c>
    </row>
    <row r="510" spans="1:9" s="5" customFormat="1" x14ac:dyDescent="0.2">
      <c r="A510" s="5">
        <v>2018</v>
      </c>
      <c r="B510" s="5">
        <v>5</v>
      </c>
      <c r="C510" s="5">
        <v>3</v>
      </c>
      <c r="D510" s="5" t="s">
        <v>10</v>
      </c>
      <c r="E510" s="5">
        <v>15.1</v>
      </c>
      <c r="F510" s="5">
        <v>18</v>
      </c>
      <c r="G510" s="5">
        <v>212</v>
      </c>
      <c r="H510" s="5">
        <v>50.6</v>
      </c>
      <c r="I510" s="5">
        <v>3</v>
      </c>
    </row>
    <row r="511" spans="1:9" s="5" customFormat="1" x14ac:dyDescent="0.2">
      <c r="A511" s="5">
        <v>2018</v>
      </c>
      <c r="B511" s="5">
        <v>4</v>
      </c>
      <c r="C511" s="5">
        <v>11</v>
      </c>
      <c r="D511" s="5" t="s">
        <v>10</v>
      </c>
      <c r="E511" s="5">
        <v>11</v>
      </c>
      <c r="F511" s="5">
        <v>15</v>
      </c>
      <c r="G511" s="5">
        <v>227</v>
      </c>
      <c r="H511" s="5">
        <v>35.9</v>
      </c>
      <c r="I511" s="5">
        <v>0</v>
      </c>
    </row>
    <row r="512" spans="1:9" s="5" customFormat="1" x14ac:dyDescent="0.2">
      <c r="A512" s="5">
        <v>2018</v>
      </c>
      <c r="B512" s="5">
        <v>4</v>
      </c>
      <c r="C512" s="5">
        <v>4</v>
      </c>
      <c r="D512" s="5" t="s">
        <v>10</v>
      </c>
      <c r="E512" s="5">
        <v>16.5</v>
      </c>
      <c r="F512" s="5">
        <v>15</v>
      </c>
      <c r="G512" s="5">
        <v>237</v>
      </c>
      <c r="H512" s="5">
        <v>54.7</v>
      </c>
      <c r="I512" s="5">
        <v>1</v>
      </c>
    </row>
    <row r="513" spans="1:9" s="5" customFormat="1" x14ac:dyDescent="0.2">
      <c r="A513" s="5">
        <v>2018</v>
      </c>
      <c r="B513" s="5">
        <v>2</v>
      </c>
      <c r="C513" s="5">
        <v>6</v>
      </c>
      <c r="D513" s="5" t="s">
        <v>10</v>
      </c>
      <c r="E513" s="5">
        <v>12.9</v>
      </c>
      <c r="F513" s="5">
        <v>19</v>
      </c>
      <c r="G513" s="5">
        <v>254</v>
      </c>
      <c r="H513" s="5">
        <v>45.6</v>
      </c>
      <c r="I513" s="5">
        <v>0</v>
      </c>
    </row>
    <row r="514" spans="1:9" s="5" customFormat="1" x14ac:dyDescent="0.2">
      <c r="A514" s="5">
        <v>2018</v>
      </c>
      <c r="B514" s="5">
        <v>2</v>
      </c>
      <c r="C514" s="5">
        <v>5</v>
      </c>
      <c r="D514" s="5" t="s">
        <v>10</v>
      </c>
      <c r="E514" s="5">
        <v>13.5</v>
      </c>
      <c r="F514" s="5">
        <v>23</v>
      </c>
      <c r="G514" s="5">
        <v>268</v>
      </c>
      <c r="H514" s="5">
        <v>49.5</v>
      </c>
      <c r="I514" s="5">
        <v>1</v>
      </c>
    </row>
    <row r="515" spans="1:9" s="5" customFormat="1" x14ac:dyDescent="0.2">
      <c r="A515" s="5">
        <v>2018</v>
      </c>
      <c r="B515" s="5">
        <v>1</v>
      </c>
      <c r="C515" s="5">
        <v>1</v>
      </c>
      <c r="D515" s="5" t="s">
        <v>11</v>
      </c>
      <c r="E515" s="5">
        <v>10.7</v>
      </c>
      <c r="F515" s="5">
        <v>20</v>
      </c>
      <c r="G515" s="5">
        <v>148.5</v>
      </c>
      <c r="H515" s="5">
        <v>41.1</v>
      </c>
      <c r="I515" s="5">
        <v>5</v>
      </c>
    </row>
    <row r="516" spans="1:9" s="5" customFormat="1" x14ac:dyDescent="0.2">
      <c r="A516" s="5">
        <v>2018</v>
      </c>
      <c r="B516" s="5">
        <v>1</v>
      </c>
      <c r="C516" s="5">
        <v>2</v>
      </c>
      <c r="D516" s="5" t="s">
        <v>11</v>
      </c>
      <c r="E516" s="5">
        <v>11.7</v>
      </c>
      <c r="F516" s="5">
        <v>16</v>
      </c>
      <c r="G516" s="5">
        <v>158.69999999999999</v>
      </c>
      <c r="H516" s="5">
        <v>30.5</v>
      </c>
      <c r="I516" s="5">
        <v>1</v>
      </c>
    </row>
    <row r="517" spans="1:9" s="5" customFormat="1" x14ac:dyDescent="0.2">
      <c r="A517" s="5">
        <v>2018</v>
      </c>
      <c r="B517" s="5">
        <v>6</v>
      </c>
      <c r="C517" s="5">
        <v>25</v>
      </c>
      <c r="D517" s="5" t="s">
        <v>11</v>
      </c>
      <c r="E517" s="5">
        <v>14.8</v>
      </c>
      <c r="F517" s="5">
        <v>24</v>
      </c>
      <c r="G517" s="5">
        <v>171.3</v>
      </c>
      <c r="H517" s="5">
        <v>49.3</v>
      </c>
      <c r="I517" s="5">
        <v>5</v>
      </c>
    </row>
    <row r="518" spans="1:9" s="5" customFormat="1" x14ac:dyDescent="0.2">
      <c r="A518" s="5">
        <v>2018</v>
      </c>
      <c r="B518" s="5">
        <v>2</v>
      </c>
      <c r="C518" s="5">
        <v>1</v>
      </c>
      <c r="D518" s="5" t="s">
        <v>11</v>
      </c>
      <c r="E518" s="5">
        <v>12.3</v>
      </c>
      <c r="F518" s="5">
        <v>21</v>
      </c>
      <c r="G518" s="5">
        <v>180</v>
      </c>
      <c r="H518" s="5">
        <v>33.200000000000003</v>
      </c>
      <c r="I518" s="5">
        <v>18</v>
      </c>
    </row>
    <row r="519" spans="1:9" s="5" customFormat="1" x14ac:dyDescent="0.2">
      <c r="A519" s="5">
        <v>2018</v>
      </c>
      <c r="B519" s="5">
        <v>6</v>
      </c>
      <c r="C519" s="5">
        <v>24</v>
      </c>
      <c r="D519" s="5" t="s">
        <v>11</v>
      </c>
      <c r="E519" s="5">
        <v>15.1</v>
      </c>
      <c r="F519" s="5">
        <v>20</v>
      </c>
      <c r="G519" s="5">
        <v>186.8</v>
      </c>
      <c r="H519" s="5">
        <v>41.2</v>
      </c>
      <c r="I519" s="5">
        <v>20</v>
      </c>
    </row>
    <row r="520" spans="1:9" s="5" customFormat="1" x14ac:dyDescent="0.2">
      <c r="A520" s="5">
        <v>2018</v>
      </c>
      <c r="B520" s="5">
        <v>2</v>
      </c>
      <c r="C520" s="5">
        <v>12</v>
      </c>
      <c r="D520" s="5" t="s">
        <v>11</v>
      </c>
      <c r="E520" s="5">
        <v>15</v>
      </c>
      <c r="F520" s="5">
        <v>23</v>
      </c>
      <c r="G520" s="5">
        <v>191</v>
      </c>
      <c r="H520" s="5">
        <v>34.799999999999997</v>
      </c>
      <c r="I520" s="5">
        <v>7</v>
      </c>
    </row>
    <row r="521" spans="1:9" s="5" customFormat="1" x14ac:dyDescent="0.2">
      <c r="A521" s="5">
        <v>2018</v>
      </c>
      <c r="B521" s="5">
        <v>3</v>
      </c>
      <c r="C521" s="5">
        <v>2</v>
      </c>
      <c r="D521" s="5" t="s">
        <v>11</v>
      </c>
      <c r="E521" s="5">
        <v>13.1</v>
      </c>
      <c r="F521" s="5">
        <v>20</v>
      </c>
      <c r="G521" s="5">
        <v>191.7</v>
      </c>
      <c r="H521" s="5">
        <v>45.8</v>
      </c>
      <c r="I521" s="5">
        <v>8</v>
      </c>
    </row>
    <row r="522" spans="1:9" s="5" customFormat="1" x14ac:dyDescent="0.2">
      <c r="A522" s="5">
        <v>2018</v>
      </c>
      <c r="B522" s="5">
        <v>5</v>
      </c>
      <c r="C522" s="5">
        <v>1</v>
      </c>
      <c r="D522" s="5" t="s">
        <v>11</v>
      </c>
      <c r="E522" s="5">
        <v>18.100000000000001</v>
      </c>
      <c r="F522" s="5">
        <v>25</v>
      </c>
      <c r="G522" s="5">
        <v>194</v>
      </c>
      <c r="H522" s="5">
        <v>63.7</v>
      </c>
      <c r="I522" s="5">
        <v>11</v>
      </c>
    </row>
    <row r="523" spans="1:9" s="5" customFormat="1" x14ac:dyDescent="0.2">
      <c r="A523" s="5">
        <v>2018</v>
      </c>
      <c r="B523" s="5">
        <v>1</v>
      </c>
      <c r="C523" s="5">
        <v>4</v>
      </c>
      <c r="D523" s="5" t="s">
        <v>11</v>
      </c>
      <c r="E523" s="5">
        <v>12.5</v>
      </c>
      <c r="F523" s="5">
        <v>23</v>
      </c>
      <c r="G523" s="5">
        <v>200</v>
      </c>
      <c r="H523" s="5">
        <v>45.3</v>
      </c>
      <c r="I523" s="5">
        <v>1</v>
      </c>
    </row>
    <row r="524" spans="1:9" s="5" customFormat="1" x14ac:dyDescent="0.2">
      <c r="A524" s="5">
        <v>2018</v>
      </c>
      <c r="B524" s="5">
        <v>4</v>
      </c>
      <c r="C524" s="5">
        <v>16</v>
      </c>
      <c r="D524" s="5" t="s">
        <v>11</v>
      </c>
      <c r="E524" s="5">
        <v>13.1</v>
      </c>
      <c r="F524" s="5">
        <v>20</v>
      </c>
      <c r="G524" s="5">
        <v>214</v>
      </c>
      <c r="H524" s="5">
        <v>41</v>
      </c>
      <c r="I524" s="5">
        <v>2</v>
      </c>
    </row>
    <row r="525" spans="1:9" s="5" customFormat="1" x14ac:dyDescent="0.2">
      <c r="A525" s="5">
        <v>2018</v>
      </c>
      <c r="B525" s="5">
        <v>3</v>
      </c>
      <c r="C525" s="5">
        <v>3</v>
      </c>
      <c r="D525" s="5" t="s">
        <v>11</v>
      </c>
      <c r="E525" s="5">
        <v>12.2</v>
      </c>
      <c r="F525" s="5">
        <v>20</v>
      </c>
      <c r="G525" s="5">
        <v>216.5</v>
      </c>
      <c r="H525" s="5">
        <v>51.8</v>
      </c>
      <c r="I525" s="5">
        <v>10</v>
      </c>
    </row>
    <row r="526" spans="1:9" s="5" customFormat="1" x14ac:dyDescent="0.2">
      <c r="A526" s="5">
        <v>2018</v>
      </c>
      <c r="B526" s="5">
        <v>3</v>
      </c>
      <c r="C526" s="5">
        <v>1</v>
      </c>
      <c r="D526" s="5" t="s">
        <v>11</v>
      </c>
      <c r="E526" s="5">
        <v>13.6</v>
      </c>
      <c r="F526" s="5">
        <v>21</v>
      </c>
      <c r="G526" s="5">
        <v>224.4</v>
      </c>
      <c r="H526" s="5">
        <v>39.700000000000003</v>
      </c>
      <c r="I526" s="5">
        <v>3</v>
      </c>
    </row>
    <row r="527" spans="1:9" s="5" customFormat="1" x14ac:dyDescent="0.2">
      <c r="A527" s="5">
        <v>2018</v>
      </c>
      <c r="B527" s="5">
        <v>4</v>
      </c>
      <c r="C527" s="5">
        <v>17</v>
      </c>
      <c r="D527" s="5" t="s">
        <v>11</v>
      </c>
      <c r="E527" s="5">
        <v>15.7</v>
      </c>
      <c r="F527" s="5">
        <v>28</v>
      </c>
      <c r="G527" s="5">
        <v>227</v>
      </c>
      <c r="H527" s="5">
        <v>40.299999999999997</v>
      </c>
      <c r="I527" s="5">
        <v>2</v>
      </c>
    </row>
    <row r="528" spans="1:9" s="5" customFormat="1" x14ac:dyDescent="0.2">
      <c r="A528" s="5">
        <v>2018</v>
      </c>
      <c r="B528" s="5">
        <v>4</v>
      </c>
      <c r="C528" s="5">
        <v>21</v>
      </c>
      <c r="D528" s="5" t="s">
        <v>11</v>
      </c>
      <c r="E528" s="5">
        <v>14.6</v>
      </c>
      <c r="F528" s="5">
        <v>24</v>
      </c>
      <c r="G528" s="5">
        <v>229</v>
      </c>
      <c r="H528" s="5">
        <v>45.8</v>
      </c>
      <c r="I528" s="5">
        <v>1</v>
      </c>
    </row>
    <row r="529" spans="1:9" s="5" customFormat="1" x14ac:dyDescent="0.2">
      <c r="A529" s="5">
        <v>2018</v>
      </c>
      <c r="B529" s="5">
        <v>1</v>
      </c>
      <c r="C529" s="5">
        <v>3</v>
      </c>
      <c r="D529" s="5" t="s">
        <v>11</v>
      </c>
      <c r="E529" s="5">
        <v>13</v>
      </c>
      <c r="F529" s="5">
        <v>20</v>
      </c>
      <c r="G529" s="5">
        <v>233</v>
      </c>
      <c r="H529" s="5">
        <v>45.2</v>
      </c>
      <c r="I529" s="5">
        <v>2</v>
      </c>
    </row>
    <row r="530" spans="1:9" s="5" customFormat="1" x14ac:dyDescent="0.2">
      <c r="A530" s="5">
        <v>2018</v>
      </c>
      <c r="B530" s="5">
        <v>2</v>
      </c>
      <c r="C530" s="5">
        <v>17</v>
      </c>
      <c r="D530" s="5" t="s">
        <v>11</v>
      </c>
      <c r="E530" s="5">
        <v>12.4</v>
      </c>
      <c r="F530" s="5">
        <v>20</v>
      </c>
      <c r="G530" s="5">
        <v>256</v>
      </c>
      <c r="H530" s="5">
        <v>36</v>
      </c>
      <c r="I530" s="5">
        <v>8</v>
      </c>
    </row>
    <row r="531" spans="1:9" s="5" customFormat="1" x14ac:dyDescent="0.2">
      <c r="A531" s="5">
        <v>2018</v>
      </c>
      <c r="B531" s="5">
        <v>5</v>
      </c>
      <c r="C531" s="5">
        <v>2</v>
      </c>
      <c r="D531" s="5" t="s">
        <v>11</v>
      </c>
      <c r="E531" s="5">
        <v>26.4</v>
      </c>
      <c r="F531" s="5">
        <v>23</v>
      </c>
      <c r="G531" s="5">
        <v>260</v>
      </c>
      <c r="H531" s="5">
        <v>48.3</v>
      </c>
      <c r="I531" s="5">
        <v>7</v>
      </c>
    </row>
  </sheetData>
  <sortState ref="A2:J377">
    <sortCondition ref="A2:A377"/>
    <sortCondition descending="1" ref="D2:D377"/>
  </sortState>
  <phoneticPr fontId="2"/>
  <pageMargins left="0.7" right="0.7" top="0.75" bottom="0.75" header="0.3" footer="0.3"/>
  <pageSetup paperSize="9" orientation="portrait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S IShii</dc:creator>
  <cp:lastModifiedBy>石井博</cp:lastModifiedBy>
  <dcterms:created xsi:type="dcterms:W3CDTF">2014-05-14T07:54:22Z</dcterms:created>
  <dcterms:modified xsi:type="dcterms:W3CDTF">2018-05-08T20:49:40Z</dcterms:modified>
</cp:coreProperties>
</file>