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권오승\Documents\카카오톡 받은 파일\"/>
    </mc:Choice>
  </mc:AlternateContent>
  <xr:revisionPtr revIDLastSave="0" documentId="13_ncr:1_{298AD1EF-B5A6-4E54-B054-69D0538AEF16}" xr6:coauthVersionLast="45" xr6:coauthVersionMax="45" xr10:uidLastSave="{00000000-0000-0000-0000-000000000000}"/>
  <bookViews>
    <workbookView xWindow="6432" yWindow="4380" windowWidth="23040" windowHeight="8184" xr2:uid="{00000000-000D-0000-FFFF-FFFF00000000}"/>
    <workbookView visibility="hidden" xWindow="-108" yWindow="-108" windowWidth="23256" windowHeight="12576" xr2:uid="{00000000-000D-0000-FFFF-FFFF01000000}"/>
    <workbookView visibility="hidden" xWindow="-108" yWindow="-108" windowWidth="23256" windowHeight="12576" xr2:uid="{00000000-000D-0000-FFFF-FFFF02000000}"/>
  </bookViews>
  <sheets>
    <sheet name="WBS" sheetId="2" r:id="rId1"/>
  </sheets>
  <definedNames>
    <definedName name="_xlnm._FilterDatabase" localSheetId="0" hidden="1">WBS!$C$8:$C$36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2" l="1"/>
  <c r="J29" i="2"/>
  <c r="I29" i="2"/>
  <c r="I31" i="2"/>
  <c r="I32" i="2"/>
  <c r="I33" i="2"/>
  <c r="I18" i="2"/>
  <c r="I11" i="2"/>
  <c r="I23" i="2" l="1"/>
  <c r="J23" i="2"/>
  <c r="K23" i="2"/>
  <c r="I37" i="2"/>
  <c r="I38" i="2"/>
  <c r="I39" i="2"/>
  <c r="I40" i="2"/>
  <c r="J40" i="2"/>
  <c r="K40" i="2"/>
  <c r="J39" i="2"/>
  <c r="K39" i="2"/>
  <c r="L35" i="2"/>
  <c r="G35" i="2"/>
  <c r="E35" i="2"/>
  <c r="E21" i="2"/>
  <c r="I17" i="2"/>
  <c r="I19" i="2"/>
  <c r="E15" i="2"/>
  <c r="J12" i="2" l="1"/>
  <c r="K12" i="2" s="1"/>
  <c r="I12" i="2"/>
  <c r="L21" i="2"/>
  <c r="G21" i="2"/>
  <c r="I21" i="2" s="1"/>
  <c r="E27" i="2"/>
  <c r="G27" i="2"/>
  <c r="L27" i="2"/>
  <c r="I36" i="2"/>
  <c r="J36" i="2"/>
  <c r="K36" i="2"/>
  <c r="K28" i="2"/>
  <c r="J28" i="2"/>
  <c r="I28" i="2"/>
  <c r="K34" i="2"/>
  <c r="J34" i="2"/>
  <c r="I34" i="2"/>
  <c r="L15" i="2"/>
  <c r="G15" i="2"/>
  <c r="K38" i="2"/>
  <c r="J38" i="2"/>
  <c r="K37" i="2"/>
  <c r="J37" i="2"/>
  <c r="I30" i="2"/>
  <c r="J30" i="2"/>
  <c r="K30" i="2"/>
  <c r="J32" i="2"/>
  <c r="K32" i="2"/>
  <c r="K26" i="2"/>
  <c r="J26" i="2"/>
  <c r="I26" i="2"/>
  <c r="K20" i="2"/>
  <c r="J20" i="2"/>
  <c r="I20" i="2"/>
  <c r="E9" i="2"/>
  <c r="N7" i="2" s="1"/>
  <c r="J25" i="2"/>
  <c r="K25" i="2"/>
  <c r="I25" i="2"/>
  <c r="J24" i="2"/>
  <c r="K24" i="2" s="1"/>
  <c r="I24" i="2"/>
  <c r="J22" i="2"/>
  <c r="K22" i="2"/>
  <c r="I22" i="2"/>
  <c r="J14" i="2"/>
  <c r="K14" i="2"/>
  <c r="I14" i="2"/>
  <c r="J13" i="2"/>
  <c r="K13" i="2" s="1"/>
  <c r="I13" i="2"/>
  <c r="J16" i="2"/>
  <c r="K16" i="2" s="1"/>
  <c r="I16" i="2"/>
  <c r="G9" i="2"/>
  <c r="L9" i="2"/>
  <c r="J10" i="2"/>
  <c r="K10" i="2" s="1"/>
  <c r="I10" i="2"/>
  <c r="O7" i="2" l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J27" i="2"/>
  <c r="K27" i="2" s="1"/>
  <c r="J35" i="2"/>
  <c r="K35" i="2" s="1"/>
  <c r="J21" i="2"/>
  <c r="K21" i="2" s="1"/>
  <c r="I27" i="2"/>
  <c r="I35" i="2"/>
  <c r="I9" i="2"/>
  <c r="J15" i="2"/>
  <c r="K15" i="2" s="1"/>
  <c r="I15" i="2"/>
  <c r="J9" i="2"/>
  <c r="K9" i="2" s="1"/>
</calcChain>
</file>

<file path=xl/sharedStrings.xml><?xml version="1.0" encoding="utf-8"?>
<sst xmlns="http://schemas.openxmlformats.org/spreadsheetml/2006/main" count="131" uniqueCount="88">
  <si>
    <t>Gantt Chart</t>
    <phoneticPr fontId="1" type="noConversion"/>
  </si>
  <si>
    <t>WBS</t>
  </si>
  <si>
    <t>태스크</t>
  </si>
  <si>
    <t>상태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</si>
  <si>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</si>
  <si>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</si>
  <si>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</si>
  <si>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진척도</t>
    <phoneticPr fontId="1" type="noConversion"/>
  </si>
  <si>
    <t>-</t>
  </si>
  <si>
    <t>1.1</t>
  </si>
  <si>
    <t>Processing</t>
  </si>
  <si>
    <t>1.2</t>
    <phoneticPr fontId="1" type="noConversion"/>
  </si>
  <si>
    <t>1.3</t>
    <phoneticPr fontId="1" type="noConversion"/>
  </si>
  <si>
    <t>1.4</t>
  </si>
  <si>
    <t>진행 업무 점검 및 이슈 해결</t>
    <phoneticPr fontId="1" type="noConversion"/>
  </si>
  <si>
    <t>Milestone</t>
    <phoneticPr fontId="1" type="noConversion"/>
  </si>
  <si>
    <t>2</t>
  </si>
  <si>
    <t>2.1</t>
    <phoneticPr fontId="1" type="noConversion"/>
  </si>
  <si>
    <t>Not Started</t>
  </si>
  <si>
    <t>2.1.1</t>
  </si>
  <si>
    <t>2.1.2</t>
  </si>
  <si>
    <t>2.3</t>
  </si>
  <si>
    <t>3</t>
    <phoneticPr fontId="1" type="noConversion"/>
  </si>
  <si>
    <t>3.1</t>
    <phoneticPr fontId="1" type="noConversion"/>
  </si>
  <si>
    <t>3.1.1</t>
    <phoneticPr fontId="1" type="noConversion"/>
  </si>
  <si>
    <t>3.1.2</t>
  </si>
  <si>
    <t>3.1.3</t>
    <phoneticPr fontId="1" type="noConversion"/>
  </si>
  <si>
    <t>3.5</t>
  </si>
  <si>
    <t>4</t>
    <phoneticPr fontId="1" type="noConversion"/>
  </si>
  <si>
    <t>4.1</t>
    <phoneticPr fontId="1" type="noConversion"/>
  </si>
  <si>
    <t>4.1.1</t>
    <phoneticPr fontId="1" type="noConversion"/>
  </si>
  <si>
    <t>4.1.2</t>
    <phoneticPr fontId="1" type="noConversion"/>
  </si>
  <si>
    <t>진행 업무 점검 및 이슈 해결</t>
  </si>
  <si>
    <t>5</t>
    <phoneticPr fontId="1" type="noConversion"/>
  </si>
  <si>
    <t>5.1</t>
    <phoneticPr fontId="1" type="noConversion"/>
  </si>
  <si>
    <t>데모 작품 설계</t>
  </si>
  <si>
    <t>5.2</t>
    <phoneticPr fontId="1" type="noConversion"/>
  </si>
  <si>
    <t>제작 재료 선정 및 구입</t>
  </si>
  <si>
    <t>5.3</t>
    <phoneticPr fontId="1" type="noConversion"/>
  </si>
  <si>
    <t>제작</t>
  </si>
  <si>
    <t>5.4</t>
  </si>
  <si>
    <t>테스트 및 피드벡</t>
  </si>
  <si>
    <t>5.5</t>
  </si>
  <si>
    <t>PROJECT TITLE</t>
  </si>
  <si>
    <t>Mentor</t>
    <phoneticPr fontId="14" type="noConversion"/>
  </si>
  <si>
    <t>PROJECT Members</t>
    <phoneticPr fontId="14" type="noConversion"/>
  </si>
  <si>
    <t>Team NAME</t>
    <phoneticPr fontId="14" type="noConversion"/>
  </si>
  <si>
    <t>PROJECT START DATE</t>
  </si>
  <si>
    <t>김진석 권오승 윤창섭</t>
    <phoneticPr fontId="1" type="noConversion"/>
  </si>
  <si>
    <t>Parking IoT</t>
    <phoneticPr fontId="1" type="noConversion"/>
  </si>
  <si>
    <t>스마트 주차장 인프라팀 WBS</t>
    <phoneticPr fontId="1" type="noConversion"/>
  </si>
  <si>
    <t>김민호 멘토님</t>
    <phoneticPr fontId="1" type="noConversion"/>
  </si>
  <si>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인프라 구축</t>
    </r>
    <phoneticPr fontId="14" type="noConversion"/>
  </si>
  <si>
    <t>실제 시작일</t>
    <phoneticPr fontId="1" type="noConversion"/>
  </si>
  <si>
    <t>실제 종료일</t>
    <phoneticPr fontId="1" type="noConversion"/>
  </si>
  <si>
    <t>주차면 감지</t>
    <phoneticPr fontId="1" type="noConversion"/>
  </si>
  <si>
    <t>담당자</t>
    <phoneticPr fontId="1" type="noConversion"/>
  </si>
  <si>
    <t>카메라를 이용한 영상 수집</t>
    <phoneticPr fontId="1" type="noConversion"/>
  </si>
  <si>
    <t>수집된 영상데이터 분석</t>
    <phoneticPr fontId="1" type="noConversion"/>
  </si>
  <si>
    <t>시스템팀으로 데이터 전송</t>
    <phoneticPr fontId="1" type="noConversion"/>
  </si>
  <si>
    <t>데모</t>
    <phoneticPr fontId="1" type="noConversion"/>
  </si>
  <si>
    <t>감지 센서 분석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</si>
  <si>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</si>
  <si>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</si>
  <si>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카메라 필요기능 분석 및 선택</t>
    <phoneticPr fontId="1" type="noConversion"/>
  </si>
  <si>
    <t>영상 및  이미지 저장</t>
    <phoneticPr fontId="1" type="noConversion"/>
  </si>
  <si>
    <t>OpenCV설치</t>
    <phoneticPr fontId="1" type="noConversion"/>
  </si>
  <si>
    <t>OpencCV로 번호판 인식</t>
    <phoneticPr fontId="1" type="noConversion"/>
  </si>
  <si>
    <t>다중 번호판 인식 위치정보 파악</t>
    <phoneticPr fontId="1" type="noConversion"/>
  </si>
  <si>
    <t>주차면 감지기능과 연동</t>
    <phoneticPr fontId="1" type="noConversion"/>
  </si>
  <si>
    <t>데이터 송수신</t>
    <phoneticPr fontId="1" type="noConversion"/>
  </si>
  <si>
    <t>영상 수신</t>
    <phoneticPr fontId="1" type="noConversion"/>
  </si>
  <si>
    <t>사진 전송</t>
    <phoneticPr fontId="1" type="noConversion"/>
  </si>
  <si>
    <t>주차면 위치정보 전송</t>
    <phoneticPr fontId="1" type="noConversion"/>
  </si>
  <si>
    <t>차량유무 전송</t>
    <phoneticPr fontId="1" type="noConversion"/>
  </si>
  <si>
    <t>4.2</t>
    <phoneticPr fontId="1" type="noConversion"/>
  </si>
  <si>
    <t>인식된 번호 전송</t>
    <phoneticPr fontId="1" type="noConversion"/>
  </si>
  <si>
    <t>시간정보 전송</t>
    <phoneticPr fontId="1" type="noConversion"/>
  </si>
  <si>
    <t>영상 수신 방법 결정</t>
    <phoneticPr fontId="1" type="noConversion"/>
  </si>
  <si>
    <t>데이터 전송방법 결정</t>
    <phoneticPr fontId="1" type="noConversion"/>
  </si>
  <si>
    <t>윤창섭 김진석 권오승</t>
    <phoneticPr fontId="1" type="noConversion"/>
  </si>
  <si>
    <t>권오승</t>
    <phoneticPr fontId="1" type="noConversion"/>
  </si>
  <si>
    <t>김진석</t>
    <phoneticPr fontId="1" type="noConversion"/>
  </si>
  <si>
    <t>윤창섭</t>
    <phoneticPr fontId="1" type="noConversion"/>
  </si>
  <si>
    <t>윤창섭 김진석</t>
    <phoneticPr fontId="1" type="noConversion"/>
  </si>
  <si>
    <t>김진석 권오승</t>
    <phoneticPr fontId="1" type="noConversion"/>
  </si>
  <si>
    <t>권오승 윤창섭</t>
    <phoneticPr fontId="1" type="noConversion"/>
  </si>
  <si>
    <t>권오승 김진석 윤창섭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</si>
</sst>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8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20" fontId="3" fillId="0" borderId="5" xfId="0" quotePrefix="1" applyNumberFormat="1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2" fillId="2" borderId="5" xfId="0" quotePrefix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20" fontId="3" fillId="4" borderId="5" xfId="0" quotePrefix="1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0" xfId="0" quotePrefix="1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178" fontId="9" fillId="3" borderId="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/>
    </xf>
    <xf numFmtId="177" fontId="11" fillId="3" borderId="0" xfId="0" applyNumberFormat="1" applyFont="1" applyFill="1" applyBorder="1" applyAlignment="1">
      <alignment horizontal="right" vertical="center"/>
    </xf>
    <xf numFmtId="9" fontId="10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0" fillId="6" borderId="7" xfId="0" applyFont="1" applyFill="1" applyBorder="1" applyAlignment="1">
      <alignment horizontal="left" vertical="center" indent="1"/>
    </xf>
    <xf numFmtId="0" fontId="21" fillId="6" borderId="7" xfId="0" applyFont="1" applyFill="1" applyBorder="1" applyAlignment="1">
      <alignment horizontal="left" vertical="center" indent="1"/>
    </xf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</cellXfs>
  <cellStyles count="1">
    <cellStyle name="표준" xfId="0" builtinId="0"/>
  </cellStyles>
  <dxfs count="10"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X49"/>
  <sheetViews>
    <sheetView showGridLines="0" tabSelected="1" topLeftCell="A10" zoomScaleNormal="100" workbookViewId="0">
      <selection activeCell="E14" sqref="E14"/>
    </sheetView>
    <sheetView tabSelected="1" workbookViewId="1"/>
    <sheetView showGridLines="0" tabSelected="1" workbookViewId="2"/>
  </sheetViews>
  <sheetFormatPr defaultColWidth="8.69921875" defaultRowHeight="13.2" x14ac:dyDescent="0.25"/>
  <cols>
    <col min="1" max="1" width="17.69921875" style="1" customWidth="1"/>
    <col min="2" max="2" width="26.09765625" style="2" bestFit="1" customWidth="1"/>
    <col min="3" max="3" width="9.19921875" style="3" customWidth="1"/>
    <col min="4" max="4" width="15.69921875" style="3" customWidth="1"/>
    <col min="5" max="5" width="9.796875" style="1" bestFit="1" customWidth="1"/>
    <col min="6" max="6" width="9" style="1" customWidth="1"/>
    <col min="7" max="8" width="9.19921875" style="1" customWidth="1"/>
    <col min="9" max="9" width="5.5" style="1" customWidth="1"/>
    <col min="10" max="10" width="2.3984375" style="1" hidden="1" customWidth="1"/>
    <col min="11" max="11" width="7.59765625" style="1" hidden="1" customWidth="1"/>
    <col min="12" max="12" width="6.19921875" style="21" customWidth="1"/>
    <col min="13" max="13" width="0.69921875" style="22" customWidth="1"/>
    <col min="14" max="253" width="1.59765625" style="2" customWidth="1"/>
    <col min="254" max="16384" width="8.69921875" style="2"/>
  </cols>
  <sheetData>
    <row r="1" spans="1:258" ht="30" x14ac:dyDescent="0.25">
      <c r="A1" s="89" t="s">
        <v>52</v>
      </c>
      <c r="B1" s="90"/>
      <c r="C1" s="83"/>
      <c r="D1" s="83"/>
      <c r="E1" s="83"/>
      <c r="F1" s="83"/>
      <c r="G1" s="83"/>
      <c r="H1" s="83"/>
    </row>
    <row r="2" spans="1:258" ht="15.6" x14ac:dyDescent="0.25">
      <c r="A2" s="87" t="s">
        <v>43</v>
      </c>
      <c r="B2" s="92" t="s">
        <v>50</v>
      </c>
      <c r="C2" s="84"/>
      <c r="D2" s="84"/>
      <c r="E2" s="84"/>
      <c r="F2" s="84"/>
    </row>
    <row r="3" spans="1:258" ht="15.6" x14ac:dyDescent="0.25">
      <c r="A3" s="88" t="s">
        <v>44</v>
      </c>
      <c r="B3" s="86" t="s">
        <v>51</v>
      </c>
      <c r="C3" s="84"/>
      <c r="E3" s="84"/>
      <c r="F3" s="84"/>
    </row>
    <row r="4" spans="1:258" ht="15.6" x14ac:dyDescent="0.25">
      <c r="A4" s="88" t="s">
        <v>45</v>
      </c>
      <c r="B4" s="86" t="s">
        <v>48</v>
      </c>
      <c r="C4" s="84"/>
      <c r="D4" s="84"/>
      <c r="E4" s="84"/>
      <c r="F4" s="84"/>
    </row>
    <row r="5" spans="1:258" ht="15" customHeight="1" x14ac:dyDescent="0.25">
      <c r="A5" s="88" t="s">
        <v>46</v>
      </c>
      <c r="B5" s="86" t="s">
        <v>49</v>
      </c>
      <c r="C5" s="84"/>
      <c r="D5" s="84"/>
      <c r="E5" s="84"/>
      <c r="F5" s="84"/>
      <c r="L5" s="4"/>
      <c r="M5" s="5"/>
    </row>
    <row r="6" spans="1:258" s="7" customFormat="1" ht="17.25" customHeight="1" x14ac:dyDescent="0.45">
      <c r="A6" s="88" t="s">
        <v>47</v>
      </c>
      <c r="B6" s="91">
        <v>43969</v>
      </c>
      <c r="C6"/>
      <c r="D6"/>
      <c r="E6" s="85"/>
      <c r="F6" s="85"/>
      <c r="I6" s="6"/>
      <c r="J6" s="6"/>
      <c r="K6" s="6"/>
      <c r="L6" s="8"/>
      <c r="M6" s="56" t="s">
        <v>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</row>
    <row r="7" spans="1:258" s="13" customFormat="1" ht="25.8" x14ac:dyDescent="0.25">
      <c r="A7" s="10"/>
      <c r="B7" s="10"/>
      <c r="C7" s="11"/>
      <c r="D7" s="11"/>
      <c r="E7" s="10"/>
      <c r="F7" s="10"/>
      <c r="G7" s="10"/>
      <c r="H7" s="10"/>
      <c r="I7" s="10"/>
      <c r="J7" s="10"/>
      <c r="K7" s="10"/>
      <c r="L7" s="12"/>
      <c r="M7" s="10"/>
      <c r="N7" s="93">
        <f>VLOOKUP(1,A:E,5)</f>
        <v>44028</v>
      </c>
      <c r="O7" s="93">
        <f>N7+1</f>
        <v>44029</v>
      </c>
      <c r="P7" s="93">
        <f t="shared" ref="P7:CA7" si="0">O7+1</f>
        <v>44030</v>
      </c>
      <c r="Q7" s="93">
        <f t="shared" si="0"/>
        <v>44031</v>
      </c>
      <c r="R7" s="93">
        <f t="shared" si="0"/>
        <v>44032</v>
      </c>
      <c r="S7" s="93">
        <f t="shared" si="0"/>
        <v>44033</v>
      </c>
      <c r="T7" s="94">
        <f t="shared" si="0"/>
        <v>44034</v>
      </c>
      <c r="U7" s="94">
        <f t="shared" si="0"/>
        <v>44035</v>
      </c>
      <c r="V7" s="94">
        <f t="shared" si="0"/>
        <v>44036</v>
      </c>
      <c r="W7" s="94">
        <f t="shared" si="0"/>
        <v>44037</v>
      </c>
      <c r="X7" s="94">
        <f t="shared" si="0"/>
        <v>44038</v>
      </c>
      <c r="Y7" s="94">
        <f t="shared" si="0"/>
        <v>44039</v>
      </c>
      <c r="Z7" s="94">
        <f t="shared" si="0"/>
        <v>44040</v>
      </c>
      <c r="AA7" s="94">
        <f t="shared" si="0"/>
        <v>44041</v>
      </c>
      <c r="AB7" s="93">
        <f t="shared" si="0"/>
        <v>44042</v>
      </c>
      <c r="AC7" s="93">
        <f t="shared" si="0"/>
        <v>44043</v>
      </c>
      <c r="AD7" s="93">
        <f t="shared" si="0"/>
        <v>44044</v>
      </c>
      <c r="AE7" s="93">
        <f t="shared" si="0"/>
        <v>44045</v>
      </c>
      <c r="AF7" s="93">
        <f t="shared" si="0"/>
        <v>44046</v>
      </c>
      <c r="AG7" s="93">
        <f t="shared" si="0"/>
        <v>44047</v>
      </c>
      <c r="AH7" s="93">
        <f t="shared" si="0"/>
        <v>44048</v>
      </c>
      <c r="AI7" s="93">
        <f t="shared" si="0"/>
        <v>44049</v>
      </c>
      <c r="AJ7" s="93">
        <f t="shared" si="0"/>
        <v>44050</v>
      </c>
      <c r="AK7" s="93">
        <f t="shared" si="0"/>
        <v>44051</v>
      </c>
      <c r="AL7" s="93">
        <f t="shared" si="0"/>
        <v>44052</v>
      </c>
      <c r="AM7" s="93">
        <f t="shared" si="0"/>
        <v>44053</v>
      </c>
      <c r="AN7" s="93">
        <f t="shared" si="0"/>
        <v>44054</v>
      </c>
      <c r="AO7" s="93">
        <f t="shared" si="0"/>
        <v>44055</v>
      </c>
      <c r="AP7" s="93">
        <f t="shared" si="0"/>
        <v>44056</v>
      </c>
      <c r="AQ7" s="93">
        <f t="shared" si="0"/>
        <v>44057</v>
      </c>
      <c r="AR7" s="93">
        <f t="shared" si="0"/>
        <v>44058</v>
      </c>
      <c r="AS7" s="93">
        <f t="shared" si="0"/>
        <v>44059</v>
      </c>
      <c r="AT7" s="93">
        <f t="shared" si="0"/>
        <v>44060</v>
      </c>
      <c r="AU7" s="93">
        <f t="shared" si="0"/>
        <v>44061</v>
      </c>
      <c r="AV7" s="93">
        <f t="shared" si="0"/>
        <v>44062</v>
      </c>
      <c r="AW7" s="93">
        <f t="shared" si="0"/>
        <v>44063</v>
      </c>
      <c r="AX7" s="93">
        <f t="shared" si="0"/>
        <v>44064</v>
      </c>
      <c r="AY7" s="93">
        <f t="shared" si="0"/>
        <v>44065</v>
      </c>
      <c r="AZ7" s="93">
        <f t="shared" si="0"/>
        <v>44066</v>
      </c>
      <c r="BA7" s="93">
        <f t="shared" si="0"/>
        <v>44067</v>
      </c>
      <c r="BB7" s="93">
        <f t="shared" si="0"/>
        <v>44068</v>
      </c>
      <c r="BC7" s="93">
        <f t="shared" si="0"/>
        <v>44069</v>
      </c>
      <c r="BD7" s="93">
        <f t="shared" si="0"/>
        <v>44070</v>
      </c>
      <c r="BE7" s="93">
        <f t="shared" si="0"/>
        <v>44071</v>
      </c>
      <c r="BF7" s="93">
        <f t="shared" si="0"/>
        <v>44072</v>
      </c>
      <c r="BG7" s="93">
        <f t="shared" si="0"/>
        <v>44073</v>
      </c>
      <c r="BH7" s="93">
        <f t="shared" si="0"/>
        <v>44074</v>
      </c>
      <c r="BI7" s="93">
        <f t="shared" si="0"/>
        <v>44075</v>
      </c>
      <c r="BJ7" s="93">
        <f t="shared" si="0"/>
        <v>44076</v>
      </c>
      <c r="BK7" s="93">
        <f t="shared" si="0"/>
        <v>44077</v>
      </c>
      <c r="BL7" s="93">
        <f t="shared" si="0"/>
        <v>44078</v>
      </c>
      <c r="BM7" s="93">
        <f t="shared" si="0"/>
        <v>44079</v>
      </c>
      <c r="BN7" s="93">
        <f t="shared" si="0"/>
        <v>44080</v>
      </c>
      <c r="BO7" s="93">
        <f t="shared" si="0"/>
        <v>44081</v>
      </c>
      <c r="BP7" s="93">
        <f t="shared" si="0"/>
        <v>44082</v>
      </c>
      <c r="BQ7" s="93">
        <f t="shared" si="0"/>
        <v>44083</v>
      </c>
      <c r="BR7" s="93">
        <f t="shared" si="0"/>
        <v>44084</v>
      </c>
      <c r="BS7" s="93">
        <f t="shared" si="0"/>
        <v>44085</v>
      </c>
      <c r="BT7" s="93">
        <f t="shared" si="0"/>
        <v>44086</v>
      </c>
      <c r="BU7" s="93">
        <f t="shared" si="0"/>
        <v>44087</v>
      </c>
      <c r="BV7" s="93">
        <f t="shared" si="0"/>
        <v>44088</v>
      </c>
      <c r="BW7" s="93">
        <f t="shared" si="0"/>
        <v>44089</v>
      </c>
      <c r="BX7" s="93">
        <f t="shared" si="0"/>
        <v>44090</v>
      </c>
      <c r="BY7" s="93">
        <f t="shared" si="0"/>
        <v>44091</v>
      </c>
      <c r="BZ7" s="93">
        <f t="shared" si="0"/>
        <v>44092</v>
      </c>
      <c r="CA7" s="93">
        <f t="shared" si="0"/>
        <v>44093</v>
      </c>
      <c r="CB7" s="93">
        <f t="shared" ref="CB7:EM7" si="1">CA7+1</f>
        <v>44094</v>
      </c>
      <c r="CC7" s="93">
        <f t="shared" si="1"/>
        <v>44095</v>
      </c>
      <c r="CD7" s="93">
        <f t="shared" si="1"/>
        <v>44096</v>
      </c>
      <c r="CE7" s="93">
        <f t="shared" si="1"/>
        <v>44097</v>
      </c>
      <c r="CF7" s="93">
        <f t="shared" si="1"/>
        <v>44098</v>
      </c>
      <c r="CG7" s="93">
        <f t="shared" si="1"/>
        <v>44099</v>
      </c>
      <c r="CH7" s="93">
        <f t="shared" si="1"/>
        <v>44100</v>
      </c>
      <c r="CI7" s="93">
        <f t="shared" si="1"/>
        <v>44101</v>
      </c>
      <c r="CJ7" s="93">
        <f t="shared" si="1"/>
        <v>44102</v>
      </c>
      <c r="CK7" s="93">
        <f t="shared" si="1"/>
        <v>44103</v>
      </c>
      <c r="CL7" s="93">
        <f t="shared" si="1"/>
        <v>44104</v>
      </c>
      <c r="CM7" s="93">
        <f t="shared" si="1"/>
        <v>44105</v>
      </c>
      <c r="CN7" s="93">
        <f t="shared" si="1"/>
        <v>44106</v>
      </c>
      <c r="CO7" s="93">
        <f t="shared" si="1"/>
        <v>44107</v>
      </c>
      <c r="CP7" s="93">
        <f t="shared" si="1"/>
        <v>44108</v>
      </c>
      <c r="CQ7" s="93">
        <f t="shared" si="1"/>
        <v>44109</v>
      </c>
      <c r="CR7" s="93">
        <f t="shared" si="1"/>
        <v>44110</v>
      </c>
      <c r="CS7" s="93">
        <f t="shared" si="1"/>
        <v>44111</v>
      </c>
      <c r="CT7" s="93">
        <f t="shared" si="1"/>
        <v>44112</v>
      </c>
      <c r="CU7" s="93">
        <f t="shared" si="1"/>
        <v>44113</v>
      </c>
      <c r="CV7" s="93">
        <f t="shared" si="1"/>
        <v>44114</v>
      </c>
      <c r="CW7" s="93">
        <f t="shared" si="1"/>
        <v>44115</v>
      </c>
      <c r="CX7" s="93">
        <f t="shared" si="1"/>
        <v>44116</v>
      </c>
      <c r="CY7" s="93">
        <f t="shared" si="1"/>
        <v>44117</v>
      </c>
      <c r="CZ7" s="93">
        <f t="shared" si="1"/>
        <v>44118</v>
      </c>
      <c r="DA7" s="93">
        <f t="shared" si="1"/>
        <v>44119</v>
      </c>
      <c r="DB7" s="93">
        <f t="shared" si="1"/>
        <v>44120</v>
      </c>
      <c r="DC7" s="93">
        <f t="shared" si="1"/>
        <v>44121</v>
      </c>
      <c r="DD7" s="93">
        <f t="shared" si="1"/>
        <v>44122</v>
      </c>
      <c r="DE7" s="93">
        <f t="shared" si="1"/>
        <v>44123</v>
      </c>
      <c r="DF7" s="93">
        <f t="shared" si="1"/>
        <v>44124</v>
      </c>
      <c r="DG7" s="93">
        <f t="shared" si="1"/>
        <v>44125</v>
      </c>
      <c r="DH7" s="93">
        <f t="shared" si="1"/>
        <v>44126</v>
      </c>
      <c r="DI7" s="93">
        <f t="shared" si="1"/>
        <v>44127</v>
      </c>
      <c r="DJ7" s="93">
        <f t="shared" si="1"/>
        <v>44128</v>
      </c>
      <c r="DK7" s="93">
        <f t="shared" si="1"/>
        <v>44129</v>
      </c>
      <c r="DL7" s="93">
        <f t="shared" si="1"/>
        <v>44130</v>
      </c>
      <c r="DM7" s="93">
        <f t="shared" si="1"/>
        <v>44131</v>
      </c>
      <c r="DN7" s="93">
        <f t="shared" si="1"/>
        <v>44132</v>
      </c>
      <c r="DO7" s="93">
        <f t="shared" si="1"/>
        <v>44133</v>
      </c>
      <c r="DP7" s="93">
        <f t="shared" si="1"/>
        <v>44134</v>
      </c>
      <c r="DQ7" s="93">
        <f t="shared" si="1"/>
        <v>44135</v>
      </c>
      <c r="DR7" s="93">
        <f t="shared" si="1"/>
        <v>44136</v>
      </c>
      <c r="DS7" s="93">
        <f t="shared" si="1"/>
        <v>44137</v>
      </c>
      <c r="DT7" s="93">
        <f t="shared" si="1"/>
        <v>44138</v>
      </c>
      <c r="DU7" s="93">
        <f t="shared" si="1"/>
        <v>44139</v>
      </c>
      <c r="DV7" s="93">
        <f t="shared" si="1"/>
        <v>44140</v>
      </c>
      <c r="DW7" s="93">
        <f t="shared" si="1"/>
        <v>44141</v>
      </c>
      <c r="DX7" s="93">
        <f t="shared" si="1"/>
        <v>44142</v>
      </c>
      <c r="DY7" s="93">
        <f t="shared" si="1"/>
        <v>44143</v>
      </c>
      <c r="DZ7" s="93">
        <f t="shared" si="1"/>
        <v>44144</v>
      </c>
      <c r="EA7" s="93">
        <f t="shared" si="1"/>
        <v>44145</v>
      </c>
      <c r="EB7" s="93">
        <f t="shared" si="1"/>
        <v>44146</v>
      </c>
      <c r="EC7" s="93">
        <f t="shared" si="1"/>
        <v>44147</v>
      </c>
      <c r="ED7" s="93">
        <f t="shared" si="1"/>
        <v>44148</v>
      </c>
      <c r="EE7" s="93">
        <f t="shared" si="1"/>
        <v>44149</v>
      </c>
      <c r="EF7" s="93">
        <f t="shared" si="1"/>
        <v>44150</v>
      </c>
      <c r="EG7" s="93">
        <f t="shared" si="1"/>
        <v>44151</v>
      </c>
      <c r="EH7" s="93">
        <f t="shared" si="1"/>
        <v>44152</v>
      </c>
      <c r="EI7" s="93">
        <f t="shared" si="1"/>
        <v>44153</v>
      </c>
      <c r="EJ7" s="93">
        <f t="shared" si="1"/>
        <v>44154</v>
      </c>
      <c r="EK7" s="93">
        <f t="shared" si="1"/>
        <v>44155</v>
      </c>
      <c r="EL7" s="93">
        <f t="shared" si="1"/>
        <v>44156</v>
      </c>
      <c r="EM7" s="93">
        <f t="shared" si="1"/>
        <v>44157</v>
      </c>
      <c r="EN7" s="93">
        <f t="shared" ref="EN7:GY7" si="2">EM7+1</f>
        <v>44158</v>
      </c>
      <c r="EO7" s="93">
        <f t="shared" si="2"/>
        <v>44159</v>
      </c>
      <c r="EP7" s="93">
        <f t="shared" si="2"/>
        <v>44160</v>
      </c>
      <c r="EQ7" s="93">
        <f t="shared" si="2"/>
        <v>44161</v>
      </c>
      <c r="ER7" s="93">
        <f t="shared" si="2"/>
        <v>44162</v>
      </c>
      <c r="ES7" s="93">
        <f t="shared" si="2"/>
        <v>44163</v>
      </c>
      <c r="ET7" s="93">
        <f t="shared" si="2"/>
        <v>44164</v>
      </c>
      <c r="EU7" s="93">
        <f t="shared" si="2"/>
        <v>44165</v>
      </c>
      <c r="EV7" s="93">
        <f t="shared" si="2"/>
        <v>44166</v>
      </c>
      <c r="EW7" s="93">
        <f t="shared" si="2"/>
        <v>44167</v>
      </c>
      <c r="EX7" s="93">
        <f t="shared" si="2"/>
        <v>44168</v>
      </c>
      <c r="EY7" s="93">
        <f t="shared" si="2"/>
        <v>44169</v>
      </c>
      <c r="EZ7" s="93">
        <f t="shared" si="2"/>
        <v>44170</v>
      </c>
      <c r="FA7" s="93">
        <f t="shared" si="2"/>
        <v>44171</v>
      </c>
      <c r="FB7" s="93">
        <f t="shared" si="2"/>
        <v>44172</v>
      </c>
      <c r="FC7" s="93">
        <f t="shared" si="2"/>
        <v>44173</v>
      </c>
      <c r="FD7" s="93">
        <f t="shared" si="2"/>
        <v>44174</v>
      </c>
      <c r="FE7" s="93">
        <f t="shared" si="2"/>
        <v>44175</v>
      </c>
      <c r="FF7" s="93">
        <f t="shared" si="2"/>
        <v>44176</v>
      </c>
      <c r="FG7" s="93">
        <f t="shared" si="2"/>
        <v>44177</v>
      </c>
      <c r="FH7" s="93">
        <f t="shared" si="2"/>
        <v>44178</v>
      </c>
      <c r="FI7" s="93">
        <f t="shared" si="2"/>
        <v>44179</v>
      </c>
      <c r="FJ7" s="93">
        <f t="shared" si="2"/>
        <v>44180</v>
      </c>
      <c r="FK7" s="93">
        <f t="shared" si="2"/>
        <v>44181</v>
      </c>
      <c r="FL7" s="93">
        <f t="shared" si="2"/>
        <v>44182</v>
      </c>
      <c r="FM7" s="93">
        <f t="shared" si="2"/>
        <v>44183</v>
      </c>
      <c r="FN7" s="93">
        <f t="shared" si="2"/>
        <v>44184</v>
      </c>
      <c r="FO7" s="93">
        <f t="shared" si="2"/>
        <v>44185</v>
      </c>
      <c r="FP7" s="93">
        <f t="shared" si="2"/>
        <v>44186</v>
      </c>
      <c r="FQ7" s="93">
        <f t="shared" si="2"/>
        <v>44187</v>
      </c>
      <c r="FR7" s="93">
        <f t="shared" si="2"/>
        <v>44188</v>
      </c>
      <c r="FS7" s="93">
        <f t="shared" si="2"/>
        <v>44189</v>
      </c>
      <c r="FT7" s="93">
        <f t="shared" si="2"/>
        <v>44190</v>
      </c>
      <c r="FU7" s="93">
        <f t="shared" si="2"/>
        <v>44191</v>
      </c>
      <c r="FV7" s="93">
        <f t="shared" si="2"/>
        <v>44192</v>
      </c>
      <c r="FW7" s="93">
        <f t="shared" si="2"/>
        <v>44193</v>
      </c>
      <c r="FX7" s="93">
        <f t="shared" si="2"/>
        <v>44194</v>
      </c>
      <c r="FY7" s="93">
        <f t="shared" si="2"/>
        <v>44195</v>
      </c>
      <c r="FZ7" s="93">
        <f t="shared" si="2"/>
        <v>44196</v>
      </c>
      <c r="GA7" s="93">
        <f t="shared" si="2"/>
        <v>44197</v>
      </c>
      <c r="GB7" s="93">
        <f t="shared" si="2"/>
        <v>44198</v>
      </c>
      <c r="GC7" s="93">
        <f t="shared" si="2"/>
        <v>44199</v>
      </c>
      <c r="GD7" s="93">
        <f t="shared" si="2"/>
        <v>44200</v>
      </c>
      <c r="GE7" s="93">
        <f t="shared" si="2"/>
        <v>44201</v>
      </c>
      <c r="GF7" s="93">
        <f t="shared" si="2"/>
        <v>44202</v>
      </c>
      <c r="GG7" s="93">
        <f t="shared" si="2"/>
        <v>44203</v>
      </c>
      <c r="GH7" s="93">
        <f t="shared" si="2"/>
        <v>44204</v>
      </c>
      <c r="GI7" s="93">
        <f t="shared" si="2"/>
        <v>44205</v>
      </c>
      <c r="GJ7" s="93">
        <f t="shared" si="2"/>
        <v>44206</v>
      </c>
      <c r="GK7" s="93">
        <f t="shared" si="2"/>
        <v>44207</v>
      </c>
      <c r="GL7" s="93">
        <f t="shared" si="2"/>
        <v>44208</v>
      </c>
      <c r="GM7" s="93">
        <f t="shared" si="2"/>
        <v>44209</v>
      </c>
      <c r="GN7" s="93">
        <f t="shared" si="2"/>
        <v>44210</v>
      </c>
      <c r="GO7" s="93">
        <f t="shared" si="2"/>
        <v>44211</v>
      </c>
      <c r="GP7" s="93">
        <f t="shared" si="2"/>
        <v>44212</v>
      </c>
      <c r="GQ7" s="93">
        <f t="shared" si="2"/>
        <v>44213</v>
      </c>
      <c r="GR7" s="93">
        <f t="shared" si="2"/>
        <v>44214</v>
      </c>
      <c r="GS7" s="93">
        <f t="shared" si="2"/>
        <v>44215</v>
      </c>
      <c r="GT7" s="93">
        <f t="shared" si="2"/>
        <v>44216</v>
      </c>
      <c r="GU7" s="93">
        <f t="shared" si="2"/>
        <v>44217</v>
      </c>
      <c r="GV7" s="93">
        <f t="shared" si="2"/>
        <v>44218</v>
      </c>
      <c r="GW7" s="93">
        <f t="shared" si="2"/>
        <v>44219</v>
      </c>
      <c r="GX7" s="93">
        <f t="shared" si="2"/>
        <v>44220</v>
      </c>
      <c r="GY7" s="93">
        <f t="shared" si="2"/>
        <v>44221</v>
      </c>
      <c r="GZ7" s="93">
        <f t="shared" ref="GZ7:IS7" si="3">GY7+1</f>
        <v>44222</v>
      </c>
      <c r="HA7" s="93">
        <f t="shared" si="3"/>
        <v>44223</v>
      </c>
      <c r="HB7" s="93">
        <f t="shared" si="3"/>
        <v>44224</v>
      </c>
      <c r="HC7" s="93">
        <f t="shared" si="3"/>
        <v>44225</v>
      </c>
      <c r="HD7" s="93">
        <f t="shared" si="3"/>
        <v>44226</v>
      </c>
      <c r="HE7" s="93">
        <f t="shared" si="3"/>
        <v>44227</v>
      </c>
      <c r="HF7" s="93">
        <f t="shared" si="3"/>
        <v>44228</v>
      </c>
      <c r="HG7" s="93">
        <f t="shared" si="3"/>
        <v>44229</v>
      </c>
      <c r="HH7" s="93">
        <f t="shared" si="3"/>
        <v>44230</v>
      </c>
      <c r="HI7" s="93">
        <f t="shared" si="3"/>
        <v>44231</v>
      </c>
      <c r="HJ7" s="93">
        <f t="shared" si="3"/>
        <v>44232</v>
      </c>
      <c r="HK7" s="93">
        <f t="shared" si="3"/>
        <v>44233</v>
      </c>
      <c r="HL7" s="93">
        <f t="shared" si="3"/>
        <v>44234</v>
      </c>
      <c r="HM7" s="93">
        <f t="shared" si="3"/>
        <v>44235</v>
      </c>
      <c r="HN7" s="93">
        <f t="shared" si="3"/>
        <v>44236</v>
      </c>
      <c r="HO7" s="93">
        <f t="shared" si="3"/>
        <v>44237</v>
      </c>
      <c r="HP7" s="93">
        <f t="shared" si="3"/>
        <v>44238</v>
      </c>
      <c r="HQ7" s="93">
        <f t="shared" si="3"/>
        <v>44239</v>
      </c>
      <c r="HR7" s="93">
        <f t="shared" si="3"/>
        <v>44240</v>
      </c>
      <c r="HS7" s="93">
        <f t="shared" si="3"/>
        <v>44241</v>
      </c>
      <c r="HT7" s="93">
        <f>HS7+1</f>
        <v>44242</v>
      </c>
      <c r="HU7" s="93">
        <f t="shared" si="3"/>
        <v>44243</v>
      </c>
      <c r="HV7" s="93">
        <f t="shared" si="3"/>
        <v>44244</v>
      </c>
      <c r="HW7" s="93">
        <f t="shared" si="3"/>
        <v>44245</v>
      </c>
      <c r="HX7" s="93">
        <f t="shared" si="3"/>
        <v>44246</v>
      </c>
      <c r="HY7" s="93">
        <f t="shared" si="3"/>
        <v>44247</v>
      </c>
      <c r="HZ7" s="93">
        <f t="shared" si="3"/>
        <v>44248</v>
      </c>
      <c r="IA7" s="93">
        <f t="shared" si="3"/>
        <v>44249</v>
      </c>
      <c r="IB7" s="93">
        <f t="shared" si="3"/>
        <v>44250</v>
      </c>
      <c r="IC7" s="93">
        <f t="shared" si="3"/>
        <v>44251</v>
      </c>
      <c r="ID7" s="93">
        <f t="shared" si="3"/>
        <v>44252</v>
      </c>
      <c r="IE7" s="93">
        <f t="shared" si="3"/>
        <v>44253</v>
      </c>
      <c r="IF7" s="93">
        <f t="shared" si="3"/>
        <v>44254</v>
      </c>
      <c r="IG7" s="93">
        <f t="shared" si="3"/>
        <v>44255</v>
      </c>
      <c r="IH7" s="93">
        <f t="shared" si="3"/>
        <v>44256</v>
      </c>
      <c r="II7" s="93">
        <f t="shared" si="3"/>
        <v>44257</v>
      </c>
      <c r="IJ7" s="93">
        <f t="shared" si="3"/>
        <v>44258</v>
      </c>
      <c r="IK7" s="93">
        <f t="shared" si="3"/>
        <v>44259</v>
      </c>
      <c r="IL7" s="93">
        <f t="shared" si="3"/>
        <v>44260</v>
      </c>
      <c r="IM7" s="93">
        <f t="shared" si="3"/>
        <v>44261</v>
      </c>
      <c r="IN7" s="93">
        <f t="shared" si="3"/>
        <v>44262</v>
      </c>
      <c r="IO7" s="93">
        <f t="shared" si="3"/>
        <v>44263</v>
      </c>
      <c r="IP7" s="93">
        <f t="shared" si="3"/>
        <v>44264</v>
      </c>
      <c r="IQ7" s="93">
        <f t="shared" si="3"/>
        <v>44265</v>
      </c>
      <c r="IR7" s="93">
        <f t="shared" si="3"/>
        <v>44266</v>
      </c>
      <c r="IS7" s="93">
        <f t="shared" si="3"/>
        <v>44267</v>
      </c>
    </row>
    <row r="8" spans="1:258" s="23" customFormat="1" ht="12.75" customHeight="1" x14ac:dyDescent="0.25">
      <c r="A8" s="25" t="s">
        <v>1</v>
      </c>
      <c r="B8" s="26" t="s">
        <v>2</v>
      </c>
      <c r="C8" s="27" t="s">
        <v>3</v>
      </c>
      <c r="D8" s="27" t="s">
        <v>56</v>
      </c>
      <c r="E8" s="28" t="s">
        <v>4</v>
      </c>
      <c r="F8" s="28" t="s">
        <v>53</v>
      </c>
      <c r="G8" s="28" t="s">
        <v>5</v>
      </c>
      <c r="H8" s="28" t="s">
        <v>54</v>
      </c>
      <c r="I8" s="29" t="s">
        <v>6</v>
      </c>
      <c r="J8" s="30"/>
      <c r="K8" s="30"/>
      <c r="L8" s="31" t="s">
        <v>7</v>
      </c>
      <c r="M8" s="24"/>
    </row>
    <row r="9" spans="1:258" s="14" customFormat="1" x14ac:dyDescent="0.25">
      <c r="A9" s="48">
        <v>1</v>
      </c>
      <c r="B9" s="49" t="s">
        <v>55</v>
      </c>
      <c r="C9" s="50" t="s">
        <v>8</v>
      </c>
      <c r="D9" s="50"/>
      <c r="E9" s="51">
        <f>MIN(E10:E14)</f>
        <v>44028</v>
      </c>
      <c r="F9" s="51"/>
      <c r="G9" s="51">
        <f>MAX(G10:G14)</f>
        <v>44030</v>
      </c>
      <c r="H9" s="51"/>
      <c r="I9" s="52">
        <f t="shared" ref="I9:I16" si="4">NETWORKDAYS(E9,G9)</f>
        <v>2</v>
      </c>
      <c r="J9" s="53">
        <f t="shared" ref="J9:J16" si="5">G9-E9</f>
        <v>2</v>
      </c>
      <c r="K9" s="54">
        <f>E9+(INT(J9*L9))</f>
        <v>44029</v>
      </c>
      <c r="L9" s="55">
        <f>AVERAGE(L10:L14)</f>
        <v>0.62</v>
      </c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</row>
    <row r="10" spans="1:258" s="19" customFormat="1" x14ac:dyDescent="0.25">
      <c r="A10" s="39" t="s">
        <v>9</v>
      </c>
      <c r="B10" s="40" t="s">
        <v>61</v>
      </c>
      <c r="C10" s="41" t="s">
        <v>10</v>
      </c>
      <c r="D10" s="95" t="s">
        <v>87</v>
      </c>
      <c r="E10" s="42">
        <v>44028</v>
      </c>
      <c r="F10" s="42"/>
      <c r="G10" s="42">
        <v>44028</v>
      </c>
      <c r="H10" s="42"/>
      <c r="I10" s="43">
        <f t="shared" si="4"/>
        <v>1</v>
      </c>
      <c r="J10" s="44">
        <f t="shared" si="5"/>
        <v>0</v>
      </c>
      <c r="K10" s="45">
        <f t="shared" ref="K10:K14" si="6">IF(L10=0,E10-1,E10+(INT(J10*L10)))</f>
        <v>44028</v>
      </c>
      <c r="L10" s="46">
        <v>0.9</v>
      </c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</row>
    <row r="11" spans="1:258" s="19" customFormat="1" x14ac:dyDescent="0.25">
      <c r="A11" s="39"/>
      <c r="B11" s="40" t="s">
        <v>70</v>
      </c>
      <c r="C11" s="41" t="s">
        <v>10</v>
      </c>
      <c r="D11" s="95" t="s">
        <v>82</v>
      </c>
      <c r="E11" s="42">
        <v>44028</v>
      </c>
      <c r="F11" s="42"/>
      <c r="G11" s="42">
        <v>44028</v>
      </c>
      <c r="H11" s="42"/>
      <c r="I11" s="43">
        <f t="shared" si="4"/>
        <v>1</v>
      </c>
      <c r="J11" s="44"/>
      <c r="K11" s="45"/>
      <c r="L11" s="46">
        <v>0.9</v>
      </c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</row>
    <row r="12" spans="1:258" s="19" customFormat="1" x14ac:dyDescent="0.25">
      <c r="A12" s="39" t="s">
        <v>11</v>
      </c>
      <c r="B12" s="40" t="s">
        <v>62</v>
      </c>
      <c r="C12" s="41" t="s">
        <v>10</v>
      </c>
      <c r="D12" s="95" t="s">
        <v>80</v>
      </c>
      <c r="E12" s="42">
        <v>44029</v>
      </c>
      <c r="F12" s="42"/>
      <c r="G12" s="42">
        <v>44030</v>
      </c>
      <c r="H12" s="42"/>
      <c r="I12" s="43">
        <f>NETWORKDAYS(E12,G12)</f>
        <v>1</v>
      </c>
      <c r="J12" s="44">
        <f>G12-E12</f>
        <v>1</v>
      </c>
      <c r="K12" s="45">
        <f>IF(L12=0,E12-1,E12+(INT(J12*L12)))</f>
        <v>44029</v>
      </c>
      <c r="L12" s="46">
        <v>0.9</v>
      </c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</row>
    <row r="13" spans="1:258" s="19" customFormat="1" x14ac:dyDescent="0.25">
      <c r="A13" s="39" t="s">
        <v>12</v>
      </c>
      <c r="B13" s="40" t="s">
        <v>63</v>
      </c>
      <c r="C13" s="41" t="s">
        <v>10</v>
      </c>
      <c r="D13" s="95" t="s">
        <v>80</v>
      </c>
      <c r="E13" s="42">
        <v>44029</v>
      </c>
      <c r="F13" s="42"/>
      <c r="G13" s="42">
        <v>44030</v>
      </c>
      <c r="H13" s="42"/>
      <c r="I13" s="43">
        <f t="shared" si="4"/>
        <v>1</v>
      </c>
      <c r="J13" s="44">
        <f t="shared" si="5"/>
        <v>1</v>
      </c>
      <c r="K13" s="45">
        <f t="shared" si="6"/>
        <v>44029</v>
      </c>
      <c r="L13" s="46">
        <v>0.4</v>
      </c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</row>
    <row r="14" spans="1:258" s="67" customFormat="1" x14ac:dyDescent="0.25">
      <c r="A14" s="57" t="s">
        <v>13</v>
      </c>
      <c r="B14" s="58" t="s">
        <v>14</v>
      </c>
      <c r="C14" s="59" t="s">
        <v>15</v>
      </c>
      <c r="D14" s="96"/>
      <c r="E14" s="60">
        <v>44030</v>
      </c>
      <c r="F14" s="60"/>
      <c r="G14" s="60">
        <v>44030</v>
      </c>
      <c r="H14" s="60"/>
      <c r="I14" s="61">
        <f t="shared" si="4"/>
        <v>0</v>
      </c>
      <c r="J14" s="62">
        <f t="shared" si="5"/>
        <v>0</v>
      </c>
      <c r="K14" s="63">
        <f t="shared" si="6"/>
        <v>44029</v>
      </c>
      <c r="L14" s="64">
        <v>0</v>
      </c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</row>
    <row r="15" spans="1:258" s="20" customFormat="1" x14ac:dyDescent="0.25">
      <c r="A15" s="47" t="s">
        <v>16</v>
      </c>
      <c r="B15" s="32" t="s">
        <v>57</v>
      </c>
      <c r="C15" s="33" t="s">
        <v>8</v>
      </c>
      <c r="D15" s="97"/>
      <c r="E15" s="34">
        <f>MIN(E16:E20)</f>
        <v>44028</v>
      </c>
      <c r="F15" s="34"/>
      <c r="G15" s="34">
        <f>MAX(G16:G20)</f>
        <v>44031</v>
      </c>
      <c r="H15" s="34"/>
      <c r="I15" s="35">
        <f t="shared" si="4"/>
        <v>2</v>
      </c>
      <c r="J15" s="36">
        <f t="shared" si="5"/>
        <v>3</v>
      </c>
      <c r="K15" s="37">
        <f>E15+(INT(J15*L15))</f>
        <v>44028</v>
      </c>
      <c r="L15" s="38">
        <f>AVERAGE(L16:L20)</f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</row>
    <row r="16" spans="1:258" s="19" customFormat="1" ht="12.75" customHeight="1" x14ac:dyDescent="0.25">
      <c r="A16" s="39" t="s">
        <v>17</v>
      </c>
      <c r="B16" s="40" t="s">
        <v>64</v>
      </c>
      <c r="C16" s="41" t="s">
        <v>18</v>
      </c>
      <c r="D16" s="95" t="s">
        <v>80</v>
      </c>
      <c r="E16" s="42">
        <v>44028</v>
      </c>
      <c r="F16" s="42"/>
      <c r="G16" s="42">
        <v>44030</v>
      </c>
      <c r="H16" s="42"/>
      <c r="I16" s="43">
        <f t="shared" si="4"/>
        <v>2</v>
      </c>
      <c r="J16" s="44">
        <f t="shared" si="5"/>
        <v>2</v>
      </c>
      <c r="K16" s="45">
        <f>IF(L16=0,E16-1,E16+(INT(J16*L16)))</f>
        <v>44027</v>
      </c>
      <c r="L16" s="46">
        <v>0</v>
      </c>
      <c r="M16" s="1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</row>
    <row r="17" spans="1:258" s="19" customFormat="1" x14ac:dyDescent="0.25">
      <c r="A17" s="39" t="s">
        <v>19</v>
      </c>
      <c r="B17" s="40" t="s">
        <v>78</v>
      </c>
      <c r="C17" s="41" t="s">
        <v>18</v>
      </c>
      <c r="D17" s="95" t="s">
        <v>83</v>
      </c>
      <c r="E17" s="42">
        <v>44030</v>
      </c>
      <c r="F17" s="42"/>
      <c r="G17" s="42">
        <v>44030</v>
      </c>
      <c r="H17" s="42"/>
      <c r="I17" s="43">
        <f t="shared" ref="I17:I19" si="7">NETWORKDAYS(E17,G17)</f>
        <v>0</v>
      </c>
      <c r="J17" s="44"/>
      <c r="K17" s="45"/>
      <c r="L17" s="46">
        <v>0</v>
      </c>
      <c r="M17" s="17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</row>
    <row r="18" spans="1:258" s="19" customFormat="1" x14ac:dyDescent="0.25">
      <c r="A18" s="39"/>
      <c r="B18" s="40" t="s">
        <v>71</v>
      </c>
      <c r="C18" s="41"/>
      <c r="D18" s="95" t="s">
        <v>84</v>
      </c>
      <c r="E18" s="42">
        <v>44030</v>
      </c>
      <c r="F18" s="42"/>
      <c r="G18" s="42">
        <v>44030</v>
      </c>
      <c r="H18" s="42"/>
      <c r="I18" s="43">
        <f t="shared" si="7"/>
        <v>0</v>
      </c>
      <c r="J18" s="44"/>
      <c r="K18" s="45"/>
      <c r="L18" s="46">
        <v>0</v>
      </c>
      <c r="M18" s="17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</row>
    <row r="19" spans="1:258" s="19" customFormat="1" x14ac:dyDescent="0.25">
      <c r="A19" s="39" t="s">
        <v>20</v>
      </c>
      <c r="B19" s="40" t="s">
        <v>65</v>
      </c>
      <c r="C19" s="41" t="s">
        <v>18</v>
      </c>
      <c r="D19" s="95" t="s">
        <v>81</v>
      </c>
      <c r="E19" s="42">
        <v>44031</v>
      </c>
      <c r="F19" s="42"/>
      <c r="G19" s="42">
        <v>44031</v>
      </c>
      <c r="H19" s="42"/>
      <c r="I19" s="43">
        <f t="shared" si="7"/>
        <v>0</v>
      </c>
      <c r="J19" s="44"/>
      <c r="K19" s="45"/>
      <c r="L19" s="46">
        <v>0</v>
      </c>
      <c r="M19" s="17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</row>
    <row r="20" spans="1:258" s="67" customFormat="1" x14ac:dyDescent="0.25">
      <c r="A20" s="57" t="s">
        <v>21</v>
      </c>
      <c r="B20" s="58" t="s">
        <v>14</v>
      </c>
      <c r="C20" s="59" t="s">
        <v>15</v>
      </c>
      <c r="D20" s="96"/>
      <c r="E20" s="60">
        <v>44031</v>
      </c>
      <c r="F20" s="60"/>
      <c r="G20" s="60">
        <v>44031</v>
      </c>
      <c r="H20" s="60"/>
      <c r="I20" s="61">
        <f t="shared" ref="I20:I26" si="8">NETWORKDAYS(E20,G20)</f>
        <v>0</v>
      </c>
      <c r="J20" s="62">
        <f t="shared" ref="J20:J26" si="9">G20-E20</f>
        <v>0</v>
      </c>
      <c r="K20" s="63">
        <f>IF(L20=0,E20-1,E20+(INT(J20*L20)))</f>
        <v>44030</v>
      </c>
      <c r="L20" s="64">
        <v>0</v>
      </c>
      <c r="M20" s="65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</row>
    <row r="21" spans="1:258" s="20" customFormat="1" x14ac:dyDescent="0.25">
      <c r="A21" s="47" t="s">
        <v>22</v>
      </c>
      <c r="B21" s="32" t="s">
        <v>58</v>
      </c>
      <c r="C21" s="33" t="s">
        <v>8</v>
      </c>
      <c r="D21" s="97"/>
      <c r="E21" s="34">
        <f>MIN(E22:E26)</f>
        <v>44028</v>
      </c>
      <c r="F21" s="34"/>
      <c r="G21" s="34">
        <f>MAX(G22:G26)</f>
        <v>44043</v>
      </c>
      <c r="H21" s="34"/>
      <c r="I21" s="35">
        <f t="shared" si="8"/>
        <v>12</v>
      </c>
      <c r="J21" s="36">
        <f t="shared" si="9"/>
        <v>15</v>
      </c>
      <c r="K21" s="37">
        <f>E21+(INT(J21*L21))</f>
        <v>44028</v>
      </c>
      <c r="L21" s="38">
        <f>AVERAGE(L22:L26)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</row>
    <row r="22" spans="1:258" s="19" customFormat="1" x14ac:dyDescent="0.25">
      <c r="A22" s="39" t="s">
        <v>23</v>
      </c>
      <c r="B22" s="40" t="s">
        <v>66</v>
      </c>
      <c r="C22" s="41" t="s">
        <v>18</v>
      </c>
      <c r="D22" s="95" t="s">
        <v>80</v>
      </c>
      <c r="E22" s="42">
        <v>44028</v>
      </c>
      <c r="F22" s="42"/>
      <c r="G22" s="42">
        <v>44032</v>
      </c>
      <c r="H22" s="42"/>
      <c r="I22" s="43">
        <f t="shared" si="8"/>
        <v>3</v>
      </c>
      <c r="J22" s="44">
        <f t="shared" si="9"/>
        <v>4</v>
      </c>
      <c r="K22" s="45">
        <f t="shared" ref="K22:K26" si="10">IF(L22=0,E22-1,E22+(INT(J22*L22)))</f>
        <v>44027</v>
      </c>
      <c r="L22" s="46">
        <v>0</v>
      </c>
      <c r="M22" s="17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</row>
    <row r="23" spans="1:258" s="19" customFormat="1" x14ac:dyDescent="0.25">
      <c r="A23" s="39" t="s">
        <v>24</v>
      </c>
      <c r="B23" s="40" t="s">
        <v>67</v>
      </c>
      <c r="C23" s="41" t="s">
        <v>18</v>
      </c>
      <c r="D23" s="95" t="s">
        <v>84</v>
      </c>
      <c r="E23" s="42">
        <v>44032</v>
      </c>
      <c r="F23" s="42"/>
      <c r="G23" s="42">
        <v>44039</v>
      </c>
      <c r="H23" s="42"/>
      <c r="I23" s="43">
        <f>NETWORKDAYS(E23,G23)</f>
        <v>6</v>
      </c>
      <c r="J23" s="44">
        <f>G23-E23</f>
        <v>7</v>
      </c>
      <c r="K23" s="45">
        <f>IF(L23=0,E23-1,E23+(INT(J23*L23)))</f>
        <v>44031</v>
      </c>
      <c r="L23" s="46">
        <v>0</v>
      </c>
      <c r="M23" s="17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</row>
    <row r="24" spans="1:258" s="19" customFormat="1" x14ac:dyDescent="0.25">
      <c r="A24" s="39" t="s">
        <v>25</v>
      </c>
      <c r="B24" s="40" t="s">
        <v>68</v>
      </c>
      <c r="C24" s="41" t="s">
        <v>18</v>
      </c>
      <c r="D24" s="95" t="s">
        <v>85</v>
      </c>
      <c r="E24" s="42">
        <v>44035</v>
      </c>
      <c r="F24" s="42"/>
      <c r="G24" s="42">
        <v>44042</v>
      </c>
      <c r="H24" s="42"/>
      <c r="I24" s="43">
        <f t="shared" si="8"/>
        <v>6</v>
      </c>
      <c r="J24" s="44">
        <f t="shared" si="9"/>
        <v>7</v>
      </c>
      <c r="K24" s="45">
        <f t="shared" si="10"/>
        <v>44034</v>
      </c>
      <c r="L24" s="46">
        <v>0</v>
      </c>
      <c r="M24" s="17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</row>
    <row r="25" spans="1:258" s="19" customFormat="1" x14ac:dyDescent="0.25">
      <c r="A25" s="39" t="s">
        <v>26</v>
      </c>
      <c r="B25" s="40" t="s">
        <v>69</v>
      </c>
      <c r="C25" s="41" t="s">
        <v>18</v>
      </c>
      <c r="D25" s="95" t="s">
        <v>86</v>
      </c>
      <c r="E25" s="42">
        <v>44042</v>
      </c>
      <c r="F25" s="42"/>
      <c r="G25" s="42">
        <v>44043</v>
      </c>
      <c r="H25" s="42"/>
      <c r="I25" s="43">
        <f t="shared" si="8"/>
        <v>2</v>
      </c>
      <c r="J25" s="44">
        <f t="shared" si="9"/>
        <v>1</v>
      </c>
      <c r="K25" s="45">
        <f t="shared" si="10"/>
        <v>44041</v>
      </c>
      <c r="L25" s="46">
        <v>0</v>
      </c>
      <c r="M25" s="17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</row>
    <row r="26" spans="1:258" s="67" customFormat="1" x14ac:dyDescent="0.25">
      <c r="A26" s="57" t="s">
        <v>27</v>
      </c>
      <c r="B26" s="58" t="s">
        <v>14</v>
      </c>
      <c r="C26" s="59" t="s">
        <v>15</v>
      </c>
      <c r="D26" s="96"/>
      <c r="E26" s="60">
        <v>44043</v>
      </c>
      <c r="F26" s="60"/>
      <c r="G26" s="60">
        <v>44043</v>
      </c>
      <c r="H26" s="60"/>
      <c r="I26" s="61">
        <f t="shared" si="8"/>
        <v>1</v>
      </c>
      <c r="J26" s="62">
        <f t="shared" si="9"/>
        <v>0</v>
      </c>
      <c r="K26" s="63">
        <f t="shared" si="10"/>
        <v>44042</v>
      </c>
      <c r="L26" s="64">
        <v>0</v>
      </c>
      <c r="M26" s="65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</row>
    <row r="27" spans="1:258" s="20" customFormat="1" x14ac:dyDescent="0.25">
      <c r="A27" s="47" t="s">
        <v>28</v>
      </c>
      <c r="B27" s="32" t="s">
        <v>59</v>
      </c>
      <c r="C27" s="33" t="s">
        <v>8</v>
      </c>
      <c r="D27" s="97"/>
      <c r="E27" s="34">
        <f>MIN(E28:E34)</f>
        <v>44044</v>
      </c>
      <c r="F27" s="34"/>
      <c r="G27" s="34">
        <f>MAX(G28:G34)</f>
        <v>44050</v>
      </c>
      <c r="H27" s="34"/>
      <c r="I27" s="35">
        <f t="shared" ref="I27:I36" si="11">NETWORKDAYS(E27,G27)</f>
        <v>5</v>
      </c>
      <c r="J27" s="36">
        <f t="shared" ref="J27:J36" si="12">G27-E27</f>
        <v>6</v>
      </c>
      <c r="K27" s="37">
        <f>E27+(INT(J27*L27))</f>
        <v>44044</v>
      </c>
      <c r="L27" s="38">
        <f>AVERAGE(L28:L34)</f>
        <v>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</row>
    <row r="28" spans="1:258" s="19" customFormat="1" x14ac:dyDescent="0.25">
      <c r="A28" s="39" t="s">
        <v>29</v>
      </c>
      <c r="B28" s="40" t="s">
        <v>79</v>
      </c>
      <c r="C28" s="41" t="s">
        <v>18</v>
      </c>
      <c r="D28" s="95" t="s">
        <v>80</v>
      </c>
      <c r="E28" s="42">
        <v>44044</v>
      </c>
      <c r="F28" s="42"/>
      <c r="G28" s="42">
        <v>44044</v>
      </c>
      <c r="H28" s="42"/>
      <c r="I28" s="43">
        <f t="shared" si="11"/>
        <v>0</v>
      </c>
      <c r="J28" s="44">
        <f t="shared" si="12"/>
        <v>0</v>
      </c>
      <c r="K28" s="45">
        <f>IF(L28=0,E28-1,E28+(INT(J28*L28)))</f>
        <v>44043</v>
      </c>
      <c r="L28" s="46">
        <v>0</v>
      </c>
      <c r="M28" s="17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</row>
    <row r="29" spans="1:258" s="19" customFormat="1" x14ac:dyDescent="0.25">
      <c r="A29" s="39" t="s">
        <v>29</v>
      </c>
      <c r="B29" s="40" t="s">
        <v>72</v>
      </c>
      <c r="C29" s="41" t="s">
        <v>18</v>
      </c>
      <c r="D29" s="95" t="s">
        <v>83</v>
      </c>
      <c r="E29" s="42">
        <v>44045</v>
      </c>
      <c r="F29" s="42"/>
      <c r="G29" s="42">
        <v>44046</v>
      </c>
      <c r="H29" s="42"/>
      <c r="I29" s="43">
        <f t="shared" ref="I29" si="13">NETWORKDAYS(E29,G29)</f>
        <v>1</v>
      </c>
      <c r="J29" s="44">
        <f t="shared" ref="J29" si="14">G29-E29</f>
        <v>1</v>
      </c>
      <c r="K29" s="45">
        <f>IF(L29=0,E29-1,E29+(INT(J29*L29)))</f>
        <v>44044</v>
      </c>
      <c r="L29" s="46">
        <v>0</v>
      </c>
      <c r="M29" s="17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</row>
    <row r="30" spans="1:258" s="19" customFormat="1" x14ac:dyDescent="0.25">
      <c r="A30" s="39" t="s">
        <v>30</v>
      </c>
      <c r="B30" s="40" t="s">
        <v>76</v>
      </c>
      <c r="C30" s="41" t="s">
        <v>18</v>
      </c>
      <c r="D30" s="95" t="s">
        <v>81</v>
      </c>
      <c r="E30" s="42">
        <v>44045</v>
      </c>
      <c r="F30" s="42"/>
      <c r="G30" s="42">
        <v>44047</v>
      </c>
      <c r="H30" s="42"/>
      <c r="I30" s="43">
        <f t="shared" si="11"/>
        <v>2</v>
      </c>
      <c r="J30" s="44">
        <f t="shared" si="12"/>
        <v>2</v>
      </c>
      <c r="K30" s="45">
        <f>IF(L30=0,E30-1,E30+(INT(J30*L30)))</f>
        <v>44044</v>
      </c>
      <c r="L30" s="46">
        <v>0</v>
      </c>
      <c r="M30" s="17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</row>
    <row r="31" spans="1:258" s="19" customFormat="1" x14ac:dyDescent="0.25">
      <c r="A31" s="39"/>
      <c r="B31" s="40" t="s">
        <v>74</v>
      </c>
      <c r="C31" s="41"/>
      <c r="D31" s="95" t="s">
        <v>82</v>
      </c>
      <c r="E31" s="42">
        <v>44045</v>
      </c>
      <c r="F31" s="42"/>
      <c r="G31" s="42">
        <v>44048</v>
      </c>
      <c r="H31" s="42"/>
      <c r="I31" s="43">
        <f t="shared" si="11"/>
        <v>3</v>
      </c>
      <c r="J31" s="44"/>
      <c r="K31" s="45"/>
      <c r="L31" s="46">
        <v>0</v>
      </c>
      <c r="M31" s="17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</row>
    <row r="32" spans="1:258" s="19" customFormat="1" x14ac:dyDescent="0.25">
      <c r="A32" s="39" t="s">
        <v>31</v>
      </c>
      <c r="B32" s="40" t="s">
        <v>73</v>
      </c>
      <c r="C32" s="41" t="s">
        <v>18</v>
      </c>
      <c r="D32" s="95" t="s">
        <v>83</v>
      </c>
      <c r="E32" s="42">
        <v>44045</v>
      </c>
      <c r="F32" s="42"/>
      <c r="G32" s="42">
        <v>44049</v>
      </c>
      <c r="H32" s="42"/>
      <c r="I32" s="43">
        <f t="shared" si="11"/>
        <v>4</v>
      </c>
      <c r="J32" s="44">
        <f t="shared" si="12"/>
        <v>4</v>
      </c>
      <c r="K32" s="45">
        <f>IF(L32=0,E32-1,E32+(INT(J32*L32)))</f>
        <v>44044</v>
      </c>
      <c r="L32" s="46">
        <v>0</v>
      </c>
      <c r="M32" s="17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</row>
    <row r="33" spans="1:258" s="19" customFormat="1" x14ac:dyDescent="0.25">
      <c r="A33" s="39"/>
      <c r="B33" s="40" t="s">
        <v>77</v>
      </c>
      <c r="C33" s="41"/>
      <c r="D33" s="95" t="s">
        <v>82</v>
      </c>
      <c r="E33" s="42">
        <v>44045</v>
      </c>
      <c r="F33" s="42"/>
      <c r="G33" s="42">
        <v>44050</v>
      </c>
      <c r="H33" s="42"/>
      <c r="I33" s="43">
        <f t="shared" si="11"/>
        <v>5</v>
      </c>
      <c r="J33" s="44"/>
      <c r="K33" s="45"/>
      <c r="L33" s="46">
        <v>0</v>
      </c>
      <c r="M33" s="17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</row>
    <row r="34" spans="1:258" s="67" customFormat="1" x14ac:dyDescent="0.25">
      <c r="A34" s="57" t="s">
        <v>75</v>
      </c>
      <c r="B34" s="58" t="s">
        <v>32</v>
      </c>
      <c r="C34" s="59" t="s">
        <v>15</v>
      </c>
      <c r="D34" s="96"/>
      <c r="E34" s="60">
        <v>44050</v>
      </c>
      <c r="F34" s="60"/>
      <c r="G34" s="60">
        <v>44050</v>
      </c>
      <c r="H34" s="60"/>
      <c r="I34" s="61">
        <f t="shared" si="11"/>
        <v>1</v>
      </c>
      <c r="J34" s="62">
        <f t="shared" si="12"/>
        <v>0</v>
      </c>
      <c r="K34" s="63">
        <f>IF(L34=0,E34-1,E34+(INT(J34*L34)))</f>
        <v>44049</v>
      </c>
      <c r="L34" s="64">
        <v>0</v>
      </c>
      <c r="M34" s="65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s="20" customFormat="1" x14ac:dyDescent="0.25">
      <c r="A35" s="47" t="s">
        <v>33</v>
      </c>
      <c r="B35" s="32" t="s">
        <v>60</v>
      </c>
      <c r="C35" s="33" t="s">
        <v>8</v>
      </c>
      <c r="D35" s="97"/>
      <c r="E35" s="34">
        <f>MIN(E36:E40)</f>
        <v>44051</v>
      </c>
      <c r="F35" s="34"/>
      <c r="G35" s="34">
        <f>MAX(G36:G40)</f>
        <v>44068</v>
      </c>
      <c r="H35" s="34"/>
      <c r="I35" s="35">
        <f t="shared" si="11"/>
        <v>12</v>
      </c>
      <c r="J35" s="36">
        <f t="shared" si="12"/>
        <v>17</v>
      </c>
      <c r="K35" s="37">
        <f>E35+(INT(J35*L35))</f>
        <v>44051</v>
      </c>
      <c r="L35" s="38">
        <f>AVERAGE(L36:L40)</f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</row>
    <row r="36" spans="1:258" s="19" customFormat="1" x14ac:dyDescent="0.25">
      <c r="A36" s="39" t="s">
        <v>34</v>
      </c>
      <c r="B36" s="40" t="s">
        <v>35</v>
      </c>
      <c r="C36" s="41" t="s">
        <v>18</v>
      </c>
      <c r="D36" s="95" t="s">
        <v>80</v>
      </c>
      <c r="E36" s="42">
        <v>44051</v>
      </c>
      <c r="F36" s="42"/>
      <c r="G36" s="42">
        <v>44052</v>
      </c>
      <c r="H36" s="42"/>
      <c r="I36" s="43">
        <f t="shared" si="11"/>
        <v>0</v>
      </c>
      <c r="J36" s="44">
        <f t="shared" si="12"/>
        <v>1</v>
      </c>
      <c r="K36" s="45">
        <f>IF(L36=0,E36-1,E36+(INT(J36*L36)))</f>
        <v>44050</v>
      </c>
      <c r="L36" s="46">
        <v>0</v>
      </c>
      <c r="M36" s="17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</row>
    <row r="37" spans="1:258" s="19" customFormat="1" x14ac:dyDescent="0.25">
      <c r="A37" s="39" t="s">
        <v>36</v>
      </c>
      <c r="B37" s="40" t="s">
        <v>37</v>
      </c>
      <c r="C37" s="41" t="s">
        <v>18</v>
      </c>
      <c r="D37" s="95" t="s">
        <v>80</v>
      </c>
      <c r="E37" s="42">
        <v>44052</v>
      </c>
      <c r="F37" s="42"/>
      <c r="G37" s="42">
        <v>44053</v>
      </c>
      <c r="H37" s="42"/>
      <c r="I37" s="43">
        <f>NETWORKDAYS(E37,G37)</f>
        <v>1</v>
      </c>
      <c r="J37" s="44" t="e">
        <f>G37-#REF!</f>
        <v>#REF!</v>
      </c>
      <c r="K37" s="45" t="e">
        <f>IF(L37=0,#REF!-1,#REF!+(INT(J37*L37)))</f>
        <v>#REF!</v>
      </c>
      <c r="L37" s="46">
        <v>0</v>
      </c>
      <c r="M37" s="17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</row>
    <row r="38" spans="1:258" s="19" customFormat="1" x14ac:dyDescent="0.25">
      <c r="A38" s="39" t="s">
        <v>38</v>
      </c>
      <c r="B38" s="40" t="s">
        <v>39</v>
      </c>
      <c r="C38" s="41" t="s">
        <v>18</v>
      </c>
      <c r="D38" s="95" t="s">
        <v>80</v>
      </c>
      <c r="E38" s="42">
        <v>44059</v>
      </c>
      <c r="F38" s="42"/>
      <c r="G38" s="42">
        <v>44065</v>
      </c>
      <c r="H38" s="42"/>
      <c r="I38" s="43">
        <f>NETWORKDAYS(E38,G38)</f>
        <v>5</v>
      </c>
      <c r="J38" s="44" t="e">
        <f>G38-#REF!</f>
        <v>#REF!</v>
      </c>
      <c r="K38" s="45" t="e">
        <f>IF(L38=0,#REF!-1,#REF!+(INT(J38*L38)))</f>
        <v>#REF!</v>
      </c>
      <c r="L38" s="46">
        <v>0</v>
      </c>
      <c r="M38" s="17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</row>
    <row r="39" spans="1:258" s="19" customFormat="1" x14ac:dyDescent="0.25">
      <c r="A39" s="39" t="s">
        <v>40</v>
      </c>
      <c r="B39" s="40" t="s">
        <v>41</v>
      </c>
      <c r="C39" s="41" t="s">
        <v>18</v>
      </c>
      <c r="D39" s="95" t="s">
        <v>80</v>
      </c>
      <c r="E39" s="42">
        <v>44066</v>
      </c>
      <c r="F39" s="42"/>
      <c r="G39" s="42">
        <v>44068</v>
      </c>
      <c r="H39" s="42"/>
      <c r="I39" s="43">
        <f>NETWORKDAYS(E39,G39)</f>
        <v>2</v>
      </c>
      <c r="J39" s="44">
        <f>G39-E39</f>
        <v>2</v>
      </c>
      <c r="K39" s="45">
        <f>IF(L39=0,E39-1,E39+(INT(J39*L39)))</f>
        <v>44065</v>
      </c>
      <c r="L39" s="46">
        <v>0</v>
      </c>
      <c r="M39" s="17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</row>
    <row r="40" spans="1:258" s="67" customFormat="1" x14ac:dyDescent="0.25">
      <c r="A40" s="57" t="s">
        <v>42</v>
      </c>
      <c r="B40" s="58" t="s">
        <v>32</v>
      </c>
      <c r="C40" s="59" t="s">
        <v>15</v>
      </c>
      <c r="D40" s="59"/>
      <c r="E40" s="60">
        <v>44068</v>
      </c>
      <c r="F40" s="60"/>
      <c r="G40" s="60">
        <v>44068</v>
      </c>
      <c r="H40" s="60"/>
      <c r="I40" s="61">
        <f>NETWORKDAYS(E40,G40)</f>
        <v>1</v>
      </c>
      <c r="J40" s="62">
        <f>G40-E40</f>
        <v>0</v>
      </c>
      <c r="K40" s="63">
        <f>IF(L40=0,E40-1,E40+(INT(J40*L40)))</f>
        <v>44067</v>
      </c>
      <c r="L40" s="64">
        <v>0</v>
      </c>
      <c r="M40" s="65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s="79" customFormat="1" x14ac:dyDescent="0.25">
      <c r="A41" s="70"/>
      <c r="B41" s="71"/>
      <c r="C41" s="68"/>
      <c r="D41" s="68"/>
      <c r="E41" s="72"/>
      <c r="F41" s="72"/>
      <c r="G41" s="72"/>
      <c r="H41" s="72"/>
      <c r="I41" s="73"/>
      <c r="J41" s="74"/>
      <c r="K41" s="75"/>
      <c r="L41" s="76"/>
      <c r="M41" s="77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  <c r="IU41" s="78"/>
      <c r="IV41" s="78"/>
      <c r="IW41" s="78"/>
      <c r="IX41" s="78"/>
    </row>
    <row r="44" spans="1:258" x14ac:dyDescent="0.25">
      <c r="C44" s="22"/>
      <c r="D44" s="22"/>
      <c r="E44" s="69"/>
      <c r="F44" s="69"/>
      <c r="G44" s="69"/>
      <c r="H44" s="69"/>
    </row>
    <row r="45" spans="1:258" x14ac:dyDescent="0.25">
      <c r="C45" s="68"/>
      <c r="D45" s="68"/>
      <c r="E45" s="69"/>
      <c r="F45" s="69"/>
      <c r="G45" s="69"/>
      <c r="H45" s="69"/>
    </row>
    <row r="46" spans="1:258" x14ac:dyDescent="0.25">
      <c r="C46" s="68"/>
      <c r="D46" s="68"/>
      <c r="E46" s="69"/>
      <c r="F46" s="69"/>
      <c r="G46" s="69"/>
      <c r="H46" s="69"/>
    </row>
    <row r="47" spans="1:258" x14ac:dyDescent="0.25">
      <c r="C47" s="68"/>
      <c r="D47" s="68"/>
      <c r="E47" s="69"/>
      <c r="F47" s="69"/>
      <c r="G47" s="69"/>
      <c r="H47" s="69"/>
    </row>
    <row r="48" spans="1:258" x14ac:dyDescent="0.25">
      <c r="C48" s="68"/>
      <c r="D48" s="68"/>
      <c r="E48" s="69"/>
      <c r="F48" s="69"/>
      <c r="G48" s="69"/>
      <c r="H48" s="69"/>
    </row>
    <row r="49" spans="3:8" x14ac:dyDescent="0.25">
      <c r="C49" s="22"/>
      <c r="D49" s="22"/>
      <c r="E49" s="69"/>
      <c r="F49" s="69"/>
      <c r="G49" s="69"/>
      <c r="H49" s="69"/>
    </row>
  </sheetData>
  <autoFilter ref="C8:C36" xr:uid="{00000000-0009-0000-0000-000000000000}"/>
  <phoneticPr fontId="1" type="noConversion"/>
  <conditionalFormatting sqref="M15 M21:M25 M27:M28 M40 M30:M35">
    <cfRule type="expression" dxfId="9" priority="59" stopIfTrue="1">
      <formula>AND(M$7&gt;=$E15,M$7&lt;=$K15)</formula>
    </cfRule>
  </conditionalFormatting>
  <conditionalFormatting sqref="N10:IS14 N16:IS20 N22:IS26 N28:IS28 N36:IS40 N30:IS34">
    <cfRule type="expression" dxfId="8" priority="61" stopIfTrue="1">
      <formula>AND(N$7&gt;=$E10,N$7&lt;=$G10)</formula>
    </cfRule>
  </conditionalFormatting>
  <conditionalFormatting sqref="M15:IT15 N9:IT9 N21:IT21 M27:IT27 N35:IT35">
    <cfRule type="expression" dxfId="7" priority="89" stopIfTrue="1">
      <formula>AND(M$7&gt;=$E9,M$7&lt;=$G9)</formula>
    </cfRule>
  </conditionalFormatting>
  <conditionalFormatting sqref="N37:IY38">
    <cfRule type="expression" dxfId="6" priority="92" stopIfTrue="1">
      <formula>AND(N$7&gt;=#REF!,N$7&lt;=$K37)</formula>
    </cfRule>
    <cfRule type="expression" dxfId="5" priority="93" stopIfTrue="1">
      <formula>AND(N$7&gt;=#REF!,N$7&lt;=$G37)</formula>
    </cfRule>
  </conditionalFormatting>
  <conditionalFormatting sqref="N9:IT9 N15:IT15 N21:IT21 M27:IT27 M35:IT35">
    <cfRule type="expression" dxfId="4" priority="88" stopIfTrue="1">
      <formula>AND(M$7&gt;=$E9,M$7&lt;=$K9)</formula>
    </cfRule>
  </conditionalFormatting>
  <conditionalFormatting sqref="N10:IS14 N16:IS20 N22:IS26 N28:IS28 N36:IS40 N30:IS34">
    <cfRule type="expression" dxfId="3" priority="60" stopIfTrue="1">
      <formula>AND(N$7&gt;=$E10,N$7&lt;=$K10)</formula>
    </cfRule>
  </conditionalFormatting>
  <conditionalFormatting sqref="M29">
    <cfRule type="expression" dxfId="2" priority="1" stopIfTrue="1">
      <formula>AND(M$7&gt;=$E29,M$7&lt;=$K29)</formula>
    </cfRule>
  </conditionalFormatting>
  <conditionalFormatting sqref="N29:IS29">
    <cfRule type="expression" dxfId="1" priority="3" stopIfTrue="1">
      <formula>AND(N$7&gt;=$E29,N$7&lt;=$G29)</formula>
    </cfRule>
  </conditionalFormatting>
  <conditionalFormatting sqref="N29:IS29">
    <cfRule type="expression" dxfId="0" priority="2" stopIfTrue="1">
      <formula>AND(N$7&gt;=$E29,N$7&lt;=$K29)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5" numberStoredAsText="1"/>
    <ignoredError sqref="K1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95E4E9901CE0A4FB1F7F039537EC89B" ma:contentTypeVersion="13" ma:contentTypeDescription="새 문서를 만듭니다." ma:contentTypeScope="" ma:versionID="7b31da7943e3c43c5ef239cdbbec7748">
  <xsd:schema xmlns:xsd="http://www.w3.org/2001/XMLSchema" xmlns:xs="http://www.w3.org/2001/XMLSchema" xmlns:p="http://schemas.microsoft.com/office/2006/metadata/properties" xmlns:ns3="d8a91525-5868-44e6-8505-c5ad588c7607" xmlns:ns4="d89984b9-e5f9-4f2b-a205-1bf21644eb2d" targetNamespace="http://schemas.microsoft.com/office/2006/metadata/properties" ma:root="true" ma:fieldsID="2c08890fa89429c170a6685471d5614f" ns3:_="" ns4:_="">
    <xsd:import namespace="d8a91525-5868-44e6-8505-c5ad588c7607"/>
    <xsd:import namespace="d89984b9-e5f9-4f2b-a205-1bf21644eb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91525-5868-44e6-8505-c5ad588c76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984b9-e5f9-4f2b-a205-1bf21644e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1DCD6F-DA1F-4212-B5B6-34845ADB0C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91525-5868-44e6-8505-c5ad588c7607"/>
    <ds:schemaRef ds:uri="d89984b9-e5f9-4f2b-a205-1bf21644e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7709CD-1C53-47FF-97CE-31D356B4DAD5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8a91525-5868-44e6-8505-c5ad588c7607"/>
    <ds:schemaRef ds:uri="d89984b9-e5f9-4f2b-a205-1bf21644eb2d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권오승</cp:lastModifiedBy>
  <cp:revision/>
  <cp:lastPrinted>2020-07-10T16:39:57Z</cp:lastPrinted>
  <dcterms:created xsi:type="dcterms:W3CDTF">2008-02-15T08:37:21Z</dcterms:created>
  <dcterms:modified xsi:type="dcterms:W3CDTF">2020-07-16T12:10:09Z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