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ROL\OneDrive - 숭실대학교 - Soongsil University\Project\한이음ICT\WBS,요구사항\"/>
    </mc:Choice>
  </mc:AlternateContent>
  <xr:revisionPtr revIDLastSave="9" documentId="13_ncr:1_{B07CF259-2808-45A2-9AAB-4C989F39B020}" xr6:coauthVersionLast="36" xr6:coauthVersionMax="45" xr10:uidLastSave="{C96D4273-E80C-43C3-9C76-4DF245B76C6B}"/>
  <bookViews>
    <workbookView minimized="1" xWindow="-120" yWindow="-120" windowWidth="28920" windowHeight="12450" xr2:uid="{00000000-000D-0000-FFFF-FFFF00000000}"/>
    <workbookView visibility="hidden" xWindow="-120" yWindow="-120" windowWidth="29040" windowHeight="15990" xr2:uid="{00000000-000D-0000-FFFF-FFFF01000000}"/>
    <workbookView visibility="hidden" xWindow="-120" yWindow="-120" windowWidth="4815" windowHeight="10425" xr2:uid="{00000000-000D-0000-FFFF-FFFF02000000}"/>
  </bookViews>
  <sheets>
    <sheet name="WBS" sheetId="2" r:id="rId1"/>
  </sheets>
  <definedNames>
    <definedName name="_xlnm._FilterDatabase" localSheetId="0" hidden="1">WBS!$D$8:$E$8</definedName>
  </definedNames>
  <calcPr calcId="191029"/>
</workbook>
</file>

<file path=xl/calcChain.xml><?xml version="1.0" encoding="utf-8"?>
<calcChain xmlns="http://schemas.openxmlformats.org/spreadsheetml/2006/main">
  <c r="K37" i="2" l="1"/>
  <c r="K36" i="2"/>
  <c r="K38" i="2"/>
  <c r="I66" i="2" l="1"/>
  <c r="L57" i="2"/>
  <c r="K39" i="2" l="1"/>
  <c r="K68" i="2" l="1"/>
  <c r="K69" i="2"/>
  <c r="K70" i="2"/>
  <c r="K71" i="2"/>
  <c r="K72" i="2"/>
  <c r="K73" i="2"/>
  <c r="K79" i="2"/>
  <c r="K80" i="2"/>
  <c r="K81" i="2"/>
  <c r="K82" i="2"/>
  <c r="K83" i="2"/>
  <c r="K84" i="2"/>
  <c r="K85" i="2"/>
  <c r="K98" i="2"/>
  <c r="K99" i="2"/>
  <c r="K100" i="2"/>
  <c r="K106" i="2"/>
  <c r="K107" i="2"/>
  <c r="K108" i="2"/>
  <c r="K57" i="2"/>
  <c r="K58" i="2"/>
  <c r="K59" i="2"/>
  <c r="K60" i="2"/>
  <c r="K61" i="2"/>
  <c r="K62" i="2"/>
  <c r="K63" i="2"/>
  <c r="K64" i="2"/>
  <c r="K45" i="2"/>
  <c r="K46" i="2"/>
  <c r="K47" i="2"/>
  <c r="K48" i="2"/>
  <c r="K49" i="2"/>
  <c r="K50" i="2"/>
  <c r="K51" i="2"/>
  <c r="K52" i="2"/>
  <c r="K53" i="2"/>
  <c r="K22" i="2"/>
  <c r="K23" i="2"/>
  <c r="K29" i="2"/>
  <c r="K30" i="2"/>
  <c r="K31" i="2"/>
  <c r="K32" i="2"/>
  <c r="K33" i="2"/>
  <c r="K34" i="2"/>
  <c r="K35" i="2"/>
  <c r="K40" i="2"/>
  <c r="K41" i="2"/>
  <c r="K11" i="2"/>
  <c r="K12" i="2"/>
  <c r="K13" i="2"/>
  <c r="K14" i="2"/>
  <c r="G27" i="2"/>
  <c r="I9" i="2"/>
  <c r="K21" i="2" l="1"/>
  <c r="N104" i="2" l="1"/>
  <c r="I104" i="2"/>
  <c r="G104" i="2"/>
  <c r="K105" i="2"/>
  <c r="L105" i="2"/>
  <c r="M105" i="2"/>
  <c r="K20" i="2" l="1"/>
  <c r="M117" i="2" l="1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N112" i="2"/>
  <c r="I112" i="2"/>
  <c r="G112" i="2"/>
  <c r="M111" i="2"/>
  <c r="L111" i="2"/>
  <c r="K111" i="2"/>
  <c r="M110" i="2"/>
  <c r="L110" i="2"/>
  <c r="K110" i="2"/>
  <c r="M109" i="2"/>
  <c r="L109" i="2"/>
  <c r="K109" i="2"/>
  <c r="M107" i="2"/>
  <c r="L107" i="2"/>
  <c r="L104" i="2" l="1"/>
  <c r="M104" i="2" s="1"/>
  <c r="K112" i="2"/>
  <c r="L112" i="2"/>
  <c r="M112" i="2" s="1"/>
  <c r="K104" i="2"/>
  <c r="M103" i="2" l="1"/>
  <c r="L103" i="2"/>
  <c r="K103" i="2"/>
  <c r="M102" i="2"/>
  <c r="L102" i="2"/>
  <c r="K102" i="2"/>
  <c r="M101" i="2"/>
  <c r="L101" i="2"/>
  <c r="K101" i="2"/>
  <c r="M99" i="2"/>
  <c r="L99" i="2"/>
  <c r="M97" i="2"/>
  <c r="L97" i="2"/>
  <c r="K97" i="2"/>
  <c r="N96" i="2"/>
  <c r="I96" i="2"/>
  <c r="G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N90" i="2"/>
  <c r="I90" i="2"/>
  <c r="G90" i="2"/>
  <c r="M89" i="2"/>
  <c r="L89" i="2"/>
  <c r="K89" i="2"/>
  <c r="M88" i="2"/>
  <c r="L88" i="2"/>
  <c r="K88" i="2"/>
  <c r="M87" i="2"/>
  <c r="L87" i="2"/>
  <c r="K87" i="2"/>
  <c r="M86" i="2"/>
  <c r="L86" i="2"/>
  <c r="K86" i="2"/>
  <c r="M78" i="2"/>
  <c r="L78" i="2"/>
  <c r="K78" i="2"/>
  <c r="N77" i="2"/>
  <c r="I77" i="2"/>
  <c r="G77" i="2"/>
  <c r="M76" i="2"/>
  <c r="L76" i="2"/>
  <c r="K76" i="2"/>
  <c r="M75" i="2"/>
  <c r="L75" i="2"/>
  <c r="K75" i="2"/>
  <c r="M74" i="2"/>
  <c r="L74" i="2"/>
  <c r="K74" i="2"/>
  <c r="M72" i="2"/>
  <c r="L72" i="2"/>
  <c r="M67" i="2"/>
  <c r="L67" i="2"/>
  <c r="K67" i="2"/>
  <c r="N66" i="2"/>
  <c r="G66" i="2"/>
  <c r="L66" i="2" l="1"/>
  <c r="M66" i="2" s="1"/>
  <c r="K77" i="2"/>
  <c r="K96" i="2"/>
  <c r="L90" i="2"/>
  <c r="M90" i="2" s="1"/>
  <c r="L96" i="2"/>
  <c r="M96" i="2" s="1"/>
  <c r="K90" i="2"/>
  <c r="L77" i="2"/>
  <c r="M77" i="2" s="1"/>
  <c r="K66" i="2"/>
  <c r="M46" i="2"/>
  <c r="L46" i="2"/>
  <c r="K24" i="2"/>
  <c r="L30" i="2" l="1"/>
  <c r="M30" i="2"/>
  <c r="K65" i="2"/>
  <c r="L65" i="2"/>
  <c r="M65" i="2"/>
  <c r="L64" i="2"/>
  <c r="M64" i="2"/>
  <c r="N55" i="2"/>
  <c r="I55" i="2"/>
  <c r="G55" i="2"/>
  <c r="K25" i="2"/>
  <c r="G18" i="2"/>
  <c r="L15" i="2" l="1"/>
  <c r="M15" i="2" s="1"/>
  <c r="K15" i="2"/>
  <c r="N27" i="2"/>
  <c r="I27" i="2"/>
  <c r="K27" i="2" s="1"/>
  <c r="G43" i="2"/>
  <c r="I43" i="2"/>
  <c r="N43" i="2"/>
  <c r="K56" i="2"/>
  <c r="L56" i="2"/>
  <c r="M56" i="2"/>
  <c r="M44" i="2"/>
  <c r="L44" i="2"/>
  <c r="K44" i="2"/>
  <c r="M54" i="2"/>
  <c r="L54" i="2"/>
  <c r="K54" i="2"/>
  <c r="N18" i="2"/>
  <c r="I18" i="2"/>
  <c r="M59" i="2"/>
  <c r="L59" i="2"/>
  <c r="M58" i="2"/>
  <c r="L58" i="2"/>
  <c r="L50" i="2"/>
  <c r="M50" i="2"/>
  <c r="L53" i="2"/>
  <c r="M53" i="2"/>
  <c r="M42" i="2"/>
  <c r="L42" i="2"/>
  <c r="K42" i="2"/>
  <c r="M26" i="2"/>
  <c r="L26" i="2"/>
  <c r="K26" i="2"/>
  <c r="G9" i="2"/>
  <c r="P7" i="2" s="1"/>
  <c r="L41" i="2"/>
  <c r="M41" i="2"/>
  <c r="L34" i="2"/>
  <c r="M34" i="2" s="1"/>
  <c r="L28" i="2"/>
  <c r="M28" i="2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3" i="2"/>
  <c r="M43" i="2" s="1"/>
  <c r="L55" i="2"/>
  <c r="M55" i="2" s="1"/>
  <c r="L27" i="2"/>
  <c r="M27" i="2" s="1"/>
  <c r="K43" i="2"/>
  <c r="K55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<sst xmlns="http://schemas.openxmlformats.org/spreadsheetml/2006/main" count="537" uniqueCount="206">
  <si>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</si>
  <si>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</si>
  <si>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</si>
  <si>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</si>
  <si>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</si>
  <si>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</si>
  <si>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</si>
  <si>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</si>
  <si>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</si>
  <si>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</si>
  <si>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</si>
  <si>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</si>
  <si>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</si>
  <si>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</si>
  <si>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</si>
  <si>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</si>
  <si>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</si>
  <si>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</si>
  <si>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</si>
  <si>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</si>
  <si>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</si>
  <si>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</si>
  <si>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</si>
  <si>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</si>
  <si>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</si>
  <si>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</si>
  <si>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</si>
  <si>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</si>
  <si>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</si>
  <si>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</si>
  <si>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</si>
  <si>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</si>
  <si>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</si>
  <si>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</si>
  <si>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</si>
  <si>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</si>
  <si>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</si>
  <si>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</si>
  <si>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</si>
  <si>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</si>
  <si>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</si>
  <si>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</si>
  <si>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</si>
  <si>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</si>
  <si>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</si>
  <si>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</si>
  <si>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</si>
  <si>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</si>
  <si>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</si>
  <si>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</si>
  <si>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</si>
  <si>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</si>
  <si>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</si>
  <si>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</si>
  <si>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</si>
  <si>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</si>
  <si>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</si>
  <si>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</si>
  <si>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</si>
  <si>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</si>
  <si>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</si>
  <si>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</si>
  <si>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</si>
  <si>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</si>
  <si>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문자 인식률 분석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</si>
  <si>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</si>
  <si>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</si>
  <si>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</si>
  <si>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</si>
  <si>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</si>
  <si>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</si>
  <si>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</si>
  <si>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</si>
  <si>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</si>
  <si>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</si>
  <si>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</si>
  <si>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</si>
  <si>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</si>
  <si>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</si>
  <si>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</si>
  <si>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</si>
  <si>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</si>
  <si>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</si>
  <si>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</si>
  <si>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</si>
  <si>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</si>
  <si>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</si>
  <si>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</si>
  <si>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</si>
  <si>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</si>
  <si>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</si>
  <si>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</si>
  <si>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</si>
  <si>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</si>
  <si>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수집된 데이터를 서버로 전송한다,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</si>
  <si>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</si>
  <si>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</si>
  <si>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</si>
  <si>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</si>
  <si>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</si>
  <si>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</si>
  <si>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</si>
  <si>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</si>
  <si>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</si>
  <si>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</si>
  <si>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</si>
  <si>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</si>
  <si>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</si>
  <si>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</si>
  <si>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</si>
  <si>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</si>
  <si>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</si>
  <si>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</si>
  <si>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</si>
  <si>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</si>
  <si>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</si>
  <si>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</si>
  <si>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</si>
  <si>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</si>
  <si>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</si>
  <si>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</si>
  <si>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</si>
  <si>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</si>
  <si>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</si>
  <si>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</si>
  <si>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</si>
  <si>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</si>
  <si>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</si>
  <si>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</si>
  <si>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</si>
  <si>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</si>
  <si>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</si>
  <si>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</si>
  <si>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</si>
  <si>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</si>
  <si>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주차구역 DB 테이블 구축</t>
  </si>
  <si>
    <t>가용주차 DB 테이블 구축</t>
  </si>
  <si>
    <t>정기/방문자 DB 테이블 구축</t>
  </si>
  <si>
    <t>정기거주 차량에 대해 LOG화</t>
  </si>
  <si>
    <t>7.3</t>
  </si>
  <si>
    <t>python과 mysql 연결</t>
  </si>
  <si>
    <t>7.4</t>
  </si>
  <si>
    <t>실제 데이터로 정기 거주 차량 조회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</si>
  <si>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</si>
  <si>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</si>
  <si>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</si>
  <si>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</si>
  <si>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</si>
  <si>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</si>
  <si>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</si>
  <si>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</si>
  <si>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</si>
  <si>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</si>
  <si>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</si>
  <si>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</si>
  <si>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</si>
  <si>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</si>
  <si>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관리인 웹 서버를 구축한다.</t>
  </si>
  <si>
    <t>9.1</t>
    <phoneticPr fontId="1" type="noConversion"/>
  </si>
  <si>
    <t>관리자용 서버에 필요한 요소 분석</t>
  </si>
  <si>
    <t>홍민아</t>
  </si>
  <si>
    <t>9.2</t>
  </si>
  <si>
    <t>ERD &amp; DB 설계서 작성</t>
  </si>
  <si>
    <t>apache/flask를 이용해 웹 서버 구축</t>
  </si>
  <si>
    <t>9.3</t>
  </si>
  <si>
    <t>MySql 연결</t>
  </si>
  <si>
    <t>UI 구성</t>
  </si>
  <si>
    <t>9.4</t>
  </si>
  <si>
    <t>애로사항 개선</t>
  </si>
  <si>
    <t>9.5</t>
  </si>
  <si>
    <t>사용자 웹 서버를 구축한다.</t>
    <phoneticPr fontId="1" type="noConversion"/>
  </si>
  <si>
    <t>10.1</t>
    <phoneticPr fontId="1" type="noConversion"/>
  </si>
  <si>
    <t>사용자 웹 서버에 필요한 요소 분석</t>
  </si>
  <si>
    <t>홍민아, 이소윤</t>
  </si>
  <si>
    <t>layout 디자인</t>
  </si>
  <si>
    <t>10.2</t>
  </si>
  <si>
    <t>10.3</t>
  </si>
  <si>
    <t>퍼블리싱 (HTML &amp; CSS 코드 작성)</t>
  </si>
  <si>
    <t>apache/flask를 이용한 웹 개발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</si>
  <si>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</si>
  <si>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</si>
  <si>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</si>
  <si>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</si>
  <si>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</si>
  <si>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</si>
  <si>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</si>
  <si>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</si>
  <si>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</si>
  <si>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</si>
  <si>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</si>
  <si>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</si>
  <si>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</si>
  <si>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</si>
  <si>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</si>
  <si>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</si>
  <si>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</si>
  <si>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</si>
  <si>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</si>
  <si>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</si>
  <si>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</si>
  <si>
    <t xml:space="preserve">권오승 </t>
    <phoneticPr fontId="1" type="noConversion"/>
  </si>
  <si>
    <t>김진석</t>
    <phoneticPr fontId="1" type="noConversion"/>
  </si>
  <si>
    <t>OpenCV를 잿슨나노에 설치</t>
    <phoneticPr fontId="1" type="noConversion"/>
  </si>
  <si>
    <t>잿슨나노에서 OpenCV로 번호판 인식</t>
    <phoneticPr fontId="1" type="noConversion"/>
  </si>
  <si>
    <t>딥러닝 모델인 LPRnet을 이용한 번호판 텍스트 추출</t>
    <phoneticPr fontId="1" type="noConversion"/>
  </si>
  <si>
    <t>번호판 추출 및 텍스트 추출 합침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</si>
</sst>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top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</cellXfs>
  <cellStyles count="1">
    <cellStyle name="표준" xfId="0" builtinId="0"/>
  </cellStyles>
  <dxfs count="8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Z117"/>
  <sheetViews>
    <sheetView showGridLines="0" tabSelected="1" topLeftCell="A13" zoomScale="115" zoomScaleNormal="115" workbookViewId="0">
      <selection activeCell="N41" sqref="N41"/>
    </sheetView>
    <sheetView tabSelected="1" workbookViewId="1"/>
    <sheetView showGridLines="0" tabSelected="1" workbookViewId="2"/>
  </sheetViews>
  <sheetFormatPr defaultColWidth="8.625" defaultRowHeight="12" x14ac:dyDescent="0.2"/>
  <cols>
    <col min="1" max="1" width="9.125" style="85" customWidth="1"/>
    <col min="2" max="2" width="20.875" style="2" customWidth="1"/>
    <col min="3" max="3" width="43.125" style="2" bestFit="1" customWidth="1"/>
    <col min="4" max="4" width="9.125" style="3" customWidth="1"/>
    <col min="5" max="5" width="8.125" style="3" bestFit="1" customWidth="1"/>
    <col min="6" max="6" width="17" style="3" bestFit="1" customWidth="1"/>
    <col min="7" max="7" width="9.625" style="1" bestFit="1" customWidth="1"/>
    <col min="8" max="8" width="9" style="1" customWidth="1"/>
    <col min="9" max="9" width="10.125" style="1" bestFit="1" customWidth="1"/>
    <col min="10" max="10" width="9.125" style="1" customWidth="1"/>
    <col min="11" max="11" width="5.5" style="1" customWidth="1"/>
    <col min="12" max="12" width="2.375" style="1" hidden="1" customWidth="1"/>
    <col min="13" max="13" width="6.125" style="1" hidden="1" customWidth="1"/>
    <col min="14" max="14" width="6.125" style="21" customWidth="1"/>
    <col min="15" max="15" width="0.625" style="22" customWidth="1"/>
    <col min="16" max="255" width="1.625" style="2" customWidth="1"/>
    <col min="256" max="16384" width="8.625" style="2"/>
  </cols>
  <sheetData>
    <row r="1" spans="1:260" ht="31.5" x14ac:dyDescent="0.2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7.25" x14ac:dyDescent="0.3">
      <c r="B2" s="77" t="s">
        <v>1</v>
      </c>
      <c r="C2" s="70" t="s">
        <v>2</v>
      </c>
      <c r="D2" s="65"/>
      <c r="E2" s="65"/>
      <c r="G2" s="65"/>
      <c r="H2" s="65"/>
    </row>
    <row r="3" spans="1:260" ht="17.25" x14ac:dyDescent="0.3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17.25" x14ac:dyDescent="0.3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 x14ac:dyDescent="0.3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 x14ac:dyDescent="0.3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8.5" x14ac:dyDescent="0.2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 x14ac:dyDescent="0.2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 x14ac:dyDescent="0.2">
      <c r="A9" s="81">
        <v>1</v>
      </c>
      <c r="B9" s="114" t="s">
        <v>23</v>
      </c>
      <c r="C9" s="115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44035</v>
      </c>
      <c r="N9" s="49">
        <f>AVERAGE(N10:N17)</f>
        <v>0.5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 x14ac:dyDescent="0.2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57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 x14ac:dyDescent="0.2">
      <c r="A11" s="124">
        <v>1.2</v>
      </c>
      <c r="B11" s="120" t="s">
        <v>31</v>
      </c>
      <c r="C11" s="88" t="s">
        <v>32</v>
      </c>
      <c r="D11" s="38" t="s">
        <v>28</v>
      </c>
      <c r="E11" s="73" t="s">
        <v>29</v>
      </c>
      <c r="F11" s="73" t="s">
        <v>52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1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 x14ac:dyDescent="0.2">
      <c r="A12" s="124"/>
      <c r="B12" s="120"/>
      <c r="C12" s="86" t="s">
        <v>33</v>
      </c>
      <c r="D12" s="38" t="s">
        <v>49</v>
      </c>
      <c r="E12" s="73" t="s">
        <v>29</v>
      </c>
      <c r="F12" s="73" t="s">
        <v>200</v>
      </c>
      <c r="G12" s="39">
        <v>44030</v>
      </c>
      <c r="H12" s="39">
        <v>44030</v>
      </c>
      <c r="I12" s="39">
        <v>44031</v>
      </c>
      <c r="J12" s="39">
        <v>44030</v>
      </c>
      <c r="K12" s="40">
        <f t="shared" si="4"/>
        <v>0</v>
      </c>
      <c r="L12" s="41"/>
      <c r="M12" s="42"/>
      <c r="N12" s="43">
        <v>1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 x14ac:dyDescent="0.2">
      <c r="A13" s="124"/>
      <c r="B13" s="120"/>
      <c r="C13" s="87" t="s">
        <v>34</v>
      </c>
      <c r="D13" s="38" t="s">
        <v>49</v>
      </c>
      <c r="E13" s="73" t="s">
        <v>29</v>
      </c>
      <c r="F13" s="73" t="s">
        <v>39</v>
      </c>
      <c r="G13" s="39">
        <v>44030</v>
      </c>
      <c r="H13" s="39"/>
      <c r="I13" s="39">
        <v>44031</v>
      </c>
      <c r="J13" s="39"/>
      <c r="K13" s="40">
        <f t="shared" si="4"/>
        <v>0</v>
      </c>
      <c r="L13" s="41"/>
      <c r="M13" s="42"/>
      <c r="N13" s="43">
        <v>0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 x14ac:dyDescent="0.2">
      <c r="A14" s="124"/>
      <c r="B14" s="120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>
        <v>44030</v>
      </c>
      <c r="I14" s="39">
        <v>44031</v>
      </c>
      <c r="J14" s="39">
        <v>44031</v>
      </c>
      <c r="K14" s="40">
        <f t="shared" si="4"/>
        <v>0</v>
      </c>
      <c r="L14" s="41"/>
      <c r="M14" s="42"/>
      <c r="N14" s="43">
        <v>1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 x14ac:dyDescent="0.2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/>
      <c r="I15" s="39">
        <v>44040</v>
      </c>
      <c r="J15" s="39"/>
      <c r="K15" s="40">
        <f>NETWORKDAYS(G15,I15)</f>
        <v>6</v>
      </c>
      <c r="L15" s="41">
        <f>I15-G15</f>
        <v>7</v>
      </c>
      <c r="M15" s="42">
        <f>IF(N15=0,G15-1,G15+(INT(L15*N15)))</f>
        <v>44032</v>
      </c>
      <c r="N15" s="43">
        <v>0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 x14ac:dyDescent="0.2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/>
      <c r="I16" s="39">
        <v>44042</v>
      </c>
      <c r="J16" s="39"/>
      <c r="K16" s="40">
        <f t="shared" si="4"/>
        <v>6</v>
      </c>
      <c r="L16" s="41">
        <f t="shared" si="5"/>
        <v>7</v>
      </c>
      <c r="M16" s="42">
        <f t="shared" si="6"/>
        <v>44034</v>
      </c>
      <c r="N16" s="43">
        <v>0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 x14ac:dyDescent="0.2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/>
      <c r="I17" s="53">
        <v>44030</v>
      </c>
      <c r="J17" s="53"/>
      <c r="K17" s="54">
        <f t="shared" si="4"/>
        <v>0</v>
      </c>
      <c r="L17" s="55">
        <f t="shared" si="5"/>
        <v>0</v>
      </c>
      <c r="M17" s="56">
        <f t="shared" si="6"/>
        <v>44029</v>
      </c>
      <c r="N17" s="57">
        <v>0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 x14ac:dyDescent="0.2">
      <c r="A18" s="84" t="s">
        <v>45</v>
      </c>
      <c r="B18" s="116" t="s">
        <v>46</v>
      </c>
      <c r="C18" s="117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44032</v>
      </c>
      <c r="N18" s="36">
        <f>AVERAGE(N19:N26)</f>
        <v>0.33750000000000002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 x14ac:dyDescent="0.2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201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 x14ac:dyDescent="0.2">
      <c r="A20" s="124" t="s">
        <v>50</v>
      </c>
      <c r="B20" s="121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 x14ac:dyDescent="0.2">
      <c r="A21" s="124"/>
      <c r="B21" s="121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/>
      <c r="I21" s="39">
        <v>44032</v>
      </c>
      <c r="J21" s="39"/>
      <c r="K21" s="40">
        <f>NETWORKDAYS(G21,I21)</f>
        <v>1</v>
      </c>
      <c r="L21" s="41"/>
      <c r="M21" s="42"/>
      <c r="N21" s="43">
        <v>0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 x14ac:dyDescent="0.2">
      <c r="A22" s="124"/>
      <c r="B22" s="121"/>
      <c r="C22" s="37" t="s">
        <v>54</v>
      </c>
      <c r="D22" s="38" t="s">
        <v>49</v>
      </c>
      <c r="E22" s="73" t="s">
        <v>29</v>
      </c>
      <c r="F22" s="73" t="s">
        <v>201</v>
      </c>
      <c r="G22" s="39">
        <v>44030</v>
      </c>
      <c r="H22" s="39">
        <v>44053</v>
      </c>
      <c r="I22" s="39">
        <v>44032</v>
      </c>
      <c r="J22" s="39"/>
      <c r="K22" s="40">
        <f t="shared" ref="K22:K23" si="7">NETWORKDAYS(G22,I22)</f>
        <v>1</v>
      </c>
      <c r="L22" s="41"/>
      <c r="M22" s="42"/>
      <c r="N22" s="43">
        <v>0.7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 x14ac:dyDescent="0.2">
      <c r="A23" s="124"/>
      <c r="B23" s="121"/>
      <c r="C23" s="37" t="s">
        <v>55</v>
      </c>
      <c r="D23" s="38" t="s">
        <v>49</v>
      </c>
      <c r="E23" s="73" t="s">
        <v>29</v>
      </c>
      <c r="F23" s="73" t="s">
        <v>201</v>
      </c>
      <c r="G23" s="39">
        <v>44030</v>
      </c>
      <c r="H23" s="39"/>
      <c r="I23" s="39">
        <v>44032</v>
      </c>
      <c r="J23" s="39"/>
      <c r="K23" s="40">
        <f t="shared" si="7"/>
        <v>1</v>
      </c>
      <c r="L23" s="41"/>
      <c r="M23" s="42"/>
      <c r="N23" s="43">
        <v>0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 x14ac:dyDescent="0.2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201</v>
      </c>
      <c r="G24" s="39">
        <v>44030</v>
      </c>
      <c r="H24" s="39"/>
      <c r="I24" s="39">
        <v>44042</v>
      </c>
      <c r="J24" s="39"/>
      <c r="K24" s="40">
        <f t="shared" ref="K24:K25" si="8">NETWORKDAYS(G24,I24)</f>
        <v>9</v>
      </c>
      <c r="L24" s="41"/>
      <c r="M24" s="42"/>
      <c r="N24" s="43">
        <v>0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 x14ac:dyDescent="0.2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201</v>
      </c>
      <c r="G25" s="39">
        <v>44031</v>
      </c>
      <c r="H25" s="39"/>
      <c r="I25" s="39">
        <v>44031</v>
      </c>
      <c r="J25" s="39"/>
      <c r="K25" s="40">
        <f t="shared" si="8"/>
        <v>0</v>
      </c>
      <c r="L25" s="41"/>
      <c r="M25" s="42"/>
      <c r="N25" s="43">
        <v>0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 x14ac:dyDescent="0.2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/>
      <c r="I26" s="53">
        <v>44031</v>
      </c>
      <c r="J26" s="53"/>
      <c r="K26" s="54">
        <f t="shared" ref="K26:K42" si="9">NETWORKDAYS(G26,I26)</f>
        <v>0</v>
      </c>
      <c r="L26" s="55">
        <f t="shared" ref="L26:L42" si="10">I26-G26</f>
        <v>0</v>
      </c>
      <c r="M26" s="56">
        <f>IF(N26=0,G26-1,G26+(INT(L26*N26)))</f>
        <v>44030</v>
      </c>
      <c r="N26" s="57">
        <v>0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 x14ac:dyDescent="0.2">
      <c r="A27" s="84" t="s">
        <v>59</v>
      </c>
      <c r="B27" s="116" t="s">
        <v>60</v>
      </c>
      <c r="C27" s="117"/>
      <c r="D27" s="31" t="s">
        <v>61</v>
      </c>
      <c r="E27" s="75" t="s">
        <v>29</v>
      </c>
      <c r="F27" s="75"/>
      <c r="G27" s="32">
        <f>MIN(G28:G42)</f>
        <v>44026</v>
      </c>
      <c r="H27" s="32"/>
      <c r="I27" s="32">
        <f>MAX(I28:I42)</f>
        <v>44074</v>
      </c>
      <c r="J27" s="32"/>
      <c r="K27" s="33">
        <f t="shared" si="9"/>
        <v>35</v>
      </c>
      <c r="L27" s="34">
        <f t="shared" si="10"/>
        <v>48</v>
      </c>
      <c r="M27" s="35">
        <f>G27+(INT(L27*N27))</f>
        <v>44054</v>
      </c>
      <c r="N27" s="36">
        <f>AVERAGE(N28:N42)</f>
        <v>0.59333333333333338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 x14ac:dyDescent="0.2">
      <c r="A28" s="124" t="s">
        <v>62</v>
      </c>
      <c r="B28" s="121" t="s">
        <v>26</v>
      </c>
      <c r="C28" s="37" t="s">
        <v>63</v>
      </c>
      <c r="D28" s="38" t="s">
        <v>28</v>
      </c>
      <c r="E28" s="73" t="s">
        <v>29</v>
      </c>
      <c r="F28" s="73" t="s">
        <v>66</v>
      </c>
      <c r="G28" s="39">
        <v>44028</v>
      </c>
      <c r="H28" s="39">
        <v>44030</v>
      </c>
      <c r="I28" s="39">
        <v>44032</v>
      </c>
      <c r="J28" s="39">
        <v>44032</v>
      </c>
      <c r="K28" s="40">
        <f t="shared" si="9"/>
        <v>3</v>
      </c>
      <c r="L28" s="41">
        <f t="shared" si="10"/>
        <v>4</v>
      </c>
      <c r="M28" s="42">
        <f t="shared" ref="M28:M42" si="11">IF(N28=0,G28-1,G28+(INT(L28*N28)))</f>
        <v>44032</v>
      </c>
      <c r="N28" s="43">
        <v>1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 x14ac:dyDescent="0.2">
      <c r="A29" s="124"/>
      <c r="B29" s="121"/>
      <c r="C29" s="37" t="s">
        <v>64</v>
      </c>
      <c r="D29" s="38" t="s">
        <v>28</v>
      </c>
      <c r="E29" s="73" t="s">
        <v>29</v>
      </c>
      <c r="F29" s="73" t="s">
        <v>57</v>
      </c>
      <c r="G29" s="39">
        <v>44028</v>
      </c>
      <c r="H29" s="39">
        <v>44033</v>
      </c>
      <c r="I29" s="39">
        <v>44032</v>
      </c>
      <c r="J29" s="39">
        <v>44034</v>
      </c>
      <c r="K29" s="40">
        <f t="shared" si="9"/>
        <v>3</v>
      </c>
      <c r="L29" s="41"/>
      <c r="M29" s="42"/>
      <c r="N29" s="43">
        <v>1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 x14ac:dyDescent="0.2">
      <c r="A30" s="124">
        <v>3.2</v>
      </c>
      <c r="B30" s="121" t="s">
        <v>31</v>
      </c>
      <c r="C30" s="37" t="s">
        <v>65</v>
      </c>
      <c r="D30" s="38" t="s">
        <v>28</v>
      </c>
      <c r="E30" s="73" t="s">
        <v>29</v>
      </c>
      <c r="F30" s="73" t="s">
        <v>57</v>
      </c>
      <c r="G30" s="39">
        <v>44032</v>
      </c>
      <c r="H30" s="39">
        <v>44032</v>
      </c>
      <c r="I30" s="39">
        <v>44039</v>
      </c>
      <c r="J30" s="39">
        <v>44032</v>
      </c>
      <c r="K30" s="40">
        <f t="shared" si="9"/>
        <v>6</v>
      </c>
      <c r="L30" s="41">
        <f>I30-G30</f>
        <v>7</v>
      </c>
      <c r="M30" s="42">
        <f>IF(N30=0,G30-1,G30+(INT(L30*N30)))</f>
        <v>44039</v>
      </c>
      <c r="N30" s="43">
        <v>1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 x14ac:dyDescent="0.2">
      <c r="A31" s="124"/>
      <c r="B31" s="121"/>
      <c r="C31" s="37" t="s">
        <v>67</v>
      </c>
      <c r="D31" s="38" t="s">
        <v>28</v>
      </c>
      <c r="E31" s="73" t="s">
        <v>29</v>
      </c>
      <c r="F31" s="73" t="s">
        <v>57</v>
      </c>
      <c r="G31" s="39">
        <v>44032</v>
      </c>
      <c r="H31" s="39">
        <v>44032</v>
      </c>
      <c r="I31" s="39">
        <v>44039</v>
      </c>
      <c r="J31" s="39">
        <v>44032</v>
      </c>
      <c r="K31" s="40">
        <f t="shared" si="9"/>
        <v>6</v>
      </c>
      <c r="L31" s="41"/>
      <c r="M31" s="42"/>
      <c r="N31" s="43">
        <v>1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 x14ac:dyDescent="0.2">
      <c r="A32" s="124"/>
      <c r="B32" s="121"/>
      <c r="C32" s="37" t="s">
        <v>68</v>
      </c>
      <c r="D32" s="38" t="s">
        <v>49</v>
      </c>
      <c r="E32" s="73" t="s">
        <v>69</v>
      </c>
      <c r="F32" s="73" t="s">
        <v>70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 x14ac:dyDescent="0.2">
      <c r="A33" s="124"/>
      <c r="B33" s="121"/>
      <c r="C33" s="37" t="s">
        <v>71</v>
      </c>
      <c r="D33" s="38" t="s">
        <v>28</v>
      </c>
      <c r="E33" s="73" t="s">
        <v>29</v>
      </c>
      <c r="F33" s="73" t="s">
        <v>66</v>
      </c>
      <c r="G33" s="39">
        <v>44032</v>
      </c>
      <c r="H33" s="39">
        <v>44033</v>
      </c>
      <c r="I33" s="39">
        <v>44039</v>
      </c>
      <c r="J33" s="39">
        <v>44033</v>
      </c>
      <c r="K33" s="40">
        <f t="shared" si="9"/>
        <v>6</v>
      </c>
      <c r="L33" s="41"/>
      <c r="M33" s="42"/>
      <c r="N33" s="43">
        <v>1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 x14ac:dyDescent="0.2">
      <c r="A34" s="124">
        <v>3.3</v>
      </c>
      <c r="B34" s="121" t="s">
        <v>37</v>
      </c>
      <c r="C34" s="37" t="s">
        <v>202</v>
      </c>
      <c r="D34" s="38" t="s">
        <v>28</v>
      </c>
      <c r="E34" s="73" t="s">
        <v>29</v>
      </c>
      <c r="F34" s="73" t="s">
        <v>57</v>
      </c>
      <c r="G34" s="39">
        <v>44032</v>
      </c>
      <c r="H34" s="39">
        <v>44033</v>
      </c>
      <c r="I34" s="39">
        <v>44042</v>
      </c>
      <c r="J34" s="39">
        <v>44034</v>
      </c>
      <c r="K34" s="40">
        <f t="shared" si="9"/>
        <v>9</v>
      </c>
      <c r="L34" s="41">
        <f t="shared" si="10"/>
        <v>10</v>
      </c>
      <c r="M34" s="42">
        <f t="shared" si="11"/>
        <v>44042</v>
      </c>
      <c r="N34" s="43">
        <v>1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 x14ac:dyDescent="0.2">
      <c r="A35" s="124"/>
      <c r="B35" s="121"/>
      <c r="C35" s="37" t="s">
        <v>203</v>
      </c>
      <c r="D35" s="38" t="s">
        <v>28</v>
      </c>
      <c r="E35" s="73" t="s">
        <v>29</v>
      </c>
      <c r="F35" s="73" t="s">
        <v>76</v>
      </c>
      <c r="G35" s="39">
        <v>44032</v>
      </c>
      <c r="H35" s="39">
        <v>44035</v>
      </c>
      <c r="I35" s="39">
        <v>44042</v>
      </c>
      <c r="J35" s="39">
        <v>44035</v>
      </c>
      <c r="K35" s="40">
        <f t="shared" si="9"/>
        <v>9</v>
      </c>
      <c r="L35" s="41"/>
      <c r="M35" s="42"/>
      <c r="N35" s="43">
        <v>1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 x14ac:dyDescent="0.2">
      <c r="A36" s="124"/>
      <c r="B36" s="121"/>
      <c r="C36" s="37" t="s">
        <v>204</v>
      </c>
      <c r="D36" s="38" t="s">
        <v>28</v>
      </c>
      <c r="E36" s="73" t="s">
        <v>29</v>
      </c>
      <c r="F36" s="73" t="s">
        <v>76</v>
      </c>
      <c r="G36" s="39">
        <v>44044</v>
      </c>
      <c r="H36" s="39">
        <v>44046</v>
      </c>
      <c r="I36" s="39">
        <v>44058</v>
      </c>
      <c r="J36" s="39">
        <v>44052</v>
      </c>
      <c r="K36" s="40">
        <f t="shared" si="9"/>
        <v>10</v>
      </c>
      <c r="L36" s="41"/>
      <c r="M36" s="42"/>
      <c r="N36" s="43">
        <v>1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 x14ac:dyDescent="0.2">
      <c r="A37" s="124"/>
      <c r="B37" s="121"/>
      <c r="C37" s="37" t="s">
        <v>205</v>
      </c>
      <c r="D37" s="38" t="s">
        <v>49</v>
      </c>
      <c r="E37" s="73" t="s">
        <v>29</v>
      </c>
      <c r="F37" s="73" t="s">
        <v>52</v>
      </c>
      <c r="G37" s="39">
        <v>44058</v>
      </c>
      <c r="H37" s="39">
        <v>44058</v>
      </c>
      <c r="I37" s="39">
        <v>44074</v>
      </c>
      <c r="K37" s="40">
        <f t="shared" si="9"/>
        <v>11</v>
      </c>
      <c r="L37" s="41"/>
      <c r="M37" s="42"/>
      <c r="N37" s="43">
        <v>0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 x14ac:dyDescent="0.2">
      <c r="A38" s="124"/>
      <c r="B38" s="121"/>
      <c r="C38" s="37" t="s">
        <v>72</v>
      </c>
      <c r="D38" s="38" t="s">
        <v>49</v>
      </c>
      <c r="E38" s="73" t="s">
        <v>69</v>
      </c>
      <c r="F38" s="73" t="s">
        <v>196</v>
      </c>
      <c r="G38" s="39">
        <v>44032</v>
      </c>
      <c r="H38" s="39"/>
      <c r="I38" s="39">
        <v>44038</v>
      </c>
      <c r="J38" s="39"/>
      <c r="K38" s="40">
        <f t="shared" si="9"/>
        <v>5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 ht="14.25" customHeight="1" x14ac:dyDescent="0.2">
      <c r="A39" s="124"/>
      <c r="B39" s="121"/>
      <c r="C39" s="37" t="s">
        <v>73</v>
      </c>
      <c r="D39" s="38" t="s">
        <v>49</v>
      </c>
      <c r="E39" s="73" t="s">
        <v>69</v>
      </c>
      <c r="F39" s="73" t="s">
        <v>197</v>
      </c>
      <c r="G39" s="39">
        <v>44026</v>
      </c>
      <c r="H39" s="39"/>
      <c r="I39" s="39">
        <v>44038</v>
      </c>
      <c r="J39" s="39"/>
      <c r="K39" s="40">
        <f t="shared" si="9"/>
        <v>9</v>
      </c>
      <c r="L39" s="41"/>
      <c r="M39" s="42"/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19" customFormat="1" ht="14.25" customHeight="1" x14ac:dyDescent="0.2">
      <c r="A40" s="124"/>
      <c r="B40" s="121"/>
      <c r="C40" s="37" t="s">
        <v>74</v>
      </c>
      <c r="D40" s="38" t="s">
        <v>28</v>
      </c>
      <c r="E40" s="73" t="s">
        <v>29</v>
      </c>
      <c r="F40" s="73" t="s">
        <v>39</v>
      </c>
      <c r="G40" s="39">
        <v>44032</v>
      </c>
      <c r="H40" s="39">
        <v>44051</v>
      </c>
      <c r="I40" s="39">
        <v>44042</v>
      </c>
      <c r="J40" s="39"/>
      <c r="K40" s="40">
        <f t="shared" si="9"/>
        <v>9</v>
      </c>
      <c r="L40" s="41"/>
      <c r="M40" s="42"/>
      <c r="N40" s="43">
        <v>0.9</v>
      </c>
      <c r="O40" s="17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</row>
    <row r="41" spans="1:260" s="19" customFormat="1" x14ac:dyDescent="0.2">
      <c r="A41" s="82">
        <v>3.4</v>
      </c>
      <c r="B41" s="88" t="s">
        <v>40</v>
      </c>
      <c r="C41" s="37" t="s">
        <v>75</v>
      </c>
      <c r="D41" s="38" t="s">
        <v>49</v>
      </c>
      <c r="E41" s="73" t="s">
        <v>29</v>
      </c>
      <c r="F41" s="73" t="s">
        <v>76</v>
      </c>
      <c r="G41" s="39">
        <v>44042</v>
      </c>
      <c r="H41" s="39"/>
      <c r="I41" s="39">
        <v>44043</v>
      </c>
      <c r="J41" s="39"/>
      <c r="K41" s="40">
        <f t="shared" si="9"/>
        <v>2</v>
      </c>
      <c r="L41" s="41">
        <f t="shared" si="10"/>
        <v>1</v>
      </c>
      <c r="M41" s="42">
        <f t="shared" si="11"/>
        <v>44041</v>
      </c>
      <c r="N41" s="43">
        <v>0</v>
      </c>
      <c r="O41" s="17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</row>
    <row r="42" spans="1:260" s="60" customFormat="1" x14ac:dyDescent="0.2">
      <c r="A42" s="83">
        <v>3.5</v>
      </c>
      <c r="B42" s="51" t="s">
        <v>42</v>
      </c>
      <c r="C42" s="51" t="s">
        <v>43</v>
      </c>
      <c r="D42" s="52" t="s">
        <v>44</v>
      </c>
      <c r="E42" s="74" t="s">
        <v>29</v>
      </c>
      <c r="F42" s="74"/>
      <c r="G42" s="53">
        <v>44043</v>
      </c>
      <c r="H42" s="53"/>
      <c r="I42" s="53">
        <v>44043</v>
      </c>
      <c r="J42" s="53"/>
      <c r="K42" s="54">
        <f t="shared" si="9"/>
        <v>1</v>
      </c>
      <c r="L42" s="55">
        <f t="shared" si="10"/>
        <v>0</v>
      </c>
      <c r="M42" s="56">
        <f t="shared" si="11"/>
        <v>44042</v>
      </c>
      <c r="N42" s="57">
        <v>0</v>
      </c>
      <c r="O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</row>
    <row r="43" spans="1:260" s="20" customFormat="1" x14ac:dyDescent="0.2">
      <c r="A43" s="105" t="s">
        <v>77</v>
      </c>
      <c r="B43" s="118" t="s">
        <v>78</v>
      </c>
      <c r="C43" s="119"/>
      <c r="D43" s="31" t="s">
        <v>24</v>
      </c>
      <c r="E43" s="75" t="s">
        <v>29</v>
      </c>
      <c r="F43" s="75"/>
      <c r="G43" s="32">
        <f>MIN(G44:G54)</f>
        <v>44044</v>
      </c>
      <c r="H43" s="32"/>
      <c r="I43" s="32">
        <f>MAX(I44:I54)</f>
        <v>44055</v>
      </c>
      <c r="J43" s="32"/>
      <c r="K43" s="33">
        <f t="shared" ref="K43:K64" si="12">NETWORKDAYS(G43,I43)</f>
        <v>8</v>
      </c>
      <c r="L43" s="34">
        <f t="shared" ref="L43:L57" si="13">I43-G43</f>
        <v>11</v>
      </c>
      <c r="M43" s="35">
        <f>G43+(INT(L43*N43))</f>
        <v>44044</v>
      </c>
      <c r="N43" s="36">
        <f>AVERAGE(N44:N54)</f>
        <v>0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</row>
    <row r="44" spans="1:260" s="19" customFormat="1" x14ac:dyDescent="0.2">
      <c r="A44" s="107" t="s">
        <v>194</v>
      </c>
      <c r="B44" s="94" t="s">
        <v>26</v>
      </c>
      <c r="C44" s="94" t="s">
        <v>79</v>
      </c>
      <c r="D44" s="95" t="s">
        <v>49</v>
      </c>
      <c r="E44" s="73" t="s">
        <v>29</v>
      </c>
      <c r="F44" s="73" t="s">
        <v>57</v>
      </c>
      <c r="G44" s="39">
        <v>44044</v>
      </c>
      <c r="H44" s="39"/>
      <c r="I44" s="39">
        <v>44044</v>
      </c>
      <c r="J44" s="39"/>
      <c r="K44" s="40">
        <f t="shared" si="12"/>
        <v>0</v>
      </c>
      <c r="L44" s="41">
        <f t="shared" si="13"/>
        <v>0</v>
      </c>
      <c r="M44" s="42">
        <f>IF(N44=0,G44-1,G44+(INT(L44*N44)))</f>
        <v>44043</v>
      </c>
      <c r="N44" s="43">
        <v>0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 x14ac:dyDescent="0.2">
      <c r="A45" s="108"/>
      <c r="B45" s="96"/>
      <c r="C45" s="93" t="s">
        <v>80</v>
      </c>
      <c r="D45" s="95" t="s">
        <v>49</v>
      </c>
      <c r="E45" s="73" t="s">
        <v>29</v>
      </c>
      <c r="F45" s="73" t="s">
        <v>57</v>
      </c>
      <c r="G45" s="39">
        <v>44044</v>
      </c>
      <c r="H45" s="39"/>
      <c r="I45" s="39">
        <v>44044</v>
      </c>
      <c r="J45" s="39"/>
      <c r="K45" s="40">
        <f t="shared" si="12"/>
        <v>0</v>
      </c>
      <c r="L45" s="41"/>
      <c r="M45" s="42"/>
      <c r="N45" s="43">
        <v>0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 x14ac:dyDescent="0.2">
      <c r="A46" s="106" t="s">
        <v>81</v>
      </c>
      <c r="B46" s="94" t="s">
        <v>31</v>
      </c>
      <c r="C46" s="94" t="s">
        <v>82</v>
      </c>
      <c r="D46" s="95" t="s">
        <v>49</v>
      </c>
      <c r="E46" s="73" t="s">
        <v>29</v>
      </c>
      <c r="F46" s="73" t="s">
        <v>39</v>
      </c>
      <c r="G46" s="39">
        <v>44045</v>
      </c>
      <c r="H46" s="39"/>
      <c r="I46" s="39">
        <v>44046</v>
      </c>
      <c r="J46" s="39"/>
      <c r="K46" s="40">
        <f t="shared" si="12"/>
        <v>1</v>
      </c>
      <c r="L46" s="41">
        <f t="shared" ref="L46" si="14">I46-G46</f>
        <v>1</v>
      </c>
      <c r="M46" s="42">
        <f>IF(N46=0,G46-1,G46+(INT(L46*N46)))</f>
        <v>44044</v>
      </c>
      <c r="N46" s="43">
        <v>0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 x14ac:dyDescent="0.2">
      <c r="A47" s="82"/>
      <c r="B47" s="96"/>
      <c r="C47" s="37" t="s">
        <v>83</v>
      </c>
      <c r="D47" s="95" t="s">
        <v>49</v>
      </c>
      <c r="E47" s="73" t="s">
        <v>29</v>
      </c>
      <c r="F47" s="73" t="s">
        <v>39</v>
      </c>
      <c r="G47" s="39">
        <v>44045</v>
      </c>
      <c r="H47" s="39"/>
      <c r="I47" s="39">
        <v>44046</v>
      </c>
      <c r="J47" s="39"/>
      <c r="K47" s="40">
        <f t="shared" si="12"/>
        <v>1</v>
      </c>
      <c r="L47" s="41"/>
      <c r="M47" s="42"/>
      <c r="N47" s="43">
        <v>0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 x14ac:dyDescent="0.2">
      <c r="A48" s="82" t="s">
        <v>84</v>
      </c>
      <c r="B48" s="88" t="s">
        <v>37</v>
      </c>
      <c r="C48" s="37" t="s">
        <v>85</v>
      </c>
      <c r="D48" s="95" t="s">
        <v>49</v>
      </c>
      <c r="E48" s="73" t="s">
        <v>29</v>
      </c>
      <c r="F48" s="73" t="s">
        <v>36</v>
      </c>
      <c r="G48" s="39">
        <v>44045</v>
      </c>
      <c r="H48" s="39"/>
      <c r="I48" s="39">
        <v>44046</v>
      </c>
      <c r="J48" s="39"/>
      <c r="K48" s="40">
        <f t="shared" si="12"/>
        <v>1</v>
      </c>
      <c r="L48" s="41"/>
      <c r="M48" s="42"/>
      <c r="N48" s="43">
        <v>0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 x14ac:dyDescent="0.2">
      <c r="A49" s="99"/>
      <c r="B49" s="100"/>
      <c r="C49" s="37" t="s">
        <v>86</v>
      </c>
      <c r="D49" s="95" t="s">
        <v>49</v>
      </c>
      <c r="E49" s="73" t="s">
        <v>29</v>
      </c>
      <c r="F49" s="73" t="s">
        <v>36</v>
      </c>
      <c r="G49" s="39">
        <v>44045</v>
      </c>
      <c r="H49" s="39"/>
      <c r="I49" s="39">
        <v>44046</v>
      </c>
      <c r="J49" s="39"/>
      <c r="K49" s="40">
        <f t="shared" si="12"/>
        <v>1</v>
      </c>
      <c r="L49" s="41"/>
      <c r="M49" s="42"/>
      <c r="N49" s="43">
        <v>0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 x14ac:dyDescent="0.2">
      <c r="A50" s="101"/>
      <c r="B50" s="102"/>
      <c r="C50" s="37" t="s">
        <v>87</v>
      </c>
      <c r="D50" s="38" t="s">
        <v>49</v>
      </c>
      <c r="E50" s="73" t="s">
        <v>29</v>
      </c>
      <c r="F50" s="73" t="s">
        <v>36</v>
      </c>
      <c r="G50" s="39">
        <v>44045</v>
      </c>
      <c r="H50" s="39"/>
      <c r="I50" s="39">
        <v>44047</v>
      </c>
      <c r="J50" s="39"/>
      <c r="K50" s="40">
        <f t="shared" si="12"/>
        <v>2</v>
      </c>
      <c r="L50" s="41">
        <f t="shared" si="13"/>
        <v>2</v>
      </c>
      <c r="M50" s="42">
        <f>IF(N50=0,G50-1,G50+(INT(L50*N50)))</f>
        <v>44044</v>
      </c>
      <c r="N50" s="43">
        <v>0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 x14ac:dyDescent="0.2">
      <c r="A51" s="101"/>
      <c r="B51" s="102"/>
      <c r="C51" s="37" t="s">
        <v>88</v>
      </c>
      <c r="D51" s="38" t="s">
        <v>49</v>
      </c>
      <c r="E51" s="73" t="s">
        <v>29</v>
      </c>
      <c r="F51" s="73" t="s">
        <v>39</v>
      </c>
      <c r="G51" s="39">
        <v>44045</v>
      </c>
      <c r="H51" s="39"/>
      <c r="I51" s="39">
        <v>44047</v>
      </c>
      <c r="J51" s="39"/>
      <c r="K51" s="40">
        <f t="shared" si="12"/>
        <v>2</v>
      </c>
      <c r="L51" s="41"/>
      <c r="M51" s="42"/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19" customFormat="1" x14ac:dyDescent="0.2">
      <c r="A52" s="103"/>
      <c r="B52" s="104"/>
      <c r="C52" s="37" t="s">
        <v>195</v>
      </c>
      <c r="D52" s="38" t="s">
        <v>49</v>
      </c>
      <c r="E52" s="73" t="s">
        <v>89</v>
      </c>
      <c r="F52" s="73" t="s">
        <v>198</v>
      </c>
      <c r="G52" s="39">
        <v>44047</v>
      </c>
      <c r="H52" s="39"/>
      <c r="I52" s="39">
        <v>44055</v>
      </c>
      <c r="J52" s="39"/>
      <c r="K52" s="40">
        <f t="shared" si="12"/>
        <v>7</v>
      </c>
      <c r="L52" s="41"/>
      <c r="M52" s="42"/>
      <c r="N52" s="43">
        <v>0</v>
      </c>
      <c r="O52" s="17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</row>
    <row r="53" spans="1:260" s="19" customFormat="1" x14ac:dyDescent="0.2">
      <c r="A53" s="82" t="s">
        <v>90</v>
      </c>
      <c r="B53" s="88" t="s">
        <v>40</v>
      </c>
      <c r="C53" s="37" t="s">
        <v>91</v>
      </c>
      <c r="D53" s="95" t="s">
        <v>49</v>
      </c>
      <c r="E53" s="73" t="s">
        <v>29</v>
      </c>
      <c r="F53" s="73" t="s">
        <v>57</v>
      </c>
      <c r="G53" s="39">
        <v>44045</v>
      </c>
      <c r="H53" s="39"/>
      <c r="I53" s="39">
        <v>44049</v>
      </c>
      <c r="J53" s="39"/>
      <c r="K53" s="40">
        <f t="shared" si="12"/>
        <v>4</v>
      </c>
      <c r="L53" s="41">
        <f t="shared" si="13"/>
        <v>4</v>
      </c>
      <c r="M53" s="42">
        <f>IF(N53=0,G53-1,G53+(INT(L53*N53)))</f>
        <v>44044</v>
      </c>
      <c r="N53" s="43">
        <v>0</v>
      </c>
      <c r="O53" s="17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</row>
    <row r="54" spans="1:260" s="60" customFormat="1" x14ac:dyDescent="0.2">
      <c r="A54" s="83" t="s">
        <v>92</v>
      </c>
      <c r="B54" s="89" t="s">
        <v>42</v>
      </c>
      <c r="C54" s="51" t="s">
        <v>43</v>
      </c>
      <c r="D54" s="52" t="s">
        <v>44</v>
      </c>
      <c r="E54" s="74" t="s">
        <v>29</v>
      </c>
      <c r="F54" s="74"/>
      <c r="G54" s="53">
        <v>44050</v>
      </c>
      <c r="H54" s="53"/>
      <c r="I54" s="53">
        <v>44050</v>
      </c>
      <c r="J54" s="53"/>
      <c r="K54" s="54">
        <f t="shared" si="12"/>
        <v>1</v>
      </c>
      <c r="L54" s="55">
        <f t="shared" si="13"/>
        <v>0</v>
      </c>
      <c r="M54" s="56">
        <f>IF(N54=0,G54-1,G54+(INT(L54*N54)))</f>
        <v>44049</v>
      </c>
      <c r="N54" s="57">
        <v>0</v>
      </c>
      <c r="O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</row>
    <row r="55" spans="1:260" s="20" customFormat="1" x14ac:dyDescent="0.2">
      <c r="A55" s="84" t="s">
        <v>93</v>
      </c>
      <c r="B55" s="110" t="s">
        <v>94</v>
      </c>
      <c r="C55" s="111"/>
      <c r="D55" s="31" t="s">
        <v>24</v>
      </c>
      <c r="E55" s="75" t="s">
        <v>29</v>
      </c>
      <c r="F55" s="75"/>
      <c r="G55" s="32">
        <f>MIN(G56:G65)</f>
        <v>44050</v>
      </c>
      <c r="H55" s="32"/>
      <c r="I55" s="32">
        <f>MAX(I56:I65)</f>
        <v>44066</v>
      </c>
      <c r="J55" s="32"/>
      <c r="K55" s="33">
        <f t="shared" si="12"/>
        <v>11</v>
      </c>
      <c r="L55" s="34">
        <f t="shared" si="13"/>
        <v>16</v>
      </c>
      <c r="M55" s="35">
        <f>G55+(INT(L55*N55))</f>
        <v>44050</v>
      </c>
      <c r="N55" s="36">
        <f>AVERAGE(N56:N65)</f>
        <v>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</row>
    <row r="56" spans="1:260" s="19" customFormat="1" x14ac:dyDescent="0.2">
      <c r="A56" s="124" t="s">
        <v>95</v>
      </c>
      <c r="B56" s="120" t="s">
        <v>26</v>
      </c>
      <c r="C56" s="37" t="s">
        <v>96</v>
      </c>
      <c r="D56" s="38" t="s">
        <v>49</v>
      </c>
      <c r="E56" s="73" t="s">
        <v>29</v>
      </c>
      <c r="F56" s="73" t="s">
        <v>201</v>
      </c>
      <c r="G56" s="39">
        <v>44050</v>
      </c>
      <c r="H56" s="39"/>
      <c r="I56" s="39">
        <v>44051</v>
      </c>
      <c r="J56" s="39"/>
      <c r="K56" s="40">
        <f t="shared" si="12"/>
        <v>1</v>
      </c>
      <c r="L56" s="41">
        <f t="shared" si="13"/>
        <v>1</v>
      </c>
      <c r="M56" s="42">
        <f>IF(N56=0,G56-1,G56+(INT(L56*N56)))</f>
        <v>44049</v>
      </c>
      <c r="N56" s="43">
        <v>0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 ht="14.25" customHeight="1" x14ac:dyDescent="0.2">
      <c r="A57" s="124"/>
      <c r="B57" s="120"/>
      <c r="C57" s="92" t="s">
        <v>97</v>
      </c>
      <c r="D57" s="38" t="s">
        <v>49</v>
      </c>
      <c r="E57" s="73" t="s">
        <v>29</v>
      </c>
      <c r="F57" s="73" t="s">
        <v>201</v>
      </c>
      <c r="G57" s="39">
        <v>44050</v>
      </c>
      <c r="H57" s="39"/>
      <c r="I57" s="39">
        <v>44051</v>
      </c>
      <c r="J57" s="39"/>
      <c r="K57" s="40">
        <f t="shared" si="12"/>
        <v>1</v>
      </c>
      <c r="L57" s="41">
        <f t="shared" si="13"/>
        <v>1</v>
      </c>
      <c r="M57" s="42"/>
      <c r="N57" s="43">
        <v>0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x14ac:dyDescent="0.2">
      <c r="A58" s="97" t="s">
        <v>98</v>
      </c>
      <c r="B58" s="37" t="s">
        <v>31</v>
      </c>
      <c r="C58" s="88" t="s">
        <v>99</v>
      </c>
      <c r="D58" s="38" t="s">
        <v>49</v>
      </c>
      <c r="E58" s="73" t="s">
        <v>29</v>
      </c>
      <c r="F58" s="73" t="s">
        <v>201</v>
      </c>
      <c r="G58" s="39">
        <v>44051</v>
      </c>
      <c r="H58" s="39"/>
      <c r="I58" s="39">
        <v>44053</v>
      </c>
      <c r="J58" s="39"/>
      <c r="K58" s="40">
        <f t="shared" si="12"/>
        <v>1</v>
      </c>
      <c r="L58" s="41" t="e">
        <f>I58-#REF!</f>
        <v>#REF!</v>
      </c>
      <c r="M58" s="42" t="e">
        <f>IF(N58=0,#REF!-1,#REF!+(INT(L58*N58)))</f>
        <v>#REF!</v>
      </c>
      <c r="N58" s="43">
        <v>0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x14ac:dyDescent="0.2">
      <c r="A59" s="124" t="s">
        <v>100</v>
      </c>
      <c r="B59" s="120" t="s">
        <v>37</v>
      </c>
      <c r="C59" s="37" t="s">
        <v>101</v>
      </c>
      <c r="D59" s="38" t="s">
        <v>49</v>
      </c>
      <c r="E59" s="73" t="s">
        <v>29</v>
      </c>
      <c r="F59" s="73" t="s">
        <v>52</v>
      </c>
      <c r="G59" s="39">
        <v>44053</v>
      </c>
      <c r="H59" s="39"/>
      <c r="I59" s="39">
        <v>44060</v>
      </c>
      <c r="J59" s="39"/>
      <c r="K59" s="40">
        <f t="shared" si="12"/>
        <v>6</v>
      </c>
      <c r="L59" s="41" t="e">
        <f>I59-#REF!</f>
        <v>#REF!</v>
      </c>
      <c r="M59" s="42" t="e">
        <f>IF(N59=0,#REF!-1,#REF!+(INT(L59*N59)))</f>
        <v>#REF!</v>
      </c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 x14ac:dyDescent="0.2">
      <c r="A60" s="124"/>
      <c r="B60" s="120"/>
      <c r="C60" s="37" t="s">
        <v>102</v>
      </c>
      <c r="D60" s="38" t="s">
        <v>49</v>
      </c>
      <c r="E60" s="73" t="s">
        <v>29</v>
      </c>
      <c r="F60" s="73" t="s">
        <v>52</v>
      </c>
      <c r="G60" s="39">
        <v>44053</v>
      </c>
      <c r="H60" s="39"/>
      <c r="I60" s="39">
        <v>44060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 x14ac:dyDescent="0.2">
      <c r="A61" s="124"/>
      <c r="B61" s="120"/>
      <c r="C61" s="37" t="s">
        <v>103</v>
      </c>
      <c r="D61" s="38" t="s">
        <v>49</v>
      </c>
      <c r="E61" s="73" t="s">
        <v>29</v>
      </c>
      <c r="F61" s="73" t="s">
        <v>52</v>
      </c>
      <c r="G61" s="39">
        <v>44056</v>
      </c>
      <c r="H61" s="39"/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 ht="14.25" customHeight="1" x14ac:dyDescent="0.2">
      <c r="A62" s="124"/>
      <c r="B62" s="120"/>
      <c r="C62" s="37" t="s">
        <v>104</v>
      </c>
      <c r="D62" s="38" t="s">
        <v>49</v>
      </c>
      <c r="E62" s="73" t="s">
        <v>29</v>
      </c>
      <c r="F62" s="73" t="s">
        <v>52</v>
      </c>
      <c r="G62" s="39">
        <v>44056</v>
      </c>
      <c r="H62" s="39"/>
      <c r="I62" s="39">
        <v>44063</v>
      </c>
      <c r="J62" s="39"/>
      <c r="K62" s="40">
        <f t="shared" si="12"/>
        <v>6</v>
      </c>
      <c r="L62" s="41"/>
      <c r="M62" s="42"/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19" customFormat="1" ht="14.25" customHeight="1" x14ac:dyDescent="0.2">
      <c r="A63" s="124"/>
      <c r="B63" s="120"/>
      <c r="C63" s="37" t="s">
        <v>105</v>
      </c>
      <c r="D63" s="38" t="s">
        <v>49</v>
      </c>
      <c r="E63" s="73" t="s">
        <v>29</v>
      </c>
      <c r="F63" s="73" t="s">
        <v>52</v>
      </c>
      <c r="G63" s="39">
        <v>44056</v>
      </c>
      <c r="H63" s="39"/>
      <c r="I63" s="39">
        <v>44063</v>
      </c>
      <c r="J63" s="39"/>
      <c r="K63" s="40">
        <f t="shared" si="12"/>
        <v>6</v>
      </c>
      <c r="L63" s="41"/>
      <c r="M63" s="42"/>
      <c r="N63" s="43">
        <v>0</v>
      </c>
      <c r="O63" s="17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</row>
    <row r="64" spans="1:260" s="19" customFormat="1" x14ac:dyDescent="0.2">
      <c r="A64" s="82" t="s">
        <v>106</v>
      </c>
      <c r="B64" s="37" t="s">
        <v>40</v>
      </c>
      <c r="C64" s="37" t="s">
        <v>107</v>
      </c>
      <c r="D64" s="38" t="s">
        <v>49</v>
      </c>
      <c r="E64" s="73" t="s">
        <v>29</v>
      </c>
      <c r="F64" s="73" t="s">
        <v>30</v>
      </c>
      <c r="G64" s="39">
        <v>44063</v>
      </c>
      <c r="H64" s="39"/>
      <c r="I64" s="39">
        <v>44066</v>
      </c>
      <c r="J64" s="39"/>
      <c r="K64" s="40">
        <f t="shared" si="12"/>
        <v>2</v>
      </c>
      <c r="L64" s="41">
        <f>I64-G64</f>
        <v>3</v>
      </c>
      <c r="M64" s="42">
        <f>IF(N64=0,G64-1,G64+(INT(L64*N64)))</f>
        <v>44062</v>
      </c>
      <c r="N64" s="43">
        <v>0</v>
      </c>
      <c r="O64" s="17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</row>
    <row r="65" spans="1:260" s="60" customFormat="1" x14ac:dyDescent="0.2">
      <c r="A65" s="83" t="s">
        <v>108</v>
      </c>
      <c r="B65" s="51" t="s">
        <v>43</v>
      </c>
      <c r="C65" s="51" t="s">
        <v>43</v>
      </c>
      <c r="D65" s="52" t="s">
        <v>44</v>
      </c>
      <c r="E65" s="74" t="s">
        <v>29</v>
      </c>
      <c r="F65" s="52"/>
      <c r="G65" s="53">
        <v>44066</v>
      </c>
      <c r="H65" s="53"/>
      <c r="I65" s="53">
        <v>44066</v>
      </c>
      <c r="J65" s="53"/>
      <c r="K65" s="54">
        <f>NETWORKDAYS(G65,I65)</f>
        <v>0</v>
      </c>
      <c r="L65" s="55">
        <f>I65-G65</f>
        <v>0</v>
      </c>
      <c r="M65" s="56">
        <f>IF(N65=0,G65-1,G65+(INT(L65*N65)))</f>
        <v>44065</v>
      </c>
      <c r="N65" s="57">
        <v>0</v>
      </c>
      <c r="O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/>
      <c r="GM65" s="59"/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</row>
    <row r="66" spans="1:260" s="20" customFormat="1" x14ac:dyDescent="0.2">
      <c r="A66" s="84">
        <v>6</v>
      </c>
      <c r="B66" s="112" t="s">
        <v>109</v>
      </c>
      <c r="C66" s="113"/>
      <c r="D66" s="31" t="s">
        <v>24</v>
      </c>
      <c r="E66" s="75" t="s">
        <v>69</v>
      </c>
      <c r="F66" s="75"/>
      <c r="G66" s="32">
        <f>MIN(G67:G76)</f>
        <v>44047</v>
      </c>
      <c r="H66" s="32"/>
      <c r="I66" s="32">
        <f>MAX(I67:I76)</f>
        <v>44074</v>
      </c>
      <c r="J66" s="32"/>
      <c r="K66" s="33">
        <f t="shared" ref="K66:K73" si="15">NETWORKDAYS(G66,I66)</f>
        <v>20</v>
      </c>
      <c r="L66" s="34">
        <f t="shared" ref="L66:L67" si="16">I66-G66</f>
        <v>27</v>
      </c>
      <c r="M66" s="35">
        <f>G66+(INT(L66*N66))</f>
        <v>44047</v>
      </c>
      <c r="N66" s="36">
        <f>AVERAGE(N67:N76)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</row>
    <row r="67" spans="1:260" s="19" customFormat="1" x14ac:dyDescent="0.2">
      <c r="A67" s="127" t="s">
        <v>110</v>
      </c>
      <c r="B67" s="128" t="s">
        <v>111</v>
      </c>
      <c r="C67" s="37" t="s">
        <v>112</v>
      </c>
      <c r="D67" s="38" t="s">
        <v>49</v>
      </c>
      <c r="E67" s="73" t="s">
        <v>69</v>
      </c>
      <c r="F67" s="73" t="s">
        <v>70</v>
      </c>
      <c r="G67" s="39">
        <v>44065</v>
      </c>
      <c r="H67" s="39"/>
      <c r="I67" s="39">
        <v>44065</v>
      </c>
      <c r="J67" s="39"/>
      <c r="K67" s="40">
        <f t="shared" si="15"/>
        <v>0</v>
      </c>
      <c r="L67" s="41">
        <f t="shared" si="16"/>
        <v>0</v>
      </c>
      <c r="M67" s="42">
        <f>IF(N67=0,G67-1,G67+(INT(L67*N67)))</f>
        <v>44064</v>
      </c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 x14ac:dyDescent="0.2">
      <c r="A68" s="127"/>
      <c r="B68" s="128"/>
      <c r="C68" s="37" t="s">
        <v>113</v>
      </c>
      <c r="D68" s="38" t="s">
        <v>49</v>
      </c>
      <c r="E68" s="73" t="s">
        <v>69</v>
      </c>
      <c r="F68" s="73" t="s">
        <v>199</v>
      </c>
      <c r="G68" s="39">
        <v>44066</v>
      </c>
      <c r="H68" s="39"/>
      <c r="I68" s="39">
        <v>44066</v>
      </c>
      <c r="J68" s="39"/>
      <c r="K68" s="40">
        <f t="shared" si="15"/>
        <v>0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 ht="14.25" customHeight="1" x14ac:dyDescent="0.2">
      <c r="A69" s="127"/>
      <c r="B69" s="128"/>
      <c r="C69" s="37" t="s">
        <v>114</v>
      </c>
      <c r="D69" s="38" t="s">
        <v>49</v>
      </c>
      <c r="E69" s="73" t="s">
        <v>69</v>
      </c>
      <c r="F69" s="73" t="s">
        <v>199</v>
      </c>
      <c r="G69" s="39">
        <v>44067</v>
      </c>
      <c r="H69" s="39"/>
      <c r="I69" s="39">
        <v>44067</v>
      </c>
      <c r="J69" s="39"/>
      <c r="K69" s="40">
        <f t="shared" si="15"/>
        <v>1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 ht="14.25" customHeight="1" x14ac:dyDescent="0.2">
      <c r="A70" s="127"/>
      <c r="B70" s="128"/>
      <c r="C70" s="37"/>
      <c r="D70" s="38" t="s">
        <v>49</v>
      </c>
      <c r="E70" s="73" t="s">
        <v>69</v>
      </c>
      <c r="F70" s="73"/>
      <c r="G70" s="39">
        <v>44068</v>
      </c>
      <c r="H70" s="39"/>
      <c r="I70" s="39">
        <v>44068</v>
      </c>
      <c r="J70" s="39"/>
      <c r="K70" s="40">
        <f t="shared" si="15"/>
        <v>1</v>
      </c>
      <c r="L70" s="41"/>
      <c r="M70" s="42"/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 x14ac:dyDescent="0.2">
      <c r="A71" s="124" t="s">
        <v>115</v>
      </c>
      <c r="B71" s="120" t="s">
        <v>116</v>
      </c>
      <c r="C71" s="37" t="s">
        <v>117</v>
      </c>
      <c r="D71" s="38" t="s">
        <v>49</v>
      </c>
      <c r="E71" s="73" t="s">
        <v>69</v>
      </c>
      <c r="F71" s="73" t="s">
        <v>198</v>
      </c>
      <c r="G71" s="39">
        <v>44047</v>
      </c>
      <c r="H71" s="39"/>
      <c r="I71" s="39">
        <v>44055</v>
      </c>
      <c r="J71" s="39"/>
      <c r="K71" s="40">
        <f t="shared" si="15"/>
        <v>7</v>
      </c>
      <c r="L71" s="41"/>
      <c r="M71" s="42"/>
      <c r="N71" s="43">
        <v>0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 x14ac:dyDescent="0.2">
      <c r="A72" s="124"/>
      <c r="B72" s="120"/>
      <c r="C72" s="37" t="s">
        <v>118</v>
      </c>
      <c r="D72" s="38" t="s">
        <v>49</v>
      </c>
      <c r="E72" s="73" t="s">
        <v>69</v>
      </c>
      <c r="F72" s="73" t="s">
        <v>70</v>
      </c>
      <c r="G72" s="39">
        <v>44052</v>
      </c>
      <c r="H72" s="39"/>
      <c r="I72" s="39">
        <v>44053</v>
      </c>
      <c r="J72" s="39"/>
      <c r="K72" s="40">
        <f t="shared" si="15"/>
        <v>1</v>
      </c>
      <c r="L72" s="41" t="e">
        <f>I72-#REF!</f>
        <v>#REF!</v>
      </c>
      <c r="M72" s="42" t="e">
        <f>IF(N72=0,#REF!-1,#REF!+(INT(L72*N72)))</f>
        <v>#REF!</v>
      </c>
      <c r="N72" s="43">
        <v>0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 x14ac:dyDescent="0.2">
      <c r="A73" s="124" t="s">
        <v>119</v>
      </c>
      <c r="B73" s="120" t="s">
        <v>120</v>
      </c>
      <c r="C73" s="37" t="s">
        <v>121</v>
      </c>
      <c r="D73" s="38" t="s">
        <v>49</v>
      </c>
      <c r="E73" s="73" t="s">
        <v>69</v>
      </c>
      <c r="F73" s="73" t="s">
        <v>196</v>
      </c>
      <c r="G73" s="39">
        <v>44065</v>
      </c>
      <c r="H73" s="39"/>
      <c r="I73" s="39">
        <v>44073</v>
      </c>
      <c r="J73" s="39"/>
      <c r="K73" s="40">
        <f t="shared" si="15"/>
        <v>5</v>
      </c>
      <c r="L73" s="41"/>
      <c r="M73" s="42"/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19" customFormat="1" x14ac:dyDescent="0.2">
      <c r="A74" s="124"/>
      <c r="B74" s="120"/>
      <c r="C74" s="37" t="s">
        <v>122</v>
      </c>
      <c r="D74" s="38" t="s">
        <v>49</v>
      </c>
      <c r="E74" s="73" t="s">
        <v>69</v>
      </c>
      <c r="F74" s="73" t="s">
        <v>197</v>
      </c>
      <c r="G74" s="39">
        <v>44066</v>
      </c>
      <c r="H74" s="39"/>
      <c r="I74" s="39">
        <v>44074</v>
      </c>
      <c r="J74" s="39"/>
      <c r="K74" s="40">
        <f>NETWORKDAYS(G74,I74)</f>
        <v>6</v>
      </c>
      <c r="L74" s="41" t="e">
        <f>I74-#REF!</f>
        <v>#REF!</v>
      </c>
      <c r="M74" s="42" t="e">
        <f>IF(N74=0,#REF!-1,#REF!+(INT(L74*N74)))</f>
        <v>#REF!</v>
      </c>
      <c r="N74" s="43">
        <v>0</v>
      </c>
      <c r="O74" s="17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</row>
    <row r="75" spans="1:260" s="19" customFormat="1" x14ac:dyDescent="0.2">
      <c r="A75" s="82" t="s">
        <v>123</v>
      </c>
      <c r="B75" s="37" t="s">
        <v>124</v>
      </c>
      <c r="C75" s="37" t="s">
        <v>125</v>
      </c>
      <c r="D75" s="38" t="s">
        <v>49</v>
      </c>
      <c r="E75" s="73" t="s">
        <v>69</v>
      </c>
      <c r="F75" s="73" t="s">
        <v>70</v>
      </c>
      <c r="G75" s="39">
        <v>44065</v>
      </c>
      <c r="H75" s="39"/>
      <c r="I75" s="39">
        <v>44073</v>
      </c>
      <c r="J75" s="39"/>
      <c r="K75" s="40">
        <f>NETWORKDAYS(G75,I75)</f>
        <v>5</v>
      </c>
      <c r="L75" s="41">
        <f>I75-G75</f>
        <v>8</v>
      </c>
      <c r="M75" s="42">
        <f>IF(N75=0,G75-1,G75+(INT(L75*N75)))</f>
        <v>44064</v>
      </c>
      <c r="N75" s="43">
        <v>0</v>
      </c>
      <c r="O75" s="17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</row>
    <row r="76" spans="1:260" s="60" customFormat="1" x14ac:dyDescent="0.2">
      <c r="A76" s="83" t="s">
        <v>126</v>
      </c>
      <c r="B76" s="51" t="s">
        <v>43</v>
      </c>
      <c r="C76" s="51" t="s">
        <v>43</v>
      </c>
      <c r="D76" s="52" t="s">
        <v>44</v>
      </c>
      <c r="E76" s="74" t="s">
        <v>69</v>
      </c>
      <c r="F76" s="52"/>
      <c r="G76" s="53">
        <v>44074</v>
      </c>
      <c r="H76" s="53"/>
      <c r="I76" s="53">
        <v>44074</v>
      </c>
      <c r="J76" s="53"/>
      <c r="K76" s="54">
        <f>NETWORKDAYS(G76,I76)</f>
        <v>1</v>
      </c>
      <c r="L76" s="55">
        <f>I76-G76</f>
        <v>0</v>
      </c>
      <c r="M76" s="56">
        <f>IF(N76=0,G76-1,G76+(INT(L76*N76)))</f>
        <v>44073</v>
      </c>
      <c r="N76" s="57">
        <v>0</v>
      </c>
      <c r="O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/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  <c r="GH76" s="59"/>
      <c r="GI76" s="59"/>
      <c r="GJ76" s="59"/>
      <c r="GK76" s="59"/>
      <c r="GL76" s="59"/>
      <c r="GM76" s="59"/>
      <c r="GN76" s="59"/>
      <c r="GO76" s="59"/>
      <c r="GP76" s="59"/>
      <c r="GQ76" s="59"/>
      <c r="GR76" s="59"/>
      <c r="GS76" s="59"/>
      <c r="GT76" s="59"/>
      <c r="GU76" s="59"/>
      <c r="GV76" s="59"/>
      <c r="GW76" s="59"/>
      <c r="GX76" s="59"/>
      <c r="GY76" s="59"/>
      <c r="GZ76" s="59"/>
      <c r="HA76" s="59"/>
      <c r="HB76" s="59"/>
      <c r="HC76" s="59"/>
      <c r="HD76" s="59"/>
      <c r="HE76" s="59"/>
      <c r="HF76" s="59"/>
      <c r="HG76" s="59"/>
      <c r="HH76" s="59"/>
      <c r="HI76" s="59"/>
      <c r="HJ76" s="59"/>
      <c r="HK76" s="59"/>
      <c r="HL76" s="59"/>
      <c r="HM76" s="59"/>
      <c r="HN76" s="59"/>
      <c r="HO76" s="59"/>
      <c r="HP76" s="59"/>
      <c r="HQ76" s="59"/>
      <c r="HR76" s="59"/>
      <c r="HS76" s="59"/>
      <c r="HT76" s="59"/>
      <c r="HU76" s="59"/>
      <c r="HV76" s="59"/>
      <c r="HW76" s="59"/>
      <c r="HX76" s="59"/>
      <c r="HY76" s="59"/>
      <c r="HZ76" s="59"/>
      <c r="IA76" s="59"/>
      <c r="IB76" s="59"/>
      <c r="IC76" s="59"/>
      <c r="ID76" s="59"/>
      <c r="IE76" s="59"/>
      <c r="IF76" s="59"/>
      <c r="IG76" s="59"/>
      <c r="IH76" s="59"/>
      <c r="II76" s="59"/>
      <c r="IJ76" s="59"/>
      <c r="IK76" s="59"/>
      <c r="IL76" s="59"/>
      <c r="IM76" s="59"/>
      <c r="IN76" s="59"/>
      <c r="IO76" s="59"/>
      <c r="IP76" s="59"/>
      <c r="IQ76" s="59"/>
      <c r="IR76" s="59"/>
      <c r="IS76" s="59"/>
      <c r="IT76" s="59"/>
      <c r="IU76" s="59"/>
      <c r="IV76" s="59"/>
      <c r="IW76" s="59"/>
      <c r="IX76" s="59"/>
      <c r="IY76" s="59"/>
      <c r="IZ76" s="59"/>
    </row>
    <row r="77" spans="1:260" s="20" customFormat="1" x14ac:dyDescent="0.2">
      <c r="A77" s="84">
        <v>7</v>
      </c>
      <c r="B77" s="112" t="s">
        <v>127</v>
      </c>
      <c r="C77" s="113"/>
      <c r="D77" s="31" t="s">
        <v>24</v>
      </c>
      <c r="E77" s="75" t="s">
        <v>69</v>
      </c>
      <c r="F77" s="75"/>
      <c r="G77" s="32">
        <f>MIN(G78:G89)</f>
        <v>0</v>
      </c>
      <c r="H77" s="32"/>
      <c r="I77" s="32">
        <f>MAX(I78:I89)</f>
        <v>0</v>
      </c>
      <c r="J77" s="32"/>
      <c r="K77" s="33">
        <f t="shared" ref="K77:K85" si="17">NETWORKDAYS(G77,I77)</f>
        <v>0</v>
      </c>
      <c r="L77" s="34">
        <f t="shared" ref="L77:L78" si="18">I77-G77</f>
        <v>0</v>
      </c>
      <c r="M77" s="35">
        <f>G77+(INT(L77*N77))</f>
        <v>0</v>
      </c>
      <c r="N77" s="36">
        <f>AVERAGE(N78:N89)</f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</row>
    <row r="78" spans="1:260" s="19" customFormat="1" x14ac:dyDescent="0.2">
      <c r="A78" s="127" t="s">
        <v>128</v>
      </c>
      <c r="B78" s="128" t="s">
        <v>111</v>
      </c>
      <c r="C78" s="37" t="s">
        <v>129</v>
      </c>
      <c r="D78" s="38" t="s">
        <v>49</v>
      </c>
      <c r="E78" s="73" t="s">
        <v>69</v>
      </c>
      <c r="F78" s="73" t="s">
        <v>130</v>
      </c>
      <c r="G78" s="39"/>
      <c r="H78" s="39"/>
      <c r="I78" s="39"/>
      <c r="J78" s="39"/>
      <c r="K78" s="40">
        <f t="shared" si="17"/>
        <v>0</v>
      </c>
      <c r="L78" s="41">
        <f t="shared" si="18"/>
        <v>0</v>
      </c>
      <c r="M78" s="42">
        <f>IF(N78=0,G78-1,G78+(INT(L78*N78)))</f>
        <v>-1</v>
      </c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 x14ac:dyDescent="0.2">
      <c r="A79" s="127"/>
      <c r="B79" s="128"/>
      <c r="C79" s="37" t="s">
        <v>131</v>
      </c>
      <c r="D79" s="38" t="s">
        <v>49</v>
      </c>
      <c r="E79" s="73" t="s">
        <v>69</v>
      </c>
      <c r="F79" s="73" t="s">
        <v>130</v>
      </c>
      <c r="G79" s="39"/>
      <c r="H79" s="39"/>
      <c r="I79" s="39"/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 x14ac:dyDescent="0.2">
      <c r="A80" s="127"/>
      <c r="B80" s="128"/>
      <c r="C80" s="37" t="s">
        <v>132</v>
      </c>
      <c r="D80" s="38" t="s">
        <v>49</v>
      </c>
      <c r="E80" s="73" t="s">
        <v>69</v>
      </c>
      <c r="F80" s="73" t="s">
        <v>130</v>
      </c>
      <c r="G80" s="39"/>
      <c r="H80" s="39"/>
      <c r="I80" s="39"/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 x14ac:dyDescent="0.2">
      <c r="A81" s="127"/>
      <c r="B81" s="128"/>
      <c r="C81" s="37" t="s">
        <v>132</v>
      </c>
      <c r="D81" s="38" t="s">
        <v>49</v>
      </c>
      <c r="E81" s="73" t="s">
        <v>69</v>
      </c>
      <c r="F81" s="73" t="s">
        <v>130</v>
      </c>
      <c r="G81" s="39"/>
      <c r="H81" s="39"/>
      <c r="I81" s="39"/>
      <c r="J81" s="39"/>
      <c r="K81" s="40">
        <f t="shared" si="17"/>
        <v>0</v>
      </c>
      <c r="L81" s="41"/>
      <c r="M81" s="42"/>
      <c r="N81" s="43">
        <v>0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 x14ac:dyDescent="0.2">
      <c r="A82" s="127"/>
      <c r="B82" s="128"/>
      <c r="C82" s="37" t="s">
        <v>133</v>
      </c>
      <c r="D82" s="38" t="s">
        <v>49</v>
      </c>
      <c r="E82" s="73" t="s">
        <v>69</v>
      </c>
      <c r="F82" s="73" t="s">
        <v>130</v>
      </c>
      <c r="G82" s="39"/>
      <c r="H82" s="39"/>
      <c r="I82" s="39"/>
      <c r="J82" s="39"/>
      <c r="K82" s="40">
        <f t="shared" si="17"/>
        <v>0</v>
      </c>
      <c r="L82" s="41"/>
      <c r="M82" s="42"/>
      <c r="N82" s="43">
        <v>0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 x14ac:dyDescent="0.2">
      <c r="A83" s="127" t="s">
        <v>134</v>
      </c>
      <c r="B83" s="120" t="s">
        <v>116</v>
      </c>
      <c r="C83" s="37" t="s">
        <v>135</v>
      </c>
      <c r="D83" s="38" t="s">
        <v>49</v>
      </c>
      <c r="E83" s="73" t="s">
        <v>69</v>
      </c>
      <c r="F83" s="73" t="s">
        <v>130</v>
      </c>
      <c r="G83" s="39"/>
      <c r="H83" s="39"/>
      <c r="I83" s="39"/>
      <c r="J83" s="39"/>
      <c r="K83" s="40">
        <f t="shared" si="17"/>
        <v>0</v>
      </c>
      <c r="L83" s="41"/>
      <c r="M83" s="42"/>
      <c r="N83" s="43">
        <v>0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 ht="14.25" customHeight="1" x14ac:dyDescent="0.2">
      <c r="A84" s="127"/>
      <c r="B84" s="120"/>
      <c r="C84" s="37" t="s">
        <v>136</v>
      </c>
      <c r="D84" s="38" t="s">
        <v>49</v>
      </c>
      <c r="E84" s="73" t="s">
        <v>69</v>
      </c>
      <c r="F84" s="73" t="s">
        <v>130</v>
      </c>
      <c r="G84" s="39"/>
      <c r="H84" s="39"/>
      <c r="I84" s="39"/>
      <c r="J84" s="39"/>
      <c r="K84" s="40">
        <f t="shared" si="17"/>
        <v>0</v>
      </c>
      <c r="L84" s="41"/>
      <c r="M84" s="42"/>
      <c r="N84" s="43">
        <v>0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 ht="14.25" customHeight="1" x14ac:dyDescent="0.2">
      <c r="A85" s="127"/>
      <c r="B85" s="120"/>
      <c r="C85" s="37" t="s">
        <v>137</v>
      </c>
      <c r="D85" s="38" t="s">
        <v>49</v>
      </c>
      <c r="E85" s="73" t="s">
        <v>69</v>
      </c>
      <c r="F85" s="73" t="s">
        <v>130</v>
      </c>
      <c r="G85" s="39"/>
      <c r="H85" s="39"/>
      <c r="I85" s="39"/>
      <c r="J85" s="39"/>
      <c r="K85" s="40">
        <f t="shared" si="17"/>
        <v>0</v>
      </c>
      <c r="L85" s="41"/>
      <c r="M85" s="42"/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 x14ac:dyDescent="0.2">
      <c r="A86" s="127"/>
      <c r="B86" s="120"/>
      <c r="C86" s="37" t="s">
        <v>138</v>
      </c>
      <c r="D86" s="38" t="s">
        <v>49</v>
      </c>
      <c r="E86" s="73" t="s">
        <v>69</v>
      </c>
      <c r="F86" s="73" t="s">
        <v>130</v>
      </c>
      <c r="G86" s="39"/>
      <c r="H86" s="39"/>
      <c r="I86" s="39"/>
      <c r="J86" s="39"/>
      <c r="K86" s="40">
        <f>NETWORKDAYS(G86,I86)</f>
        <v>0</v>
      </c>
      <c r="L86" s="41" t="e">
        <f>I86-#REF!</f>
        <v>#REF!</v>
      </c>
      <c r="M86" s="42" t="e">
        <f>IF(N86=0,#REF!-1,#REF!+(INT(L86*N86)))</f>
        <v>#REF!</v>
      </c>
      <c r="N86" s="43">
        <v>0</v>
      </c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19" customFormat="1" x14ac:dyDescent="0.2">
      <c r="A87" s="82" t="s">
        <v>139</v>
      </c>
      <c r="B87" s="37" t="s">
        <v>120</v>
      </c>
      <c r="C87" s="37" t="s">
        <v>140</v>
      </c>
      <c r="D87" s="38" t="s">
        <v>49</v>
      </c>
      <c r="E87" s="73" t="s">
        <v>69</v>
      </c>
      <c r="F87" s="73" t="s">
        <v>130</v>
      </c>
      <c r="G87" s="39"/>
      <c r="H87" s="39"/>
      <c r="I87" s="39"/>
      <c r="J87" s="39"/>
      <c r="K87" s="40">
        <f>NETWORKDAYS(G87,I87)</f>
        <v>0</v>
      </c>
      <c r="L87" s="41" t="e">
        <f>I87-#REF!</f>
        <v>#REF!</v>
      </c>
      <c r="M87" s="42" t="e">
        <f>IF(N87=0,#REF!-1,#REF!+(INT(L87*N87)))</f>
        <v>#REF!</v>
      </c>
      <c r="N87" s="43">
        <v>0</v>
      </c>
      <c r="O87" s="1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</row>
    <row r="88" spans="1:260" s="19" customFormat="1" x14ac:dyDescent="0.2">
      <c r="A88" s="82" t="s">
        <v>141</v>
      </c>
      <c r="B88" s="37" t="s">
        <v>124</v>
      </c>
      <c r="C88" s="37" t="s">
        <v>142</v>
      </c>
      <c r="D88" s="38" t="s">
        <v>49</v>
      </c>
      <c r="E88" s="73" t="s">
        <v>69</v>
      </c>
      <c r="F88" s="73" t="s">
        <v>130</v>
      </c>
      <c r="G88" s="39"/>
      <c r="H88" s="39"/>
      <c r="I88" s="39"/>
      <c r="J88" s="39"/>
      <c r="K88" s="40">
        <f>NETWORKDAYS(G88,I88)</f>
        <v>0</v>
      </c>
      <c r="L88" s="41">
        <f>I88-G88</f>
        <v>0</v>
      </c>
      <c r="M88" s="42">
        <f>IF(N88=0,G88-1,G88+(INT(L88*N88)))</f>
        <v>-1</v>
      </c>
      <c r="N88" s="43">
        <v>0</v>
      </c>
      <c r="O88" s="17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</row>
    <row r="89" spans="1:260" s="60" customFormat="1" x14ac:dyDescent="0.2">
      <c r="A89" s="83" t="s">
        <v>143</v>
      </c>
      <c r="B89" s="51" t="s">
        <v>43</v>
      </c>
      <c r="C89" s="51" t="s">
        <v>43</v>
      </c>
      <c r="D89" s="52" t="s">
        <v>44</v>
      </c>
      <c r="E89" s="74" t="s">
        <v>69</v>
      </c>
      <c r="F89" s="52"/>
      <c r="G89" s="53"/>
      <c r="H89" s="53"/>
      <c r="I89" s="53"/>
      <c r="J89" s="53"/>
      <c r="K89" s="54">
        <f>NETWORKDAYS(G89,I89)</f>
        <v>0</v>
      </c>
      <c r="L89" s="55">
        <f>I89-G89</f>
        <v>0</v>
      </c>
      <c r="M89" s="56">
        <f>IF(N89=0,G89-1,G89+(INT(L89*N89)))</f>
        <v>-1</v>
      </c>
      <c r="N89" s="57">
        <v>0</v>
      </c>
      <c r="O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</row>
    <row r="90" spans="1:260" s="20" customFormat="1" x14ac:dyDescent="0.2">
      <c r="A90" s="84">
        <v>8</v>
      </c>
      <c r="B90" s="116" t="s">
        <v>144</v>
      </c>
      <c r="C90" s="117"/>
      <c r="D90" s="31" t="s">
        <v>24</v>
      </c>
      <c r="E90" s="75" t="s">
        <v>69</v>
      </c>
      <c r="F90" s="75"/>
      <c r="G90" s="32">
        <f>MIN(G91:G95)</f>
        <v>44043</v>
      </c>
      <c r="H90" s="32"/>
      <c r="I90" s="32">
        <f>MAX(I91:I95)</f>
        <v>44074</v>
      </c>
      <c r="J90" s="32"/>
      <c r="K90" s="33">
        <f t="shared" ref="K90:K91" si="19">NETWORKDAYS(G90,I90)</f>
        <v>22</v>
      </c>
      <c r="L90" s="34">
        <f t="shared" ref="L90:L91" si="20">I90-G90</f>
        <v>31</v>
      </c>
      <c r="M90" s="35">
        <f>G90+(INT(L90*N90))</f>
        <v>44043</v>
      </c>
      <c r="N90" s="36">
        <f>AVERAGE(N91:N95)</f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</row>
    <row r="91" spans="1:260" s="19" customFormat="1" x14ac:dyDescent="0.2">
      <c r="A91" s="82" t="s">
        <v>145</v>
      </c>
      <c r="B91" s="88" t="s">
        <v>146</v>
      </c>
      <c r="C91" s="37" t="s">
        <v>147</v>
      </c>
      <c r="D91" s="38" t="s">
        <v>49</v>
      </c>
      <c r="E91" s="73" t="s">
        <v>69</v>
      </c>
      <c r="F91" s="73" t="s">
        <v>148</v>
      </c>
      <c r="G91" s="39">
        <v>44043</v>
      </c>
      <c r="H91" s="39"/>
      <c r="I91" s="39">
        <v>44052</v>
      </c>
      <c r="J91" s="39"/>
      <c r="K91" s="40">
        <f t="shared" si="19"/>
        <v>6</v>
      </c>
      <c r="L91" s="41">
        <f t="shared" si="20"/>
        <v>9</v>
      </c>
      <c r="M91" s="42">
        <f>IF(N91=0,G91-1,G91+(INT(L91*N91)))</f>
        <v>44042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 x14ac:dyDescent="0.2">
      <c r="A92" s="82" t="s">
        <v>149</v>
      </c>
      <c r="B92" s="37" t="s">
        <v>111</v>
      </c>
      <c r="C92" s="37" t="s">
        <v>150</v>
      </c>
      <c r="D92" s="38" t="s">
        <v>49</v>
      </c>
      <c r="E92" s="73" t="s">
        <v>69</v>
      </c>
      <c r="F92" s="73" t="s">
        <v>148</v>
      </c>
      <c r="G92" s="39">
        <v>44052</v>
      </c>
      <c r="H92" s="39"/>
      <c r="I92" s="39">
        <v>44063</v>
      </c>
      <c r="J92" s="39"/>
      <c r="K92" s="40">
        <f>NETWORKDAYS(G92,I92)</f>
        <v>9</v>
      </c>
      <c r="L92" s="41" t="e">
        <f>I92-#REF!</f>
        <v>#REF!</v>
      </c>
      <c r="M92" s="42" t="e">
        <f>IF(N92=0,#REF!-1,#REF!+(INT(L92*N92)))</f>
        <v>#REF!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19" customFormat="1" x14ac:dyDescent="0.2">
      <c r="A93" s="82" t="s">
        <v>151</v>
      </c>
      <c r="B93" s="37" t="s">
        <v>152</v>
      </c>
      <c r="C93" s="37" t="s">
        <v>153</v>
      </c>
      <c r="D93" s="38" t="s">
        <v>49</v>
      </c>
      <c r="E93" s="73" t="s">
        <v>69</v>
      </c>
      <c r="F93" s="73" t="s">
        <v>148</v>
      </c>
      <c r="G93" s="39">
        <v>44064</v>
      </c>
      <c r="H93" s="39"/>
      <c r="I93" s="39">
        <v>44065</v>
      </c>
      <c r="J93" s="39"/>
      <c r="K93" s="40">
        <f>NETWORKDAYS(G93,I93)</f>
        <v>1</v>
      </c>
      <c r="L93" s="41" t="e">
        <f>I93-#REF!</f>
        <v>#REF!</v>
      </c>
      <c r="M93" s="42" t="e">
        <f>IF(N93=0,#REF!-1,#REF!+(INT(L93*N93)))</f>
        <v>#REF!</v>
      </c>
      <c r="N93" s="43">
        <v>0</v>
      </c>
      <c r="O93" s="17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</row>
    <row r="94" spans="1:260" s="19" customFormat="1" x14ac:dyDescent="0.2">
      <c r="A94" s="82" t="s">
        <v>154</v>
      </c>
      <c r="B94" s="37" t="s">
        <v>124</v>
      </c>
      <c r="C94" s="37" t="s">
        <v>155</v>
      </c>
      <c r="D94" s="38" t="s">
        <v>49</v>
      </c>
      <c r="E94" s="73" t="s">
        <v>69</v>
      </c>
      <c r="F94" s="73" t="s">
        <v>148</v>
      </c>
      <c r="G94" s="39">
        <v>44066</v>
      </c>
      <c r="H94" s="39"/>
      <c r="I94" s="39">
        <v>44074</v>
      </c>
      <c r="J94" s="39"/>
      <c r="K94" s="40">
        <f>NETWORKDAYS(G94,I94)</f>
        <v>6</v>
      </c>
      <c r="L94" s="41">
        <f>I94-G94</f>
        <v>8</v>
      </c>
      <c r="M94" s="42">
        <f>IF(N94=0,G94-1,G94+(INT(L94*N94)))</f>
        <v>44065</v>
      </c>
      <c r="N94" s="43">
        <v>0</v>
      </c>
      <c r="O94" s="17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</row>
    <row r="95" spans="1:260" s="60" customFormat="1" x14ac:dyDescent="0.2">
      <c r="A95" s="83" t="s">
        <v>156</v>
      </c>
      <c r="B95" s="51" t="s">
        <v>43</v>
      </c>
      <c r="C95" s="51" t="s">
        <v>43</v>
      </c>
      <c r="D95" s="52" t="s">
        <v>44</v>
      </c>
      <c r="E95" s="74" t="s">
        <v>69</v>
      </c>
      <c r="F95" s="52"/>
      <c r="G95" s="53">
        <v>44068</v>
      </c>
      <c r="H95" s="53"/>
      <c r="I95" s="53">
        <v>44068</v>
      </c>
      <c r="J95" s="53"/>
      <c r="K95" s="54">
        <f>NETWORKDAYS(G95,I95)</f>
        <v>1</v>
      </c>
      <c r="L95" s="55">
        <f>I95-G95</f>
        <v>0</v>
      </c>
      <c r="M95" s="56">
        <f>IF(N95=0,G95-1,G95+(INT(L95*N95)))</f>
        <v>44067</v>
      </c>
      <c r="N95" s="57">
        <v>0</v>
      </c>
      <c r="O95" s="58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</row>
    <row r="96" spans="1:260" s="20" customFormat="1" x14ac:dyDescent="0.2">
      <c r="A96" s="84">
        <v>9</v>
      </c>
      <c r="B96" s="112" t="s">
        <v>157</v>
      </c>
      <c r="C96" s="113"/>
      <c r="D96" s="31" t="s">
        <v>24</v>
      </c>
      <c r="E96" s="75" t="s">
        <v>69</v>
      </c>
      <c r="F96" s="75"/>
      <c r="G96" s="32">
        <f>MIN(G97:G103)</f>
        <v>44056</v>
      </c>
      <c r="H96" s="32"/>
      <c r="I96" s="32">
        <f>MAX(I97:I103)</f>
        <v>44092</v>
      </c>
      <c r="J96" s="32"/>
      <c r="K96" s="33">
        <f t="shared" ref="K96:K100" si="21">NETWORKDAYS(G96,I96)</f>
        <v>27</v>
      </c>
      <c r="L96" s="34">
        <f t="shared" ref="L96:L97" si="22">I96-G96</f>
        <v>36</v>
      </c>
      <c r="M96" s="35">
        <f>G96+(INT(L96*N96))</f>
        <v>44056</v>
      </c>
      <c r="N96" s="36">
        <f>AVERAGE(N97:N103)</f>
        <v>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</row>
    <row r="97" spans="1:260" s="19" customFormat="1" x14ac:dyDescent="0.2">
      <c r="A97" s="82" t="s">
        <v>158</v>
      </c>
      <c r="B97" s="37" t="s">
        <v>111</v>
      </c>
      <c r="C97" s="37" t="s">
        <v>159</v>
      </c>
      <c r="D97" s="38" t="s">
        <v>49</v>
      </c>
      <c r="E97" s="73" t="s">
        <v>69</v>
      </c>
      <c r="F97" s="73" t="s">
        <v>160</v>
      </c>
      <c r="G97" s="39">
        <v>44056</v>
      </c>
      <c r="H97" s="39"/>
      <c r="I97" s="39">
        <v>44061</v>
      </c>
      <c r="J97" s="39"/>
      <c r="K97" s="40">
        <f t="shared" si="21"/>
        <v>4</v>
      </c>
      <c r="L97" s="41">
        <f t="shared" si="22"/>
        <v>5</v>
      </c>
      <c r="M97" s="42">
        <f>IF(N97=0,G97-1,G97+(INT(L97*N97)))</f>
        <v>44055</v>
      </c>
      <c r="N97" s="43">
        <v>0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 ht="14.25" customHeight="1" x14ac:dyDescent="0.2">
      <c r="A98" s="126" t="s">
        <v>161</v>
      </c>
      <c r="B98" s="125" t="s">
        <v>116</v>
      </c>
      <c r="C98" s="37" t="s">
        <v>162</v>
      </c>
      <c r="D98" s="38" t="s">
        <v>49</v>
      </c>
      <c r="E98" s="73" t="s">
        <v>69</v>
      </c>
      <c r="F98" s="73" t="s">
        <v>160</v>
      </c>
      <c r="G98" s="39">
        <v>44062</v>
      </c>
      <c r="H98" s="39"/>
      <c r="I98" s="39">
        <v>44066</v>
      </c>
      <c r="J98" s="39"/>
      <c r="K98" s="40">
        <f t="shared" si="21"/>
        <v>3</v>
      </c>
      <c r="L98" s="41"/>
      <c r="M98" s="42"/>
      <c r="N98" s="43">
        <v>0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 x14ac:dyDescent="0.2">
      <c r="A99" s="126"/>
      <c r="B99" s="125"/>
      <c r="C99" s="37" t="s">
        <v>163</v>
      </c>
      <c r="D99" s="38" t="s">
        <v>49</v>
      </c>
      <c r="E99" s="73" t="s">
        <v>69</v>
      </c>
      <c r="F99" s="73" t="s">
        <v>160</v>
      </c>
      <c r="G99" s="39">
        <v>44067</v>
      </c>
      <c r="H99" s="39"/>
      <c r="I99" s="39">
        <v>44071</v>
      </c>
      <c r="J99" s="39"/>
      <c r="K99" s="40">
        <f t="shared" si="21"/>
        <v>5</v>
      </c>
      <c r="L99" s="41" t="e">
        <f>I99-#REF!</f>
        <v>#REF!</v>
      </c>
      <c r="M99" s="42" t="e">
        <f>IF(N99=0,#REF!-1,#REF!+(INT(L99*N99)))</f>
        <v>#REF!</v>
      </c>
      <c r="N99" s="43">
        <v>0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 x14ac:dyDescent="0.2">
      <c r="A100" s="122" t="s">
        <v>164</v>
      </c>
      <c r="B100" s="125" t="s">
        <v>120</v>
      </c>
      <c r="C100" s="92" t="s">
        <v>165</v>
      </c>
      <c r="D100" s="38" t="s">
        <v>49</v>
      </c>
      <c r="E100" s="73" t="s">
        <v>69</v>
      </c>
      <c r="F100" s="73" t="s">
        <v>160</v>
      </c>
      <c r="G100" s="39">
        <v>44072</v>
      </c>
      <c r="H100" s="39"/>
      <c r="I100" s="39">
        <v>44076</v>
      </c>
      <c r="J100" s="39"/>
      <c r="K100" s="40">
        <f t="shared" si="21"/>
        <v>3</v>
      </c>
      <c r="L100" s="41"/>
      <c r="M100" s="42"/>
      <c r="N100" s="43">
        <v>0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19" customFormat="1" x14ac:dyDescent="0.2">
      <c r="A101" s="122"/>
      <c r="B101" s="125"/>
      <c r="C101" s="91" t="s">
        <v>166</v>
      </c>
      <c r="D101" s="38" t="s">
        <v>49</v>
      </c>
      <c r="E101" s="73" t="s">
        <v>69</v>
      </c>
      <c r="F101" s="73" t="s">
        <v>160</v>
      </c>
      <c r="G101" s="39">
        <v>44077</v>
      </c>
      <c r="H101" s="39"/>
      <c r="I101" s="39">
        <v>44082</v>
      </c>
      <c r="J101" s="39"/>
      <c r="K101" s="40">
        <f>NETWORKDAYS(G101,I101)</f>
        <v>4</v>
      </c>
      <c r="L101" s="41" t="e">
        <f>I101-#REF!</f>
        <v>#REF!</v>
      </c>
      <c r="M101" s="42" t="e">
        <f>IF(N101=0,#REF!-1,#REF!+(INT(L101*N101)))</f>
        <v>#REF!</v>
      </c>
      <c r="N101" s="43">
        <v>0</v>
      </c>
      <c r="O101" s="17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</row>
    <row r="102" spans="1:260" s="19" customFormat="1" x14ac:dyDescent="0.2">
      <c r="A102" s="82" t="s">
        <v>167</v>
      </c>
      <c r="B102" s="37" t="s">
        <v>124</v>
      </c>
      <c r="C102" s="37" t="s">
        <v>168</v>
      </c>
      <c r="D102" s="38" t="s">
        <v>49</v>
      </c>
      <c r="E102" s="73" t="s">
        <v>69</v>
      </c>
      <c r="F102" s="73" t="s">
        <v>160</v>
      </c>
      <c r="G102" s="39">
        <v>44083</v>
      </c>
      <c r="H102" s="39"/>
      <c r="I102" s="39">
        <v>44088</v>
      </c>
      <c r="J102" s="39"/>
      <c r="K102" s="40">
        <f>NETWORKDAYS(G102,I102)</f>
        <v>4</v>
      </c>
      <c r="L102" s="41">
        <f>I102-G102</f>
        <v>5</v>
      </c>
      <c r="M102" s="42">
        <f>IF(N102=0,G102-1,G102+(INT(L102*N102)))</f>
        <v>44082</v>
      </c>
      <c r="N102" s="43">
        <v>0</v>
      </c>
      <c r="O102" s="1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</row>
    <row r="103" spans="1:260" s="60" customFormat="1" x14ac:dyDescent="0.2">
      <c r="A103" s="83" t="s">
        <v>169</v>
      </c>
      <c r="B103" s="51" t="s">
        <v>43</v>
      </c>
      <c r="C103" s="51" t="s">
        <v>43</v>
      </c>
      <c r="D103" s="52" t="s">
        <v>44</v>
      </c>
      <c r="E103" s="74" t="s">
        <v>69</v>
      </c>
      <c r="F103" s="52"/>
      <c r="G103" s="53">
        <v>44089</v>
      </c>
      <c r="H103" s="53"/>
      <c r="I103" s="53">
        <v>44092</v>
      </c>
      <c r="J103" s="53"/>
      <c r="K103" s="54">
        <f>NETWORKDAYS(G103,I103)</f>
        <v>4</v>
      </c>
      <c r="L103" s="55">
        <f>I103-G103</f>
        <v>3</v>
      </c>
      <c r="M103" s="56">
        <f>IF(N103=0,G103-1,G103+(INT(L103*N103)))</f>
        <v>44088</v>
      </c>
      <c r="N103" s="57">
        <v>0</v>
      </c>
      <c r="O103" s="58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/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</row>
    <row r="104" spans="1:260" s="20" customFormat="1" ht="12" customHeight="1" x14ac:dyDescent="0.2">
      <c r="A104" s="84">
        <v>10</v>
      </c>
      <c r="B104" s="110" t="s">
        <v>170</v>
      </c>
      <c r="C104" s="111"/>
      <c r="D104" s="31" t="s">
        <v>24</v>
      </c>
      <c r="E104" s="75" t="s">
        <v>69</v>
      </c>
      <c r="F104" s="75"/>
      <c r="G104" s="32">
        <f>MIN(G105:G111)</f>
        <v>44093</v>
      </c>
      <c r="H104" s="32"/>
      <c r="I104" s="32">
        <f>MAX(I105:I111)</f>
        <v>44132</v>
      </c>
      <c r="J104" s="32"/>
      <c r="K104" s="33">
        <f t="shared" ref="K104" si="23">NETWORKDAYS(G104,I104)</f>
        <v>28</v>
      </c>
      <c r="L104" s="34">
        <f t="shared" ref="L104" si="24">I104-G104</f>
        <v>39</v>
      </c>
      <c r="M104" s="35">
        <f>G104+(INT(L104*N104))</f>
        <v>44093</v>
      </c>
      <c r="N104" s="36">
        <f>AVERAGE(N105:N111)</f>
        <v>0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</row>
    <row r="105" spans="1:260" s="19" customFormat="1" x14ac:dyDescent="0.2">
      <c r="A105" s="122" t="s">
        <v>171</v>
      </c>
      <c r="B105" s="123" t="s">
        <v>111</v>
      </c>
      <c r="C105" s="37" t="s">
        <v>172</v>
      </c>
      <c r="D105" s="38" t="s">
        <v>49</v>
      </c>
      <c r="E105" s="73" t="s">
        <v>69</v>
      </c>
      <c r="F105" s="73" t="s">
        <v>173</v>
      </c>
      <c r="G105" s="39">
        <v>44093</v>
      </c>
      <c r="H105" s="39"/>
      <c r="I105" s="39">
        <v>44098</v>
      </c>
      <c r="J105" s="39"/>
      <c r="K105" s="40">
        <f>NETWORKDAYS(G105,I105)</f>
        <v>4</v>
      </c>
      <c r="L105" s="41">
        <f>I105-G105</f>
        <v>5</v>
      </c>
      <c r="M105" s="42">
        <f>IF(N105=0,G105-1,G105+(INT(L105*N105)))</f>
        <v>44092</v>
      </c>
      <c r="N105" s="43">
        <v>0</v>
      </c>
      <c r="O105" s="17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 x14ac:dyDescent="0.2">
      <c r="A106" s="122"/>
      <c r="B106" s="123"/>
      <c r="C106" s="37" t="s">
        <v>174</v>
      </c>
      <c r="D106" s="38" t="s">
        <v>49</v>
      </c>
      <c r="E106" s="73" t="s">
        <v>69</v>
      </c>
      <c r="F106" s="73" t="s">
        <v>160</v>
      </c>
      <c r="G106" s="39">
        <v>44099</v>
      </c>
      <c r="H106" s="39"/>
      <c r="I106" s="39">
        <v>44104</v>
      </c>
      <c r="J106" s="39"/>
      <c r="K106" s="40">
        <f t="shared" ref="K106:K108" si="25">NETWORKDAYS(G106,I106)</f>
        <v>4</v>
      </c>
      <c r="L106" s="41"/>
      <c r="M106" s="42"/>
      <c r="N106" s="43">
        <v>0</v>
      </c>
      <c r="O106" s="17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 x14ac:dyDescent="0.2">
      <c r="A107" s="97" t="s">
        <v>175</v>
      </c>
      <c r="B107" s="98" t="s">
        <v>116</v>
      </c>
      <c r="C107" s="37" t="s">
        <v>162</v>
      </c>
      <c r="D107" s="38" t="s">
        <v>49</v>
      </c>
      <c r="E107" s="73" t="s">
        <v>69</v>
      </c>
      <c r="F107" s="73" t="s">
        <v>148</v>
      </c>
      <c r="G107" s="39">
        <v>44105</v>
      </c>
      <c r="H107" s="39"/>
      <c r="I107" s="39">
        <v>44109</v>
      </c>
      <c r="J107" s="39"/>
      <c r="K107" s="40">
        <f t="shared" si="25"/>
        <v>3</v>
      </c>
      <c r="L107" s="41" t="e">
        <f>I107-#REF!</f>
        <v>#REF!</v>
      </c>
      <c r="M107" s="42" t="e">
        <f>IF(N107=0,#REF!-1,#REF!+(INT(L107*N107)))</f>
        <v>#REF!</v>
      </c>
      <c r="N107" s="43">
        <v>0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 ht="14.25" customHeight="1" x14ac:dyDescent="0.2">
      <c r="A108" s="122" t="s">
        <v>176</v>
      </c>
      <c r="B108" s="123" t="s">
        <v>120</v>
      </c>
      <c r="C108" s="37" t="s">
        <v>177</v>
      </c>
      <c r="D108" s="38" t="s">
        <v>49</v>
      </c>
      <c r="E108" s="73" t="s">
        <v>69</v>
      </c>
      <c r="F108" s="73" t="s">
        <v>173</v>
      </c>
      <c r="G108" s="39">
        <v>44110</v>
      </c>
      <c r="H108" s="39"/>
      <c r="I108" s="39">
        <v>44117</v>
      </c>
      <c r="J108" s="39"/>
      <c r="K108" s="40">
        <f t="shared" si="25"/>
        <v>6</v>
      </c>
      <c r="L108" s="41"/>
      <c r="M108" s="42"/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19" customFormat="1" x14ac:dyDescent="0.2">
      <c r="A109" s="122"/>
      <c r="B109" s="123"/>
      <c r="C109" s="37" t="s">
        <v>178</v>
      </c>
      <c r="D109" s="38" t="s">
        <v>49</v>
      </c>
      <c r="E109" s="73" t="s">
        <v>69</v>
      </c>
      <c r="F109" s="73" t="s">
        <v>179</v>
      </c>
      <c r="G109" s="39">
        <v>44118</v>
      </c>
      <c r="H109" s="39"/>
      <c r="I109" s="39">
        <v>44123</v>
      </c>
      <c r="J109" s="39"/>
      <c r="K109" s="40">
        <f>NETWORKDAYS(G109,I109)</f>
        <v>4</v>
      </c>
      <c r="L109" s="41" t="e">
        <f>I109-#REF!</f>
        <v>#REF!</v>
      </c>
      <c r="M109" s="42" t="e">
        <f>IF(N109=0,#REF!-1,#REF!+(INT(L109*N109)))</f>
        <v>#REF!</v>
      </c>
      <c r="N109" s="43">
        <v>0</v>
      </c>
      <c r="O109" s="17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</row>
    <row r="110" spans="1:260" s="19" customFormat="1" x14ac:dyDescent="0.2">
      <c r="A110" s="82" t="s">
        <v>180</v>
      </c>
      <c r="B110" s="37" t="s">
        <v>124</v>
      </c>
      <c r="C110" s="37" t="s">
        <v>168</v>
      </c>
      <c r="D110" s="38" t="s">
        <v>49</v>
      </c>
      <c r="E110" s="73" t="s">
        <v>69</v>
      </c>
      <c r="F110" s="73" t="s">
        <v>160</v>
      </c>
      <c r="G110" s="39">
        <v>44124</v>
      </c>
      <c r="H110" s="39"/>
      <c r="I110" s="39">
        <v>44127</v>
      </c>
      <c r="J110" s="39"/>
      <c r="K110" s="40">
        <f>NETWORKDAYS(G110,I110)</f>
        <v>4</v>
      </c>
      <c r="L110" s="41">
        <f>I110-G110</f>
        <v>3</v>
      </c>
      <c r="M110" s="42">
        <f>IF(N110=0,G110-1,G110+(INT(L110*N110)))</f>
        <v>44123</v>
      </c>
      <c r="N110" s="43">
        <v>0</v>
      </c>
      <c r="O110" s="17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3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</row>
    <row r="111" spans="1:260" s="60" customFormat="1" x14ac:dyDescent="0.2">
      <c r="A111" s="83" t="s">
        <v>181</v>
      </c>
      <c r="B111" s="51" t="s">
        <v>43</v>
      </c>
      <c r="C111" s="51" t="s">
        <v>43</v>
      </c>
      <c r="D111" s="52" t="s">
        <v>44</v>
      </c>
      <c r="E111" s="74" t="s">
        <v>69</v>
      </c>
      <c r="F111" s="52"/>
      <c r="G111" s="53">
        <v>44128</v>
      </c>
      <c r="H111" s="53"/>
      <c r="I111" s="53">
        <v>44132</v>
      </c>
      <c r="J111" s="53"/>
      <c r="K111" s="54">
        <f>NETWORKDAYS(G111,I111)</f>
        <v>3</v>
      </c>
      <c r="L111" s="55">
        <f>I111-G111</f>
        <v>4</v>
      </c>
      <c r="M111" s="56">
        <f>IF(N111=0,G111-1,G111+(INT(L111*N111)))</f>
        <v>44127</v>
      </c>
      <c r="N111" s="57">
        <v>0</v>
      </c>
      <c r="O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59"/>
      <c r="FF111" s="59"/>
      <c r="FG111" s="59"/>
      <c r="FH111" s="59"/>
      <c r="FI111" s="59"/>
      <c r="FJ111" s="59"/>
      <c r="FK111" s="59"/>
      <c r="FL111" s="59"/>
      <c r="FM111" s="59"/>
      <c r="FN111" s="59"/>
      <c r="FO111" s="59"/>
      <c r="FP111" s="59"/>
      <c r="FQ111" s="59"/>
      <c r="FR111" s="59"/>
      <c r="FS111" s="59"/>
      <c r="FT111" s="59"/>
      <c r="FU111" s="59"/>
      <c r="FV111" s="59"/>
      <c r="FW111" s="59"/>
      <c r="FX111" s="59"/>
      <c r="FY111" s="59"/>
      <c r="FZ111" s="59"/>
      <c r="GA111" s="59"/>
      <c r="GB111" s="59"/>
      <c r="GC111" s="59"/>
      <c r="GD111" s="59"/>
      <c r="GE111" s="59"/>
      <c r="GF111" s="59"/>
      <c r="GG111" s="59"/>
      <c r="GH111" s="59"/>
      <c r="GI111" s="59"/>
      <c r="GJ111" s="59"/>
      <c r="GK111" s="59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/>
      <c r="HA111" s="59"/>
      <c r="HB111" s="59"/>
      <c r="HC111" s="59"/>
      <c r="HD111" s="59"/>
      <c r="HE111" s="59"/>
      <c r="HF111" s="59"/>
      <c r="HG111" s="59"/>
      <c r="HH111" s="59"/>
      <c r="HI111" s="59"/>
      <c r="HJ111" s="59"/>
      <c r="HK111" s="59"/>
      <c r="HL111" s="59"/>
      <c r="HM111" s="59"/>
      <c r="HN111" s="59"/>
      <c r="HO111" s="59"/>
      <c r="HP111" s="59"/>
      <c r="HQ111" s="59"/>
      <c r="HR111" s="59"/>
      <c r="HS111" s="59"/>
      <c r="HT111" s="59"/>
      <c r="HU111" s="59"/>
      <c r="HV111" s="59"/>
      <c r="HW111" s="59"/>
      <c r="HX111" s="59"/>
      <c r="HY111" s="59"/>
      <c r="HZ111" s="59"/>
      <c r="IA111" s="59"/>
      <c r="IB111" s="59"/>
      <c r="IC111" s="59"/>
      <c r="ID111" s="59"/>
      <c r="IE111" s="59"/>
      <c r="IF111" s="59"/>
      <c r="IG111" s="59"/>
      <c r="IH111" s="59"/>
      <c r="II111" s="59"/>
      <c r="IJ111" s="59"/>
      <c r="IK111" s="59"/>
      <c r="IL111" s="59"/>
      <c r="IM111" s="59"/>
      <c r="IN111" s="59"/>
      <c r="IO111" s="59"/>
      <c r="IP111" s="59"/>
      <c r="IQ111" s="59"/>
      <c r="IR111" s="59"/>
      <c r="IS111" s="59"/>
      <c r="IT111" s="59"/>
      <c r="IU111" s="59"/>
      <c r="IV111" s="59"/>
      <c r="IW111" s="59"/>
      <c r="IX111" s="59"/>
      <c r="IY111" s="59"/>
      <c r="IZ111" s="59"/>
    </row>
    <row r="112" spans="1:260" s="20" customFormat="1" x14ac:dyDescent="0.2">
      <c r="A112" s="84">
        <v>11</v>
      </c>
      <c r="B112" s="112" t="s">
        <v>182</v>
      </c>
      <c r="C112" s="113"/>
      <c r="D112" s="31" t="s">
        <v>24</v>
      </c>
      <c r="E112" s="75" t="s">
        <v>69</v>
      </c>
      <c r="F112" s="75"/>
      <c r="G112" s="32">
        <f>MIN(G113:G117)</f>
        <v>44053</v>
      </c>
      <c r="H112" s="32"/>
      <c r="I112" s="32">
        <f>MAX(I113:I117)</f>
        <v>44106</v>
      </c>
      <c r="J112" s="32"/>
      <c r="K112" s="33">
        <f t="shared" ref="K112:K113" si="26">NETWORKDAYS(G112,I112)</f>
        <v>40</v>
      </c>
      <c r="L112" s="34">
        <f t="shared" ref="L112:L113" si="27">I112-G112</f>
        <v>53</v>
      </c>
      <c r="M112" s="35">
        <f>G112+(INT(L112*N112))</f>
        <v>44053</v>
      </c>
      <c r="N112" s="36">
        <f>AVERAGE(N113:N117)</f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</row>
    <row r="113" spans="1:260" s="19" customFormat="1" x14ac:dyDescent="0.2">
      <c r="A113" s="82" t="s">
        <v>183</v>
      </c>
      <c r="B113" s="37" t="s">
        <v>26</v>
      </c>
      <c r="C113" s="37" t="s">
        <v>184</v>
      </c>
      <c r="D113" s="38" t="s">
        <v>49</v>
      </c>
      <c r="E113" s="73" t="s">
        <v>185</v>
      </c>
      <c r="F113" s="73" t="s">
        <v>186</v>
      </c>
      <c r="G113" s="39">
        <v>44053</v>
      </c>
      <c r="H113" s="39"/>
      <c r="I113" s="39">
        <v>44057</v>
      </c>
      <c r="J113" s="39"/>
      <c r="K113" s="40">
        <f t="shared" si="26"/>
        <v>5</v>
      </c>
      <c r="L113" s="41">
        <f t="shared" si="27"/>
        <v>4</v>
      </c>
      <c r="M113" s="42">
        <f>IF(N113=0,G113-1,G113+(INT(L113*N113)))</f>
        <v>44052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 x14ac:dyDescent="0.2">
      <c r="A114" s="82" t="s">
        <v>187</v>
      </c>
      <c r="B114" s="37" t="s">
        <v>116</v>
      </c>
      <c r="C114" s="37" t="s">
        <v>188</v>
      </c>
      <c r="D114" s="38" t="s">
        <v>49</v>
      </c>
      <c r="E114" s="73" t="s">
        <v>185</v>
      </c>
      <c r="F114" s="73" t="s">
        <v>185</v>
      </c>
      <c r="G114" s="39">
        <v>44077</v>
      </c>
      <c r="H114" s="39"/>
      <c r="I114" s="39">
        <v>44084</v>
      </c>
      <c r="J114" s="39"/>
      <c r="K114" s="40">
        <f>NETWORKDAYS(G114,I114)</f>
        <v>6</v>
      </c>
      <c r="L114" s="41" t="e">
        <f>I114-#REF!</f>
        <v>#REF!</v>
      </c>
      <c r="M114" s="42" t="e">
        <f>IF(N114=0,#REF!-1,#REF!+(INT(L114*N114)))</f>
        <v>#REF!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19" customFormat="1" x14ac:dyDescent="0.2">
      <c r="A115" s="82" t="s">
        <v>189</v>
      </c>
      <c r="B115" s="37" t="s">
        <v>120</v>
      </c>
      <c r="C115" s="37" t="s">
        <v>190</v>
      </c>
      <c r="D115" s="38" t="s">
        <v>49</v>
      </c>
      <c r="E115" s="73" t="s">
        <v>185</v>
      </c>
      <c r="F115" s="73" t="s">
        <v>185</v>
      </c>
      <c r="G115" s="39">
        <v>44084</v>
      </c>
      <c r="H115" s="39"/>
      <c r="I115" s="39">
        <v>44098</v>
      </c>
      <c r="J115" s="39"/>
      <c r="K115" s="40">
        <f>NETWORKDAYS(G115,I115)</f>
        <v>11</v>
      </c>
      <c r="L115" s="41" t="e">
        <f>I115-#REF!</f>
        <v>#REF!</v>
      </c>
      <c r="M115" s="42" t="e">
        <f>IF(N115=0,#REF!-1,#REF!+(INT(L115*N115)))</f>
        <v>#REF!</v>
      </c>
      <c r="N115" s="43">
        <v>0</v>
      </c>
      <c r="O115" s="17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/>
      <c r="EJ115" s="63"/>
      <c r="EK115" s="63"/>
      <c r="EL115" s="63"/>
      <c r="EM115" s="63"/>
      <c r="EN115" s="63"/>
      <c r="EO115" s="63"/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</row>
    <row r="116" spans="1:260" s="19" customFormat="1" x14ac:dyDescent="0.2">
      <c r="A116" s="82" t="s">
        <v>191</v>
      </c>
      <c r="B116" s="37" t="s">
        <v>124</v>
      </c>
      <c r="C116" s="37" t="s">
        <v>192</v>
      </c>
      <c r="D116" s="38" t="s">
        <v>49</v>
      </c>
      <c r="E116" s="73" t="s">
        <v>185</v>
      </c>
      <c r="F116" s="73" t="s">
        <v>185</v>
      </c>
      <c r="G116" s="39">
        <v>44098</v>
      </c>
      <c r="H116" s="39"/>
      <c r="I116" s="39">
        <v>44104</v>
      </c>
      <c r="J116" s="39"/>
      <c r="K116" s="40">
        <f>NETWORKDAYS(G116,I116)</f>
        <v>5</v>
      </c>
      <c r="L116" s="41">
        <f>I116-G116</f>
        <v>6</v>
      </c>
      <c r="M116" s="42">
        <f>IF(N116=0,G116-1,G116+(INT(L116*N116)))</f>
        <v>44097</v>
      </c>
      <c r="N116" s="43">
        <v>0</v>
      </c>
      <c r="O116" s="17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</row>
    <row r="117" spans="1:260" s="60" customFormat="1" x14ac:dyDescent="0.2">
      <c r="A117" s="83" t="s">
        <v>193</v>
      </c>
      <c r="B117" s="51" t="s">
        <v>43</v>
      </c>
      <c r="C117" s="51" t="s">
        <v>43</v>
      </c>
      <c r="D117" s="52" t="s">
        <v>44</v>
      </c>
      <c r="E117" s="109" t="s">
        <v>185</v>
      </c>
      <c r="F117" s="52"/>
      <c r="G117" s="53">
        <v>44104</v>
      </c>
      <c r="H117" s="53"/>
      <c r="I117" s="53">
        <v>44106</v>
      </c>
      <c r="J117" s="53"/>
      <c r="K117" s="54">
        <f>NETWORKDAYS(G117,I117)</f>
        <v>3</v>
      </c>
      <c r="L117" s="55">
        <f>I117-G117</f>
        <v>2</v>
      </c>
      <c r="M117" s="56">
        <f>IF(N117=0,G117-1,G117+(INT(L117*N117)))</f>
        <v>44103</v>
      </c>
      <c r="N117" s="57">
        <v>0</v>
      </c>
      <c r="O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</row>
  </sheetData>
  <autoFilter ref="D8:E8" xr:uid="{019071E8-DDB5-40E0-813C-39452F85EDDB}"/>
  <mergeCells count="43">
    <mergeCell ref="A30:A33"/>
    <mergeCell ref="B34:B40"/>
    <mergeCell ref="A34:A40"/>
    <mergeCell ref="B83:B86"/>
    <mergeCell ref="A83:A86"/>
    <mergeCell ref="B71:B72"/>
    <mergeCell ref="A71:A72"/>
    <mergeCell ref="B78:B82"/>
    <mergeCell ref="B73:B74"/>
    <mergeCell ref="A78:A82"/>
    <mergeCell ref="A73:A74"/>
    <mergeCell ref="B67:B70"/>
    <mergeCell ref="A67:A70"/>
    <mergeCell ref="A11:A14"/>
    <mergeCell ref="B28:B29"/>
    <mergeCell ref="A28:A29"/>
    <mergeCell ref="B20:B23"/>
    <mergeCell ref="A20:A23"/>
    <mergeCell ref="A108:A109"/>
    <mergeCell ref="B108:B109"/>
    <mergeCell ref="A56:A57"/>
    <mergeCell ref="B56:B57"/>
    <mergeCell ref="B59:B63"/>
    <mergeCell ref="A59:A63"/>
    <mergeCell ref="B100:B101"/>
    <mergeCell ref="A100:A101"/>
    <mergeCell ref="B105:B106"/>
    <mergeCell ref="A105:A106"/>
    <mergeCell ref="B98:B99"/>
    <mergeCell ref="A98:A99"/>
    <mergeCell ref="B66:C66"/>
    <mergeCell ref="B77:C77"/>
    <mergeCell ref="B90:C90"/>
    <mergeCell ref="B96:C96"/>
    <mergeCell ref="B104:C104"/>
    <mergeCell ref="B112:C112"/>
    <mergeCell ref="B9:C9"/>
    <mergeCell ref="B18:C18"/>
    <mergeCell ref="B27:C27"/>
    <mergeCell ref="B43:C43"/>
    <mergeCell ref="B55:C55"/>
    <mergeCell ref="B11:B14"/>
    <mergeCell ref="B30:B33"/>
  </mergeCells>
  <phoneticPr fontId="1" type="noConversion"/>
  <conditionalFormatting sqref="O18 O27:O41 O43:O55 O65:O66 O76:O77 O89:O90 O95:O96 O117 O103:O104 O111:O112">
    <cfRule type="expression" dxfId="7" priority="117" stopIfTrue="1">
      <formula>AND(O$7&gt;=$G18,O$7&lt;=$M18)</formula>
    </cfRule>
  </conditionalFormatting>
  <conditionalFormatting sqref="P10:IU17 P19:IU26 P28:IU36 P38:IU42 P44:IU54 P56:IU65 P67:IU76 P78:IU89 P91:IU95 P97:IU103 P105:IU111 P113:IU117">
    <cfRule type="expression" dxfId="6" priority="119" stopIfTrue="1">
      <formula>AND(P$7&gt;=$G10,P$7&lt;=$I10)</formula>
    </cfRule>
  </conditionalFormatting>
  <conditionalFormatting sqref="O18:IV18 P9:IV9 P27:IV27 O43:IV43 P55:IV55 P66:IV66 P77:IV77 P90:IV90 P96:IV96 P112:IV112 P104:IV104">
    <cfRule type="expression" dxfId="5" priority="147" stopIfTrue="1">
      <formula>AND(O$7&gt;=$G9,O$7&lt;=$I9)</formula>
    </cfRule>
  </conditionalFormatting>
  <conditionalFormatting sqref="P58:JA63 P72:JA74 P86:JA87 P92:JA93 P99:JA101 P107:JA109 P114:JA115">
    <cfRule type="expression" dxfId="4" priority="150" stopIfTrue="1">
      <formula>AND(P$7&gt;=#REF!,P$7&lt;=$M58)</formula>
    </cfRule>
    <cfRule type="expression" dxfId="3" priority="151" stopIfTrue="1">
      <formula>AND(P$7&gt;=#REF!,P$7&lt;=$I58)</formula>
    </cfRule>
  </conditionalFormatting>
  <conditionalFormatting sqref="P9:IV9 P18:IV18 P27:IV27 O43:IV43 O55:IV55 O66:IV66 O77:IV77 O90:IV90 O96:IV96 O112:IV112 O104:IV104">
    <cfRule type="expression" dxfId="2" priority="146" stopIfTrue="1">
      <formula>AND(O$7&gt;=$G9,O$7&lt;=$M9)</formula>
    </cfRule>
  </conditionalFormatting>
  <conditionalFormatting sqref="P10:IU17 P19:IU26 P28:IU42 P44:IU54 P56:IU65 P67:IU76 P78:IU89 P91:IU95 P97:IU103 P105:IU111 P113:IU117">
    <cfRule type="expression" dxfId="1" priority="118" stopIfTrue="1">
      <formula>AND(P$7&gt;=$G10,P$7&lt;=$M10)</formula>
    </cfRule>
  </conditionalFormatting>
  <conditionalFormatting sqref="P37:IU37">
    <cfRule type="expression" dxfId="0" priority="162" stopIfTrue="1">
      <formula>AND(P$7&gt;=$G37,P$7&lt;=#REF!)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709CD-1C53-47FF-97CE-31D356B4DAD5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a969dc3-2ae6-4d09-a6f2-60661e136586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김진석</cp:lastModifiedBy>
  <cp:revision/>
  <dcterms:created xsi:type="dcterms:W3CDTF">2008-02-15T08:37:21Z</dcterms:created>
  <dcterms:modified xsi:type="dcterms:W3CDTF">2020-08-16T15:08:05Z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