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KULIAH SEMESTER 4\ADW\"/>
    </mc:Choice>
  </mc:AlternateContent>
  <xr:revisionPtr revIDLastSave="0" documentId="13_ncr:1_{747CADC5-6168-4A89-8ED3-D093C57A16CB}" xr6:coauthVersionLast="47" xr6:coauthVersionMax="47" xr10:uidLastSave="{00000000-0000-0000-0000-000000000000}"/>
  <bookViews>
    <workbookView xWindow="348" yWindow="2604" windowWidth="17280" windowHeight="8880" xr2:uid="{9048C2A3-4BF9-4A08-88E6-4951A1A7FD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1" l="1"/>
  <c r="G42" i="1"/>
  <c r="I42" i="1"/>
  <c r="H37" i="1" a="1"/>
  <c r="H37" i="1" s="1"/>
  <c r="I37" i="1" s="1"/>
  <c r="L34" i="1"/>
  <c r="L16" i="1"/>
  <c r="G59" i="1"/>
  <c r="G60" i="1" s="1"/>
  <c r="E38" i="1"/>
  <c r="G38" i="1" s="1"/>
  <c r="E39" i="1"/>
  <c r="G39" i="1" s="1"/>
  <c r="E40" i="1"/>
  <c r="G40" i="1" s="1"/>
  <c r="E41" i="1"/>
  <c r="G41" i="1" s="1"/>
  <c r="E42" i="1"/>
  <c r="E43" i="1"/>
  <c r="G43" i="1" s="1"/>
  <c r="E37" i="1"/>
  <c r="G37" i="1" s="1"/>
  <c r="E18" i="1"/>
  <c r="G18" i="1" s="1"/>
  <c r="E19" i="1"/>
  <c r="G19" i="1" s="1"/>
  <c r="E20" i="1"/>
  <c r="G20" i="1" s="1"/>
  <c r="E21" i="1"/>
  <c r="G21" i="1" s="1"/>
  <c r="E22" i="1"/>
  <c r="G22" i="1" s="1"/>
  <c r="E23" i="1"/>
  <c r="G23" i="1" s="1"/>
  <c r="E24" i="1"/>
  <c r="G24" i="1" s="1"/>
  <c r="E25" i="1"/>
  <c r="G25" i="1" s="1"/>
  <c r="E17" i="1"/>
  <c r="G17" i="1" s="1"/>
  <c r="I41" i="1" l="1"/>
  <c r="I40" i="1"/>
  <c r="I43" i="1"/>
  <c r="I39" i="1"/>
  <c r="I38" i="1"/>
  <c r="H60" i="1"/>
  <c r="G61" i="1"/>
  <c r="H17" i="1" a="1"/>
  <c r="G62" i="1" l="1"/>
  <c r="H61" i="1"/>
  <c r="H17" i="1"/>
  <c r="I24" i="1"/>
  <c r="I21" i="1"/>
  <c r="I25" i="1"/>
  <c r="I18" i="1"/>
  <c r="I22" i="1"/>
  <c r="I19" i="1"/>
  <c r="I23" i="1"/>
  <c r="I20" i="1"/>
  <c r="G63" i="1" l="1"/>
  <c r="H62" i="1"/>
  <c r="H26" i="1"/>
  <c r="L14" i="1" s="1"/>
  <c r="I17" i="1"/>
  <c r="I26" i="1" s="1"/>
  <c r="L15" i="1" s="1"/>
  <c r="L32" i="1"/>
  <c r="I44" i="1"/>
  <c r="L33" i="1" s="1"/>
  <c r="G64" i="1" l="1"/>
  <c r="H63" i="1"/>
  <c r="G65" i="1" l="1"/>
  <c r="H64" i="1"/>
  <c r="G66" i="1" l="1"/>
  <c r="H65" i="1"/>
  <c r="G67" i="1" l="1"/>
  <c r="H66" i="1"/>
  <c r="G68" i="1" l="1"/>
  <c r="H67" i="1"/>
  <c r="G69" i="1" l="1"/>
  <c r="H68" i="1"/>
  <c r="G70" i="1" l="1"/>
  <c r="H69" i="1"/>
  <c r="G71" i="1" l="1"/>
  <c r="H71" i="1" s="1"/>
  <c r="H70" i="1"/>
  <c r="I60" i="1" l="1" a="1"/>
  <c r="I60" i="1" l="1"/>
  <c r="J63" i="1"/>
  <c r="J67" i="1"/>
  <c r="J71" i="1"/>
  <c r="J64" i="1"/>
  <c r="J68" i="1"/>
  <c r="J61" i="1"/>
  <c r="J65" i="1"/>
  <c r="J69" i="1"/>
  <c r="J66" i="1"/>
  <c r="J62" i="1"/>
  <c r="J70" i="1"/>
  <c r="I72" i="1" l="1"/>
  <c r="M59" i="1" s="1"/>
  <c r="J60" i="1"/>
  <c r="J72" i="1" s="1"/>
  <c r="M60" i="1" l="1"/>
  <c r="M6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<sst xmlns="http://schemas.openxmlformats.org/spreadsheetml/2006/main" count="79" uniqueCount="40">
  <si>
    <t>Nama : Riyan putra pratama</t>
  </si>
  <si>
    <t>NRP : 2C2230016</t>
  </si>
  <si>
    <t>Latihan soal simple moving avarage &amp; Exponensial smoothing</t>
  </si>
  <si>
    <t xml:space="preserve">1. Sebuah perusahaan memiliki data permintaan selama 2014, seperti pada table. Hitung berapa kira-kira permintaan pada bulan januari 2015 dan berapa perkiraan kesalahan akurasinya apabila menggunakan metode rata-rata bergerak 3 bulan dan 5 bulan?							
							</t>
  </si>
  <si>
    <t>Tahun 2014</t>
  </si>
  <si>
    <t>Permintaan</t>
  </si>
  <si>
    <t>Forecast Tahun 2015</t>
  </si>
  <si>
    <t>Error</t>
  </si>
  <si>
    <t>[Error]</t>
  </si>
  <si>
    <t>Error2</t>
  </si>
  <si>
    <t>Januari</t>
  </si>
  <si>
    <t>Februari</t>
  </si>
  <si>
    <t>Maret</t>
  </si>
  <si>
    <t>April</t>
  </si>
  <si>
    <t>Mei</t>
  </si>
  <si>
    <t>Juni</t>
  </si>
  <si>
    <t>Juli</t>
  </si>
  <si>
    <t>Agustus</t>
  </si>
  <si>
    <t>September</t>
  </si>
  <si>
    <t>Oktober</t>
  </si>
  <si>
    <t>November</t>
  </si>
  <si>
    <t>Desember</t>
  </si>
  <si>
    <t>Total</t>
  </si>
  <si>
    <t>B.RATA-RATA BERGERAK 5 BULAN</t>
  </si>
  <si>
    <t>A. RATA RATA BERGERAK 3 BULAN</t>
  </si>
  <si>
    <t>2. Data cod eatch, The bay city seafood company recorded the monthly cod eatch the previous two years, as given below</t>
  </si>
  <si>
    <t>Month</t>
  </si>
  <si>
    <t>Year 1</t>
  </si>
  <si>
    <t>Year 2</t>
  </si>
  <si>
    <t>Lt</t>
  </si>
  <si>
    <t>Error 2</t>
  </si>
  <si>
    <t>a</t>
  </si>
  <si>
    <t>1-a</t>
  </si>
  <si>
    <t>1.MAE</t>
  </si>
  <si>
    <t>2.MSE</t>
  </si>
  <si>
    <t>3.SJAN 2015</t>
  </si>
  <si>
    <t>3.SSE</t>
  </si>
  <si>
    <t>Dari perhitungan rata rata bergerak 3 bulan ini didapatkan nilai Mean Absolute Error (MAE) sebesar 2.67, Mean Squared Error (MSE) sebesar 8.81, dan SJAN 2015 atau SSE untuk tiga bulan terakhir (Oktober, November, Desember 2015) sebesar 23.67. Nilai-nilai MAE dan MSE ini memberikan gambaran mengenai besarnya rata-rata kesalahan peramalan, di mana MSE memberikan bobot lebih besar pada error yang lebih besar.</t>
  </si>
  <si>
    <t xml:space="preserve"> Dari perhitungan eksponen smoothing ini menghasilkan nilai Mean Absolute Error (MAE) sebesar 27.58 dan Mean Squared Error (MSE) sebesar 1004.53. Nilai Sum of Squared Error (SSE) untuk keseluruhan periode peramalan adalah 12054.37. Nilai MAE dan MSE yang cukup besar mengindikasikan bahwa model Exponential Smoothing dengan α=0.05 menghasilkan rata-rata kesalahan peramalan yang signifikan untuk data cod catch ini</t>
  </si>
  <si>
    <t>Dari perhitungan rata rata bergerak 5 bulan ini didapatkan nilai Mean Absolute Error (MAE) sebesar 2.37 dan Mean Squared Error (MSE) sebesar 7.54. Sementara itu, SJAN 2015 atau Sum of Squared Error (SSE) untuk 5 bulan terakhir (Agustus, September, Oktober, November, Desember 2015) adalah 22.80. Dibandingkan dengan metode rata-rata bergerak 3 bulan, terlihat bahwa metode 5 bulan menghasilkan total error dan nilai MAE serta MSE yang lebih kecil, mengindikasikan potensi peramalan yang sedikit lebih akurat dalam kasus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</si>
</sst>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20"/>
      <color theme="1"/>
      <name val="Aptos Narrow"/>
      <family val="2"/>
      <scheme val="minor"/>
    </font>
    <font>
      <b/>
      <sz val="12"/>
      <color theme="1"/>
      <name val="Aptos Narrow"/>
      <family val="2"/>
      <scheme val="minor"/>
    </font>
    <font>
      <sz val="12"/>
      <color theme="1"/>
      <name val="Aptos Narrow"/>
      <family val="2"/>
      <scheme val="minor"/>
    </font>
    <font>
      <b/>
      <sz val="14"/>
      <color theme="1"/>
      <name val="Aptos Narrow"/>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1">
    <xf numFmtId="0" fontId="0" fillId="0" borderId="0" xfId="0"/>
    <xf numFmtId="0" fontId="0" fillId="0" borderId="0" xfId="0" applyAlignment="1">
      <alignment vertical="top" wrapText="1"/>
    </xf>
    <xf numFmtId="0" fontId="0" fillId="0" borderId="0" xfId="0" applyBorder="1"/>
    <xf numFmtId="0" fontId="0" fillId="0" borderId="0" xfId="0" applyBorder="1" applyAlignment="1">
      <alignment vertical="top" wrapText="1"/>
    </xf>
    <xf numFmtId="0" fontId="0" fillId="3" borderId="1" xfId="0" applyFill="1" applyBorder="1"/>
    <xf numFmtId="0" fontId="3" fillId="0" borderId="0" xfId="0" applyFont="1" applyAlignment="1">
      <alignment vertical="top" wrapText="1"/>
    </xf>
    <xf numFmtId="0" fontId="2" fillId="2"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xf numFmtId="0" fontId="2" fillId="4" borderId="1" xfId="0" applyFont="1" applyFill="1" applyBorder="1" applyAlignment="1">
      <alignment horizontal="center" vertical="top" wrapText="1"/>
    </xf>
    <xf numFmtId="0" fontId="3" fillId="3" borderId="1" xfId="0" applyFont="1" applyFill="1" applyBorder="1"/>
    <xf numFmtId="2" fontId="2" fillId="2" borderId="1" xfId="0" applyNumberFormat="1" applyFont="1" applyFill="1" applyBorder="1" applyAlignment="1">
      <alignment horizontal="center"/>
    </xf>
    <xf numFmtId="2" fontId="3" fillId="0" borderId="1" xfId="0" applyNumberFormat="1" applyFont="1" applyBorder="1" applyAlignment="1">
      <alignment horizontal="left"/>
    </xf>
    <xf numFmtId="2" fontId="3" fillId="0" borderId="1" xfId="0" applyNumberFormat="1" applyFont="1" applyBorder="1" applyAlignment="1">
      <alignment horizontal="center"/>
    </xf>
    <xf numFmtId="0" fontId="3" fillId="0" borderId="1" xfId="0" applyNumberFormat="1" applyFont="1" applyBorder="1" applyAlignment="1">
      <alignment horizontal="center"/>
    </xf>
    <xf numFmtId="2" fontId="3" fillId="0" borderId="0" xfId="0" applyNumberFormat="1" applyFont="1" applyBorder="1"/>
    <xf numFmtId="2" fontId="2" fillId="2" borderId="1" xfId="0" applyNumberFormat="1" applyFont="1" applyFill="1" applyBorder="1" applyAlignment="1">
      <alignment horizontal="center" vertical="top"/>
    </xf>
    <xf numFmtId="2" fontId="3" fillId="0" borderId="1" xfId="0" applyNumberFormat="1" applyFont="1" applyBorder="1"/>
    <xf numFmtId="2" fontId="2" fillId="0" borderId="1" xfId="0" applyNumberFormat="1" applyFont="1" applyBorder="1" applyAlignment="1">
      <alignment horizontal="center"/>
    </xf>
    <xf numFmtId="2" fontId="0" fillId="0" borderId="1" xfId="0" applyNumberFormat="1" applyBorder="1"/>
    <xf numFmtId="2" fontId="3" fillId="0" borderId="1" xfId="0" applyNumberFormat="1" applyFont="1" applyFill="1" applyBorder="1"/>
    <xf numFmtId="2" fontId="3" fillId="0" borderId="1" xfId="0" applyNumberFormat="1" applyFont="1" applyBorder="1" applyAlignment="1">
      <alignment vertical="top" wrapText="1"/>
    </xf>
    <xf numFmtId="0" fontId="3" fillId="5"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2" fontId="2" fillId="0" borderId="2" xfId="0" applyNumberFormat="1" applyFont="1" applyBorder="1" applyAlignment="1">
      <alignment horizontal="center"/>
    </xf>
    <xf numFmtId="2" fontId="2" fillId="0" borderId="3" xfId="0" applyNumberFormat="1" applyFont="1" applyBorder="1" applyAlignment="1">
      <alignment horizontal="center"/>
    </xf>
    <xf numFmtId="2" fontId="2" fillId="0" borderId="4" xfId="0" applyNumberFormat="1" applyFont="1" applyBorder="1" applyAlignment="1">
      <alignment horizontal="center"/>
    </xf>
    <xf numFmtId="2" fontId="2" fillId="0" borderId="5" xfId="0" applyNumberFormat="1" applyFont="1" applyBorder="1" applyAlignment="1">
      <alignment horizontal="left" vertical="top"/>
    </xf>
    <xf numFmtId="0" fontId="4" fillId="5" borderId="1" xfId="0" applyFont="1" applyFill="1" applyBorder="1" applyAlignment="1">
      <alignment vertical="top" wrapText="1"/>
    </xf>
    <xf numFmtId="0" fontId="2" fillId="2" borderId="2" xfId="0" applyFont="1" applyFill="1" applyBorder="1" applyAlignment="1">
      <alignment horizontal="center"/>
    </xf>
    <xf numFmtId="0" fontId="2" fillId="2" borderId="4" xfId="0" applyFont="1" applyFill="1" applyBorder="1" applyAlignment="1">
      <alignment horizontal="center"/>
    </xf>
    <xf numFmtId="2" fontId="2" fillId="2" borderId="2" xfId="0" applyNumberFormat="1" applyFont="1" applyFill="1" applyBorder="1" applyAlignment="1">
      <alignment horizontal="center" vertical="top"/>
    </xf>
    <xf numFmtId="2" fontId="2" fillId="2" borderId="4" xfId="0" applyNumberFormat="1" applyFont="1" applyFill="1" applyBorder="1" applyAlignment="1">
      <alignment horizontal="center" vertical="top"/>
    </xf>
    <xf numFmtId="2" fontId="3" fillId="0" borderId="1" xfId="0" applyNumberFormat="1" applyFont="1" applyBorder="1" applyAlignment="1">
      <alignment horizontal="center"/>
    </xf>
    <xf numFmtId="0" fontId="0" fillId="0" borderId="0" xfId="0" applyBorder="1" applyAlignment="1">
      <alignment horizontal="center"/>
    </xf>
    <xf numFmtId="2" fontId="3" fillId="0" borderId="2" xfId="0" applyNumberFormat="1" applyFont="1" applyBorder="1" applyAlignment="1">
      <alignment horizontal="center"/>
    </xf>
    <xf numFmtId="2" fontId="3" fillId="0" borderId="3" xfId="0" applyNumberFormat="1" applyFont="1" applyBorder="1" applyAlignment="1">
      <alignment horizontal="center"/>
    </xf>
    <xf numFmtId="2" fontId="3" fillId="0" borderId="4" xfId="0" applyNumberFormat="1" applyFont="1" applyBorder="1" applyAlignment="1">
      <alignment horizontal="center"/>
    </xf>
    <xf numFmtId="0" fontId="2" fillId="0" borderId="0" xfId="0" applyFont="1" applyAlignment="1">
      <alignment horizontal="left" vertical="top"/>
    </xf>
    <xf numFmtId="2" fontId="2" fillId="2" borderId="2" xfId="0" applyNumberFormat="1" applyFont="1" applyFill="1" applyBorder="1" applyAlignment="1">
      <alignment horizontal="center"/>
    </xf>
    <xf numFmtId="2" fontId="2" fillId="2" borderId="4" xfId="0" applyNumberFormat="1" applyFont="1" applyFill="1" applyBorder="1" applyAlignment="1">
      <alignment horizontal="center"/>
    </xf>
    <xf numFmtId="0" fontId="1" fillId="0" borderId="0" xfId="0" applyFont="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41CE2-0796-40A3-BB65-971AA2659DBE}">
  <dimension ref="B2:W72"/>
  <sheetViews>
    <sheetView tabSelected="1" zoomScale="72" zoomScaleNormal="61" workbookViewId="0">
      <selection activeCell="B5" sqref="B5:O5"/>
    </sheetView>
  </sheetViews>
  <sheetFormatPr defaultRowHeight="14.4" x14ac:dyDescent="0.3"/>
  <cols>
    <col min="3" max="3" width="15" customWidth="1"/>
    <col min="4" max="4" width="16.88671875" customWidth="1"/>
    <col min="6" max="6" width="9.109375" customWidth="1"/>
    <col min="7" max="7" width="14.33203125" customWidth="1"/>
    <col min="8" max="8" width="16.21875" customWidth="1"/>
    <col min="9" max="9" width="14" customWidth="1"/>
    <col min="10" max="10" width="15.21875" customWidth="1"/>
    <col min="11" max="11" width="13.5546875" customWidth="1"/>
    <col min="12" max="12" width="14.109375" customWidth="1"/>
    <col min="13" max="13" width="16" customWidth="1"/>
    <col min="21" max="22" width="8.88671875" customWidth="1"/>
  </cols>
  <sheetData>
    <row r="2" spans="2:15" ht="25.8" x14ac:dyDescent="0.5">
      <c r="B2" s="47" t="s">
        <v>0</v>
      </c>
      <c r="C2" s="47"/>
      <c r="D2" s="47"/>
      <c r="E2" s="47"/>
      <c r="F2" s="47"/>
    </row>
    <row r="3" spans="2:15" ht="25.8" x14ac:dyDescent="0.5">
      <c r="B3" s="47" t="s">
        <v>1</v>
      </c>
      <c r="C3" s="47"/>
      <c r="D3" s="47"/>
      <c r="E3" s="47"/>
      <c r="F3" s="47"/>
    </row>
    <row r="5" spans="2:15" ht="25.8" x14ac:dyDescent="0.5">
      <c r="B5" s="48" t="s">
        <v>2</v>
      </c>
      <c r="C5" s="49"/>
      <c r="D5" s="49"/>
      <c r="E5" s="49"/>
      <c r="F5" s="49"/>
      <c r="G5" s="49"/>
      <c r="H5" s="49"/>
      <c r="I5" s="49"/>
      <c r="J5" s="49"/>
      <c r="K5" s="49"/>
      <c r="L5" s="49"/>
      <c r="M5" s="49"/>
      <c r="N5" s="49"/>
      <c r="O5" s="50"/>
    </row>
    <row r="7" spans="2:15" ht="14.4" customHeight="1" x14ac:dyDescent="0.3">
      <c r="C7" s="34" t="s">
        <v>3</v>
      </c>
      <c r="D7" s="34"/>
      <c r="E7" s="34"/>
      <c r="F7" s="34"/>
      <c r="G7" s="34"/>
      <c r="H7" s="34"/>
      <c r="I7" s="34"/>
      <c r="J7" s="34"/>
    </row>
    <row r="8" spans="2:15" x14ac:dyDescent="0.3">
      <c r="C8" s="34"/>
      <c r="D8" s="34"/>
      <c r="E8" s="34"/>
      <c r="F8" s="34"/>
      <c r="G8" s="34"/>
      <c r="H8" s="34"/>
      <c r="I8" s="34"/>
      <c r="J8" s="34"/>
    </row>
    <row r="9" spans="2:15" x14ac:dyDescent="0.3">
      <c r="C9" s="34"/>
      <c r="D9" s="34"/>
      <c r="E9" s="34"/>
      <c r="F9" s="34"/>
      <c r="G9" s="34"/>
      <c r="H9" s="34"/>
      <c r="I9" s="34"/>
      <c r="J9" s="34"/>
    </row>
    <row r="10" spans="2:15" x14ac:dyDescent="0.3">
      <c r="C10" s="34"/>
      <c r="D10" s="34"/>
      <c r="E10" s="34"/>
      <c r="F10" s="34"/>
      <c r="G10" s="34"/>
      <c r="H10" s="34"/>
      <c r="I10" s="34"/>
      <c r="J10" s="34"/>
    </row>
    <row r="11" spans="2:15" x14ac:dyDescent="0.3">
      <c r="C11" s="1"/>
      <c r="D11" s="1"/>
      <c r="E11" s="1"/>
      <c r="F11" s="1"/>
      <c r="G11" s="1"/>
      <c r="H11" s="1"/>
      <c r="I11" s="1"/>
    </row>
    <row r="12" spans="2:15" ht="15.6" x14ac:dyDescent="0.3">
      <c r="C12" s="44" t="s">
        <v>24</v>
      </c>
      <c r="D12" s="44"/>
      <c r="E12" s="44"/>
      <c r="F12" s="44"/>
      <c r="G12" s="44"/>
      <c r="H12" s="5"/>
      <c r="I12" s="5"/>
    </row>
    <row r="13" spans="2:15" ht="15.6" x14ac:dyDescent="0.3">
      <c r="C13" s="11" t="s">
        <v>4</v>
      </c>
      <c r="D13" s="11" t="s">
        <v>5</v>
      </c>
      <c r="E13" s="45" t="s">
        <v>6</v>
      </c>
      <c r="F13" s="46"/>
      <c r="G13" s="11" t="s">
        <v>7</v>
      </c>
      <c r="H13" s="11" t="s">
        <v>8</v>
      </c>
      <c r="I13" s="11" t="s">
        <v>9</v>
      </c>
    </row>
    <row r="14" spans="2:15" ht="15.6" x14ac:dyDescent="0.3">
      <c r="C14" s="12" t="s">
        <v>10</v>
      </c>
      <c r="D14" s="14">
        <v>20</v>
      </c>
      <c r="E14" s="39"/>
      <c r="F14" s="39"/>
      <c r="G14" s="13"/>
      <c r="H14" s="13"/>
      <c r="I14" s="13"/>
      <c r="K14" s="4" t="s">
        <v>33</v>
      </c>
      <c r="L14" s="19">
        <f>H26/9</f>
        <v>2.6666666666666674</v>
      </c>
    </row>
    <row r="15" spans="2:15" ht="15.6" x14ac:dyDescent="0.3">
      <c r="C15" s="12" t="s">
        <v>11</v>
      </c>
      <c r="D15" s="14">
        <v>21</v>
      </c>
      <c r="E15" s="39"/>
      <c r="F15" s="39"/>
      <c r="G15" s="13"/>
      <c r="H15" s="13"/>
      <c r="I15" s="13"/>
      <c r="K15" s="4" t="s">
        <v>34</v>
      </c>
      <c r="L15" s="19">
        <f>I26/9</f>
        <v>8.8148148148148167</v>
      </c>
    </row>
    <row r="16" spans="2:15" ht="15.6" x14ac:dyDescent="0.3">
      <c r="C16" s="12" t="s">
        <v>12</v>
      </c>
      <c r="D16" s="14">
        <v>19</v>
      </c>
      <c r="E16" s="39"/>
      <c r="F16" s="39"/>
      <c r="G16" s="13"/>
      <c r="H16" s="13"/>
      <c r="I16" s="13"/>
      <c r="K16" s="4" t="s">
        <v>35</v>
      </c>
      <c r="L16" s="19">
        <f>(D25+D24+D23)/3</f>
        <v>23.666666666666668</v>
      </c>
    </row>
    <row r="17" spans="3:22" ht="15.6" x14ac:dyDescent="0.3">
      <c r="C17" s="12" t="s">
        <v>13</v>
      </c>
      <c r="D17" s="14">
        <v>17</v>
      </c>
      <c r="E17" s="39">
        <f>AVERAGE(D14:D16)</f>
        <v>20</v>
      </c>
      <c r="F17" s="39"/>
      <c r="G17" s="13">
        <f>D17-E17</f>
        <v>-3</v>
      </c>
      <c r="H17" s="13" cm="1">
        <f t="array" ref="H17:H25">ABS(G17:G25)</f>
        <v>3</v>
      </c>
      <c r="I17" s="13">
        <f>H17^2</f>
        <v>9</v>
      </c>
    </row>
    <row r="18" spans="3:22" ht="15.6" x14ac:dyDescent="0.3">
      <c r="C18" s="12" t="s">
        <v>14</v>
      </c>
      <c r="D18" s="14">
        <v>22</v>
      </c>
      <c r="E18" s="39">
        <f t="shared" ref="E18:E25" si="0">AVERAGE(D15:D17)</f>
        <v>19</v>
      </c>
      <c r="F18" s="39"/>
      <c r="G18" s="13">
        <f t="shared" ref="G18:G25" si="1">D18-E18</f>
        <v>3</v>
      </c>
      <c r="H18" s="13">
        <v>3</v>
      </c>
      <c r="I18" s="13">
        <f t="shared" ref="I18:I25" si="2">H18^2</f>
        <v>9</v>
      </c>
    </row>
    <row r="19" spans="3:22" ht="15.6" x14ac:dyDescent="0.3">
      <c r="C19" s="12" t="s">
        <v>15</v>
      </c>
      <c r="D19" s="14">
        <v>24</v>
      </c>
      <c r="E19" s="39">
        <f t="shared" si="0"/>
        <v>19.333333333333332</v>
      </c>
      <c r="F19" s="39"/>
      <c r="G19" s="13">
        <f t="shared" si="1"/>
        <v>4.6666666666666679</v>
      </c>
      <c r="H19" s="13">
        <v>4.6666666666666679</v>
      </c>
      <c r="I19" s="13">
        <f t="shared" si="2"/>
        <v>21.777777777777789</v>
      </c>
      <c r="K19" s="22" t="s">
        <v>37</v>
      </c>
      <c r="L19" s="22"/>
      <c r="M19" s="22"/>
      <c r="N19" s="22"/>
      <c r="O19" s="22"/>
      <c r="P19" s="22"/>
      <c r="Q19" s="22"/>
      <c r="R19" s="22"/>
      <c r="S19" s="22"/>
      <c r="T19" s="22"/>
      <c r="U19" s="22"/>
      <c r="V19" s="22"/>
    </row>
    <row r="20" spans="3:22" ht="15.6" x14ac:dyDescent="0.3">
      <c r="C20" s="12" t="s">
        <v>16</v>
      </c>
      <c r="D20" s="14">
        <v>18</v>
      </c>
      <c r="E20" s="39">
        <f t="shared" si="0"/>
        <v>21</v>
      </c>
      <c r="F20" s="39"/>
      <c r="G20" s="13">
        <f t="shared" si="1"/>
        <v>-3</v>
      </c>
      <c r="H20" s="13">
        <v>3</v>
      </c>
      <c r="I20" s="13">
        <f t="shared" si="2"/>
        <v>9</v>
      </c>
      <c r="K20" s="22"/>
      <c r="L20" s="22"/>
      <c r="M20" s="22"/>
      <c r="N20" s="22"/>
      <c r="O20" s="22"/>
      <c r="P20" s="22"/>
      <c r="Q20" s="22"/>
      <c r="R20" s="22"/>
      <c r="S20" s="22"/>
      <c r="T20" s="22"/>
      <c r="U20" s="22"/>
      <c r="V20" s="22"/>
    </row>
    <row r="21" spans="3:22" ht="15.6" x14ac:dyDescent="0.3">
      <c r="C21" s="12" t="s">
        <v>17</v>
      </c>
      <c r="D21" s="14">
        <v>23</v>
      </c>
      <c r="E21" s="39">
        <f t="shared" si="0"/>
        <v>21.333333333333332</v>
      </c>
      <c r="F21" s="39"/>
      <c r="G21" s="13">
        <f t="shared" si="1"/>
        <v>1.6666666666666679</v>
      </c>
      <c r="H21" s="13">
        <v>1.6666666666666679</v>
      </c>
      <c r="I21" s="13">
        <f t="shared" si="2"/>
        <v>2.7777777777777817</v>
      </c>
      <c r="K21" s="22"/>
      <c r="L21" s="22"/>
      <c r="M21" s="22"/>
      <c r="N21" s="22"/>
      <c r="O21" s="22"/>
      <c r="P21" s="22"/>
      <c r="Q21" s="22"/>
      <c r="R21" s="22"/>
      <c r="S21" s="22"/>
      <c r="T21" s="22"/>
      <c r="U21" s="22"/>
      <c r="V21" s="22"/>
    </row>
    <row r="22" spans="3:22" ht="15.6" x14ac:dyDescent="0.3">
      <c r="C22" s="12" t="s">
        <v>18</v>
      </c>
      <c r="D22" s="14">
        <v>20</v>
      </c>
      <c r="E22" s="39">
        <f t="shared" si="0"/>
        <v>21.666666666666668</v>
      </c>
      <c r="F22" s="39"/>
      <c r="G22" s="13">
        <f t="shared" si="1"/>
        <v>-1.6666666666666679</v>
      </c>
      <c r="H22" s="13">
        <v>1.6666666666666679</v>
      </c>
      <c r="I22" s="13">
        <f t="shared" si="2"/>
        <v>2.7777777777777817</v>
      </c>
      <c r="K22" s="22"/>
      <c r="L22" s="22"/>
      <c r="M22" s="22"/>
      <c r="N22" s="22"/>
      <c r="O22" s="22"/>
      <c r="P22" s="22"/>
      <c r="Q22" s="22"/>
      <c r="R22" s="22"/>
      <c r="S22" s="22"/>
      <c r="T22" s="22"/>
      <c r="U22" s="22"/>
      <c r="V22" s="22"/>
    </row>
    <row r="23" spans="3:22" ht="15.6" x14ac:dyDescent="0.3">
      <c r="C23" s="12" t="s">
        <v>19</v>
      </c>
      <c r="D23" s="14">
        <v>25</v>
      </c>
      <c r="E23" s="39">
        <f t="shared" si="0"/>
        <v>20.333333333333332</v>
      </c>
      <c r="F23" s="39"/>
      <c r="G23" s="13">
        <f t="shared" si="1"/>
        <v>4.6666666666666679</v>
      </c>
      <c r="H23" s="13">
        <v>4.6666666666666679</v>
      </c>
      <c r="I23" s="13">
        <f t="shared" si="2"/>
        <v>21.777777777777789</v>
      </c>
      <c r="K23" s="22"/>
      <c r="L23" s="22"/>
      <c r="M23" s="22"/>
      <c r="N23" s="22"/>
      <c r="O23" s="22"/>
      <c r="P23" s="22"/>
      <c r="Q23" s="22"/>
      <c r="R23" s="22"/>
      <c r="S23" s="22"/>
      <c r="T23" s="22"/>
      <c r="U23" s="22"/>
      <c r="V23" s="22"/>
    </row>
    <row r="24" spans="3:22" ht="15.6" x14ac:dyDescent="0.3">
      <c r="C24" s="12" t="s">
        <v>20</v>
      </c>
      <c r="D24" s="14">
        <v>22</v>
      </c>
      <c r="E24" s="39">
        <f t="shared" si="0"/>
        <v>22.666666666666668</v>
      </c>
      <c r="F24" s="39"/>
      <c r="G24" s="13">
        <f t="shared" si="1"/>
        <v>-0.66666666666666785</v>
      </c>
      <c r="H24" s="13">
        <v>0.66666666666666785</v>
      </c>
      <c r="I24" s="13">
        <f t="shared" si="2"/>
        <v>0.44444444444444603</v>
      </c>
      <c r="K24" s="22"/>
      <c r="L24" s="22"/>
      <c r="M24" s="22"/>
      <c r="N24" s="22"/>
      <c r="O24" s="22"/>
      <c r="P24" s="22"/>
      <c r="Q24" s="22"/>
      <c r="R24" s="22"/>
      <c r="S24" s="22"/>
      <c r="T24" s="22"/>
      <c r="U24" s="22"/>
      <c r="V24" s="22"/>
    </row>
    <row r="25" spans="3:22" ht="15.6" x14ac:dyDescent="0.3">
      <c r="C25" s="12" t="s">
        <v>21</v>
      </c>
      <c r="D25" s="14">
        <v>24</v>
      </c>
      <c r="E25" s="39">
        <f t="shared" si="0"/>
        <v>22.333333333333332</v>
      </c>
      <c r="F25" s="39"/>
      <c r="G25" s="13">
        <f t="shared" si="1"/>
        <v>1.6666666666666679</v>
      </c>
      <c r="H25" s="13">
        <v>1.6666666666666679</v>
      </c>
      <c r="I25" s="13">
        <f t="shared" si="2"/>
        <v>2.7777777777777817</v>
      </c>
      <c r="K25" s="22"/>
      <c r="L25" s="22"/>
      <c r="M25" s="22"/>
      <c r="N25" s="22"/>
      <c r="O25" s="22"/>
      <c r="P25" s="22"/>
      <c r="Q25" s="22"/>
      <c r="R25" s="22"/>
      <c r="S25" s="22"/>
      <c r="T25" s="22"/>
      <c r="U25" s="22"/>
      <c r="V25" s="22"/>
    </row>
    <row r="26" spans="3:22" ht="15.6" x14ac:dyDescent="0.3">
      <c r="C26" s="41" t="s">
        <v>22</v>
      </c>
      <c r="D26" s="42"/>
      <c r="E26" s="42"/>
      <c r="F26" s="42"/>
      <c r="G26" s="43"/>
      <c r="H26" s="13">
        <f>SUM(_xlfn.ANCHORARRAY(H17))</f>
        <v>24.000000000000007</v>
      </c>
      <c r="I26" s="13">
        <f>SUM(I17:I25)</f>
        <v>79.333333333333357</v>
      </c>
      <c r="K26" s="22"/>
      <c r="L26" s="22"/>
      <c r="M26" s="22"/>
      <c r="N26" s="22"/>
      <c r="O26" s="22"/>
      <c r="P26" s="22"/>
      <c r="Q26" s="22"/>
      <c r="R26" s="22"/>
      <c r="S26" s="22"/>
      <c r="T26" s="22"/>
      <c r="U26" s="22"/>
      <c r="V26" s="22"/>
    </row>
    <row r="27" spans="3:22" x14ac:dyDescent="0.3">
      <c r="C27" s="2"/>
      <c r="D27" s="2"/>
      <c r="E27" s="40"/>
      <c r="F27" s="40"/>
      <c r="G27" s="2"/>
      <c r="H27" s="2"/>
      <c r="I27" s="2"/>
    </row>
    <row r="28" spans="3:22" x14ac:dyDescent="0.3">
      <c r="C28" s="2"/>
      <c r="D28" s="2"/>
      <c r="E28" s="40"/>
      <c r="F28" s="40"/>
      <c r="G28" s="2"/>
      <c r="H28" s="2"/>
      <c r="I28" s="2"/>
    </row>
    <row r="29" spans="3:22" x14ac:dyDescent="0.3">
      <c r="C29" s="2"/>
      <c r="D29" s="2"/>
      <c r="E29" s="40"/>
      <c r="F29" s="40"/>
      <c r="G29" s="2"/>
      <c r="H29" s="2"/>
      <c r="I29" s="2"/>
    </row>
    <row r="30" spans="3:22" ht="15.6" x14ac:dyDescent="0.3">
      <c r="C30" s="33" t="s">
        <v>23</v>
      </c>
      <c r="D30" s="33"/>
      <c r="E30" s="33"/>
      <c r="F30" s="33"/>
      <c r="G30" s="15"/>
      <c r="H30" s="15"/>
      <c r="I30" s="15"/>
    </row>
    <row r="31" spans="3:22" ht="15.6" x14ac:dyDescent="0.3">
      <c r="C31" s="16" t="s">
        <v>4</v>
      </c>
      <c r="D31" s="16" t="s">
        <v>5</v>
      </c>
      <c r="E31" s="37" t="s">
        <v>6</v>
      </c>
      <c r="F31" s="38"/>
      <c r="G31" s="16" t="s">
        <v>7</v>
      </c>
      <c r="H31" s="16" t="s">
        <v>8</v>
      </c>
      <c r="I31" s="16" t="s">
        <v>9</v>
      </c>
    </row>
    <row r="32" spans="3:22" ht="15.6" x14ac:dyDescent="0.3">
      <c r="C32" s="17" t="s">
        <v>10</v>
      </c>
      <c r="D32" s="14">
        <v>20</v>
      </c>
      <c r="E32" s="39"/>
      <c r="F32" s="39"/>
      <c r="G32" s="13"/>
      <c r="H32" s="13"/>
      <c r="I32" s="13"/>
      <c r="K32" s="10" t="s">
        <v>33</v>
      </c>
      <c r="L32" s="17">
        <f>H44/7</f>
        <v>2.3714285714285714</v>
      </c>
    </row>
    <row r="33" spans="3:22" ht="15.6" x14ac:dyDescent="0.3">
      <c r="C33" s="17" t="s">
        <v>11</v>
      </c>
      <c r="D33" s="14">
        <v>21</v>
      </c>
      <c r="E33" s="39"/>
      <c r="F33" s="39"/>
      <c r="G33" s="13"/>
      <c r="H33" s="13"/>
      <c r="I33" s="13"/>
      <c r="K33" s="10" t="s">
        <v>34</v>
      </c>
      <c r="L33" s="17">
        <f>I44/7</f>
        <v>7.5371428571428583</v>
      </c>
    </row>
    <row r="34" spans="3:22" ht="15.6" x14ac:dyDescent="0.3">
      <c r="C34" s="17" t="s">
        <v>12</v>
      </c>
      <c r="D34" s="14">
        <v>19</v>
      </c>
      <c r="E34" s="39"/>
      <c r="F34" s="39"/>
      <c r="G34" s="13"/>
      <c r="H34" s="13"/>
      <c r="I34" s="13"/>
      <c r="K34" s="10" t="s">
        <v>35</v>
      </c>
      <c r="L34" s="17">
        <f>(SUM(D39:D43)/5)</f>
        <v>22.8</v>
      </c>
    </row>
    <row r="35" spans="3:22" ht="15.6" x14ac:dyDescent="0.3">
      <c r="C35" s="17" t="s">
        <v>13</v>
      </c>
      <c r="D35" s="14">
        <v>17</v>
      </c>
      <c r="E35" s="39"/>
      <c r="F35" s="39"/>
      <c r="G35" s="13"/>
      <c r="H35" s="13"/>
      <c r="I35" s="13"/>
    </row>
    <row r="36" spans="3:22" ht="15.6" x14ac:dyDescent="0.3">
      <c r="C36" s="17" t="s">
        <v>14</v>
      </c>
      <c r="D36" s="14">
        <v>22</v>
      </c>
      <c r="E36" s="39"/>
      <c r="F36" s="39"/>
      <c r="G36" s="13"/>
      <c r="H36" s="13"/>
      <c r="I36" s="13"/>
    </row>
    <row r="37" spans="3:22" ht="15.6" x14ac:dyDescent="0.3">
      <c r="C37" s="17" t="s">
        <v>15</v>
      </c>
      <c r="D37" s="14">
        <v>24</v>
      </c>
      <c r="E37" s="39">
        <f>AVERAGE(D32:D36)</f>
        <v>19.8</v>
      </c>
      <c r="F37" s="39"/>
      <c r="G37" s="13">
        <f>D37-E37</f>
        <v>4.1999999999999993</v>
      </c>
      <c r="H37" s="13" cm="1">
        <f t="array" ref="H37:H43">ABS(G37:G43)</f>
        <v>4.1999999999999993</v>
      </c>
      <c r="I37" s="13">
        <f>H37^2</f>
        <v>17.639999999999993</v>
      </c>
      <c r="K37" s="22" t="s">
        <v>39</v>
      </c>
      <c r="L37" s="22"/>
      <c r="M37" s="22"/>
      <c r="N37" s="22"/>
      <c r="O37" s="22"/>
      <c r="P37" s="22"/>
      <c r="Q37" s="22"/>
      <c r="R37" s="22"/>
      <c r="S37" s="22"/>
      <c r="T37" s="22"/>
      <c r="U37" s="22"/>
      <c r="V37" s="22"/>
    </row>
    <row r="38" spans="3:22" ht="15.6" x14ac:dyDescent="0.3">
      <c r="C38" s="17" t="s">
        <v>16</v>
      </c>
      <c r="D38" s="14">
        <v>18</v>
      </c>
      <c r="E38" s="39">
        <f t="shared" ref="E38:E43" si="3">AVERAGE(D33:D37)</f>
        <v>20.6</v>
      </c>
      <c r="F38" s="39"/>
      <c r="G38" s="13">
        <f t="shared" ref="G38:G43" si="4">D38-E38</f>
        <v>-2.6000000000000014</v>
      </c>
      <c r="H38" s="13">
        <v>2.6000000000000014</v>
      </c>
      <c r="I38" s="13">
        <f t="shared" ref="I38:I43" si="5">H38^2</f>
        <v>6.7600000000000078</v>
      </c>
      <c r="K38" s="22"/>
      <c r="L38" s="22"/>
      <c r="M38" s="22"/>
      <c r="N38" s="22"/>
      <c r="O38" s="22"/>
      <c r="P38" s="22"/>
      <c r="Q38" s="22"/>
      <c r="R38" s="22"/>
      <c r="S38" s="22"/>
      <c r="T38" s="22"/>
      <c r="U38" s="22"/>
      <c r="V38" s="22"/>
    </row>
    <row r="39" spans="3:22" ht="15.6" x14ac:dyDescent="0.3">
      <c r="C39" s="17" t="s">
        <v>17</v>
      </c>
      <c r="D39" s="14">
        <v>23</v>
      </c>
      <c r="E39" s="39">
        <f t="shared" si="3"/>
        <v>20</v>
      </c>
      <c r="F39" s="39"/>
      <c r="G39" s="13">
        <f t="shared" si="4"/>
        <v>3</v>
      </c>
      <c r="H39" s="13">
        <v>3</v>
      </c>
      <c r="I39" s="13">
        <f t="shared" si="5"/>
        <v>9</v>
      </c>
      <c r="K39" s="22"/>
      <c r="L39" s="22"/>
      <c r="M39" s="22"/>
      <c r="N39" s="22"/>
      <c r="O39" s="22"/>
      <c r="P39" s="22"/>
      <c r="Q39" s="22"/>
      <c r="R39" s="22"/>
      <c r="S39" s="22"/>
      <c r="T39" s="22"/>
      <c r="U39" s="22"/>
      <c r="V39" s="22"/>
    </row>
    <row r="40" spans="3:22" ht="15.6" x14ac:dyDescent="0.3">
      <c r="C40" s="17" t="s">
        <v>18</v>
      </c>
      <c r="D40" s="14">
        <v>20</v>
      </c>
      <c r="E40" s="39">
        <f t="shared" si="3"/>
        <v>20.8</v>
      </c>
      <c r="F40" s="39"/>
      <c r="G40" s="13">
        <f t="shared" si="4"/>
        <v>-0.80000000000000071</v>
      </c>
      <c r="H40" s="13">
        <v>0.80000000000000071</v>
      </c>
      <c r="I40" s="13">
        <f t="shared" si="5"/>
        <v>0.64000000000000112</v>
      </c>
      <c r="K40" s="22"/>
      <c r="L40" s="22"/>
      <c r="M40" s="22"/>
      <c r="N40" s="22"/>
      <c r="O40" s="22"/>
      <c r="P40" s="22"/>
      <c r="Q40" s="22"/>
      <c r="R40" s="22"/>
      <c r="S40" s="22"/>
      <c r="T40" s="22"/>
      <c r="U40" s="22"/>
      <c r="V40" s="22"/>
    </row>
    <row r="41" spans="3:22" ht="15.6" x14ac:dyDescent="0.3">
      <c r="C41" s="17" t="s">
        <v>19</v>
      </c>
      <c r="D41" s="14">
        <v>25</v>
      </c>
      <c r="E41" s="39">
        <f t="shared" si="3"/>
        <v>21.4</v>
      </c>
      <c r="F41" s="39"/>
      <c r="G41" s="13">
        <f t="shared" si="4"/>
        <v>3.6000000000000014</v>
      </c>
      <c r="H41" s="13">
        <v>3.6000000000000014</v>
      </c>
      <c r="I41" s="13">
        <f t="shared" si="5"/>
        <v>12.96000000000001</v>
      </c>
      <c r="K41" s="22"/>
      <c r="L41" s="22"/>
      <c r="M41" s="22"/>
      <c r="N41" s="22"/>
      <c r="O41" s="22"/>
      <c r="P41" s="22"/>
      <c r="Q41" s="22"/>
      <c r="R41" s="22"/>
      <c r="S41" s="22"/>
      <c r="T41" s="22"/>
      <c r="U41" s="22"/>
      <c r="V41" s="22"/>
    </row>
    <row r="42" spans="3:22" ht="15.6" x14ac:dyDescent="0.3">
      <c r="C42" s="17" t="s">
        <v>20</v>
      </c>
      <c r="D42" s="14">
        <v>22</v>
      </c>
      <c r="E42" s="39">
        <f t="shared" si="3"/>
        <v>22</v>
      </c>
      <c r="F42" s="39"/>
      <c r="G42" s="14">
        <f>J41</f>
        <v>0</v>
      </c>
      <c r="H42" s="14">
        <v>0</v>
      </c>
      <c r="I42" s="14">
        <f t="shared" si="5"/>
        <v>0</v>
      </c>
      <c r="K42" s="22"/>
      <c r="L42" s="22"/>
      <c r="M42" s="22"/>
      <c r="N42" s="22"/>
      <c r="O42" s="22"/>
      <c r="P42" s="22"/>
      <c r="Q42" s="22"/>
      <c r="R42" s="22"/>
      <c r="S42" s="22"/>
      <c r="T42" s="22"/>
      <c r="U42" s="22"/>
      <c r="V42" s="22"/>
    </row>
    <row r="43" spans="3:22" ht="15.6" x14ac:dyDescent="0.3">
      <c r="C43" s="17" t="s">
        <v>21</v>
      </c>
      <c r="D43" s="14">
        <v>24</v>
      </c>
      <c r="E43" s="39">
        <f t="shared" si="3"/>
        <v>21.6</v>
      </c>
      <c r="F43" s="39"/>
      <c r="G43" s="13">
        <f t="shared" si="4"/>
        <v>2.3999999999999986</v>
      </c>
      <c r="H43" s="13">
        <v>2.3999999999999986</v>
      </c>
      <c r="I43" s="13">
        <f t="shared" si="5"/>
        <v>5.7599999999999936</v>
      </c>
      <c r="K43" s="22"/>
      <c r="L43" s="22"/>
      <c r="M43" s="22"/>
      <c r="N43" s="22"/>
      <c r="O43" s="22"/>
      <c r="P43" s="22"/>
      <c r="Q43" s="22"/>
      <c r="R43" s="22"/>
      <c r="S43" s="22"/>
      <c r="T43" s="22"/>
      <c r="U43" s="22"/>
      <c r="V43" s="22"/>
    </row>
    <row r="44" spans="3:22" ht="15.6" x14ac:dyDescent="0.3">
      <c r="C44" s="30" t="s">
        <v>22</v>
      </c>
      <c r="D44" s="31"/>
      <c r="E44" s="31"/>
      <c r="F44" s="31"/>
      <c r="G44" s="32"/>
      <c r="H44" s="18">
        <f>SUM(_xlfn.ANCHORARRAY(H37))</f>
        <v>16.600000000000001</v>
      </c>
      <c r="I44" s="18">
        <f>SUM(I35:I43)</f>
        <v>52.760000000000005</v>
      </c>
      <c r="K44" s="22"/>
      <c r="L44" s="22"/>
      <c r="M44" s="22"/>
      <c r="N44" s="22"/>
      <c r="O44" s="22"/>
      <c r="P44" s="22"/>
      <c r="Q44" s="22"/>
      <c r="R44" s="22"/>
      <c r="S44" s="22"/>
      <c r="T44" s="22"/>
      <c r="U44" s="22"/>
      <c r="V44" s="22"/>
    </row>
    <row r="51" spans="3:23" x14ac:dyDescent="0.3">
      <c r="C51" s="34" t="s">
        <v>25</v>
      </c>
      <c r="D51" s="34"/>
      <c r="E51" s="34"/>
      <c r="F51" s="34"/>
      <c r="G51" s="34"/>
      <c r="H51" s="34"/>
      <c r="I51" s="34"/>
      <c r="J51" s="34"/>
    </row>
    <row r="52" spans="3:23" x14ac:dyDescent="0.3">
      <c r="C52" s="34"/>
      <c r="D52" s="34"/>
      <c r="E52" s="34"/>
      <c r="F52" s="34"/>
      <c r="G52" s="34"/>
      <c r="H52" s="34"/>
      <c r="I52" s="34"/>
      <c r="J52" s="34"/>
    </row>
    <row r="53" spans="3:23" x14ac:dyDescent="0.3">
      <c r="C53" s="34"/>
      <c r="D53" s="34"/>
      <c r="E53" s="34"/>
      <c r="F53" s="34"/>
      <c r="G53" s="34"/>
      <c r="H53" s="34"/>
      <c r="I53" s="34"/>
      <c r="J53" s="34"/>
    </row>
    <row r="54" spans="3:23" x14ac:dyDescent="0.3">
      <c r="C54" s="3"/>
      <c r="D54" s="3"/>
      <c r="E54" s="3"/>
      <c r="F54" s="3"/>
      <c r="G54" s="3"/>
      <c r="H54" s="3"/>
      <c r="I54" s="3"/>
      <c r="J54" s="3"/>
    </row>
    <row r="55" spans="3:23" ht="15.6" x14ac:dyDescent="0.3">
      <c r="C55" s="9" t="s">
        <v>31</v>
      </c>
      <c r="D55" s="9" t="s">
        <v>32</v>
      </c>
      <c r="E55" s="3"/>
      <c r="F55" s="3"/>
      <c r="G55" s="3"/>
      <c r="H55" s="3"/>
      <c r="I55" s="3"/>
      <c r="J55" s="3"/>
    </row>
    <row r="56" spans="3:23" ht="15.6" x14ac:dyDescent="0.3">
      <c r="C56" s="21">
        <v>0.05</v>
      </c>
      <c r="D56" s="21">
        <v>0.95</v>
      </c>
      <c r="E56" s="3"/>
      <c r="F56" s="3"/>
      <c r="G56" s="3"/>
      <c r="H56" s="3"/>
      <c r="I56" s="3"/>
      <c r="J56" s="3"/>
    </row>
    <row r="58" spans="3:23" ht="15.6" x14ac:dyDescent="0.3">
      <c r="C58" s="6" t="s">
        <v>26</v>
      </c>
      <c r="D58" s="6" t="s">
        <v>27</v>
      </c>
      <c r="E58" s="35" t="s">
        <v>28</v>
      </c>
      <c r="F58" s="36"/>
      <c r="G58" s="6" t="s">
        <v>29</v>
      </c>
      <c r="H58" s="6" t="s">
        <v>7</v>
      </c>
      <c r="I58" s="6" t="s">
        <v>8</v>
      </c>
      <c r="J58" s="6" t="s">
        <v>30</v>
      </c>
    </row>
    <row r="59" spans="3:23" ht="15.6" x14ac:dyDescent="0.3">
      <c r="C59" s="8"/>
      <c r="D59" s="8"/>
      <c r="E59" s="25"/>
      <c r="F59" s="26"/>
      <c r="G59" s="17">
        <f>(SUM(D60:D71)/12)</f>
        <v>360.66666666666669</v>
      </c>
      <c r="H59" s="17"/>
      <c r="I59" s="20"/>
      <c r="J59" s="20"/>
      <c r="L59" s="10" t="s">
        <v>33</v>
      </c>
      <c r="M59" s="17">
        <f>I72/12</f>
        <v>27.579027211880433</v>
      </c>
    </row>
    <row r="60" spans="3:23" ht="15.6" x14ac:dyDescent="0.3">
      <c r="C60" s="8" t="s">
        <v>10</v>
      </c>
      <c r="D60" s="7">
        <v>362</v>
      </c>
      <c r="E60" s="24">
        <v>276</v>
      </c>
      <c r="F60" s="24"/>
      <c r="G60" s="13">
        <f>(0.05*D60)+(0.95*G59)</f>
        <v>360.73333333333335</v>
      </c>
      <c r="H60" s="13">
        <f>D60-G60</f>
        <v>1.2666666666666515</v>
      </c>
      <c r="I60" s="13" cm="1">
        <f t="array" ref="I60:I71">ABS(H60:H71)</f>
        <v>1.2666666666666515</v>
      </c>
      <c r="J60" s="13">
        <f>I60^2</f>
        <v>1.6044444444444061</v>
      </c>
      <c r="L60" s="10" t="s">
        <v>34</v>
      </c>
      <c r="M60" s="17">
        <f>J72/12</f>
        <v>1004.5307981793525</v>
      </c>
    </row>
    <row r="61" spans="3:23" ht="15.6" x14ac:dyDescent="0.3">
      <c r="C61" s="8" t="s">
        <v>11</v>
      </c>
      <c r="D61" s="7">
        <v>381</v>
      </c>
      <c r="E61" s="24">
        <v>334</v>
      </c>
      <c r="F61" s="24"/>
      <c r="G61" s="13">
        <f t="shared" ref="G61:G71" si="6">(0.05*D61)+(0.95*G60)</f>
        <v>361.74666666666667</v>
      </c>
      <c r="H61" s="13">
        <f t="shared" ref="H61:H71" si="7">D61-G61</f>
        <v>19.25333333333333</v>
      </c>
      <c r="I61" s="13">
        <v>19.25333333333333</v>
      </c>
      <c r="J61" s="13">
        <f t="shared" ref="J61:J71" si="8">I61^2</f>
        <v>370.69084444444434</v>
      </c>
      <c r="L61" s="10" t="s">
        <v>36</v>
      </c>
      <c r="M61" s="17">
        <f>J72</f>
        <v>12054.369578152229</v>
      </c>
    </row>
    <row r="62" spans="3:23" ht="15.6" x14ac:dyDescent="0.3">
      <c r="C62" s="8" t="s">
        <v>12</v>
      </c>
      <c r="D62" s="7">
        <v>317</v>
      </c>
      <c r="E62" s="24">
        <v>394</v>
      </c>
      <c r="F62" s="24"/>
      <c r="G62" s="13">
        <f t="shared" si="6"/>
        <v>359.50933333333336</v>
      </c>
      <c r="H62" s="13">
        <f t="shared" si="7"/>
        <v>-42.509333333333359</v>
      </c>
      <c r="I62" s="13">
        <v>42.509333333333359</v>
      </c>
      <c r="J62" s="13">
        <f t="shared" si="8"/>
        <v>1807.0434204444466</v>
      </c>
    </row>
    <row r="63" spans="3:23" ht="15.6" x14ac:dyDescent="0.3">
      <c r="C63" s="8" t="s">
        <v>13</v>
      </c>
      <c r="D63" s="7">
        <v>297</v>
      </c>
      <c r="E63" s="24">
        <v>334</v>
      </c>
      <c r="F63" s="24"/>
      <c r="G63" s="13">
        <f t="shared" si="6"/>
        <v>356.38386666666668</v>
      </c>
      <c r="H63" s="13">
        <f t="shared" si="7"/>
        <v>-59.383866666666677</v>
      </c>
      <c r="I63" s="13">
        <v>59.383866666666677</v>
      </c>
      <c r="J63" s="13">
        <f t="shared" si="8"/>
        <v>3526.4436202844458</v>
      </c>
    </row>
    <row r="64" spans="3:23" ht="15.6" x14ac:dyDescent="0.3">
      <c r="C64" s="8" t="s">
        <v>14</v>
      </c>
      <c r="D64" s="7">
        <v>399</v>
      </c>
      <c r="E64" s="24">
        <v>384</v>
      </c>
      <c r="F64" s="24"/>
      <c r="G64" s="13">
        <f t="shared" si="6"/>
        <v>358.51467333333329</v>
      </c>
      <c r="H64" s="13">
        <f t="shared" si="7"/>
        <v>40.485326666666708</v>
      </c>
      <c r="I64" s="13">
        <v>40.485326666666708</v>
      </c>
      <c r="J64" s="13">
        <f t="shared" si="8"/>
        <v>1639.0616753067145</v>
      </c>
      <c r="L64" s="23" t="s">
        <v>38</v>
      </c>
      <c r="M64" s="23"/>
      <c r="N64" s="23"/>
      <c r="O64" s="23"/>
      <c r="P64" s="23"/>
      <c r="Q64" s="23"/>
      <c r="R64" s="23"/>
      <c r="S64" s="23"/>
      <c r="T64" s="23"/>
      <c r="U64" s="23"/>
      <c r="V64" s="23"/>
      <c r="W64" s="23"/>
    </row>
    <row r="65" spans="3:23" ht="15.6" x14ac:dyDescent="0.3">
      <c r="C65" s="8" t="s">
        <v>15</v>
      </c>
      <c r="D65" s="7">
        <v>402</v>
      </c>
      <c r="E65" s="24">
        <v>314</v>
      </c>
      <c r="F65" s="24"/>
      <c r="G65" s="13">
        <f t="shared" si="6"/>
        <v>360.68893966666661</v>
      </c>
      <c r="H65" s="13">
        <f t="shared" si="7"/>
        <v>41.311060333333387</v>
      </c>
      <c r="I65" s="13">
        <v>41.311060333333387</v>
      </c>
      <c r="J65" s="13">
        <f t="shared" si="8"/>
        <v>1706.6037058643112</v>
      </c>
      <c r="L65" s="23"/>
      <c r="M65" s="23"/>
      <c r="N65" s="23"/>
      <c r="O65" s="23"/>
      <c r="P65" s="23"/>
      <c r="Q65" s="23"/>
      <c r="R65" s="23"/>
      <c r="S65" s="23"/>
      <c r="T65" s="23"/>
      <c r="U65" s="23"/>
      <c r="V65" s="23"/>
      <c r="W65" s="23"/>
    </row>
    <row r="66" spans="3:23" ht="15.6" x14ac:dyDescent="0.3">
      <c r="C66" s="8" t="s">
        <v>16</v>
      </c>
      <c r="D66" s="7">
        <v>375</v>
      </c>
      <c r="E66" s="24">
        <v>344</v>
      </c>
      <c r="F66" s="24"/>
      <c r="G66" s="13">
        <f t="shared" si="6"/>
        <v>361.40449268333327</v>
      </c>
      <c r="H66" s="13">
        <f t="shared" si="7"/>
        <v>13.595507316666726</v>
      </c>
      <c r="I66" s="13">
        <v>13.595507316666726</v>
      </c>
      <c r="J66" s="13">
        <f t="shared" si="8"/>
        <v>184.83781919753849</v>
      </c>
      <c r="L66" s="23"/>
      <c r="M66" s="23"/>
      <c r="N66" s="23"/>
      <c r="O66" s="23"/>
      <c r="P66" s="23"/>
      <c r="Q66" s="23"/>
      <c r="R66" s="23"/>
      <c r="S66" s="23"/>
      <c r="T66" s="23"/>
      <c r="U66" s="23"/>
      <c r="V66" s="23"/>
      <c r="W66" s="23"/>
    </row>
    <row r="67" spans="3:23" ht="15.6" x14ac:dyDescent="0.3">
      <c r="C67" s="8" t="s">
        <v>17</v>
      </c>
      <c r="D67" s="7">
        <v>349</v>
      </c>
      <c r="E67" s="24">
        <v>337</v>
      </c>
      <c r="F67" s="24"/>
      <c r="G67" s="13">
        <f t="shared" si="6"/>
        <v>360.7842680491666</v>
      </c>
      <c r="H67" s="13">
        <f t="shared" si="7"/>
        <v>-11.784268049166599</v>
      </c>
      <c r="I67" s="13">
        <v>11.784268049166599</v>
      </c>
      <c r="J67" s="13">
        <f t="shared" si="8"/>
        <v>138.86897345460875</v>
      </c>
      <c r="L67" s="23"/>
      <c r="M67" s="23"/>
      <c r="N67" s="23"/>
      <c r="O67" s="23"/>
      <c r="P67" s="23"/>
      <c r="Q67" s="23"/>
      <c r="R67" s="23"/>
      <c r="S67" s="23"/>
      <c r="T67" s="23"/>
      <c r="U67" s="23"/>
      <c r="V67" s="23"/>
      <c r="W67" s="23"/>
    </row>
    <row r="68" spans="3:23" ht="15.6" x14ac:dyDescent="0.3">
      <c r="C68" s="8" t="s">
        <v>18</v>
      </c>
      <c r="D68" s="7">
        <v>386</v>
      </c>
      <c r="E68" s="24">
        <v>345</v>
      </c>
      <c r="F68" s="24"/>
      <c r="G68" s="13">
        <f t="shared" si="6"/>
        <v>362.04505464670825</v>
      </c>
      <c r="H68" s="13">
        <f t="shared" si="7"/>
        <v>23.954945353291748</v>
      </c>
      <c r="I68" s="13">
        <v>23.954945353291748</v>
      </c>
      <c r="J68" s="13">
        <f t="shared" si="8"/>
        <v>573.83940687919392</v>
      </c>
      <c r="L68" s="23"/>
      <c r="M68" s="23"/>
      <c r="N68" s="23"/>
      <c r="O68" s="23"/>
      <c r="P68" s="23"/>
      <c r="Q68" s="23"/>
      <c r="R68" s="23"/>
      <c r="S68" s="23"/>
      <c r="T68" s="23"/>
      <c r="U68" s="23"/>
      <c r="V68" s="23"/>
      <c r="W68" s="23"/>
    </row>
    <row r="69" spans="3:23" ht="15.6" x14ac:dyDescent="0.3">
      <c r="C69" s="8" t="s">
        <v>19</v>
      </c>
      <c r="D69" s="7">
        <v>328</v>
      </c>
      <c r="E69" s="24">
        <v>362</v>
      </c>
      <c r="F69" s="24"/>
      <c r="G69" s="13">
        <f t="shared" si="6"/>
        <v>360.34280191437279</v>
      </c>
      <c r="H69" s="13">
        <f t="shared" si="7"/>
        <v>-32.342801914372785</v>
      </c>
      <c r="I69" s="13">
        <v>32.342801914372785</v>
      </c>
      <c r="J69" s="13">
        <f t="shared" si="8"/>
        <v>1046.0568356723559</v>
      </c>
      <c r="L69" s="23"/>
      <c r="M69" s="23"/>
      <c r="N69" s="23"/>
      <c r="O69" s="23"/>
      <c r="P69" s="23"/>
      <c r="Q69" s="23"/>
      <c r="R69" s="23"/>
      <c r="S69" s="23"/>
      <c r="T69" s="23"/>
      <c r="U69" s="23"/>
      <c r="V69" s="23"/>
      <c r="W69" s="23"/>
    </row>
    <row r="70" spans="3:23" ht="15.6" x14ac:dyDescent="0.3">
      <c r="C70" s="8" t="s">
        <v>20</v>
      </c>
      <c r="D70" s="7">
        <v>389</v>
      </c>
      <c r="E70" s="24">
        <v>314</v>
      </c>
      <c r="F70" s="24"/>
      <c r="G70" s="13">
        <f t="shared" si="6"/>
        <v>361.7756618186541</v>
      </c>
      <c r="H70" s="13">
        <f t="shared" si="7"/>
        <v>27.2243381813459</v>
      </c>
      <c r="I70" s="13">
        <v>27.2243381813459</v>
      </c>
      <c r="J70" s="13">
        <f t="shared" si="8"/>
        <v>741.16458941228814</v>
      </c>
      <c r="L70" s="23"/>
      <c r="M70" s="23"/>
      <c r="N70" s="23"/>
      <c r="O70" s="23"/>
      <c r="P70" s="23"/>
      <c r="Q70" s="23"/>
      <c r="R70" s="23"/>
      <c r="S70" s="23"/>
      <c r="T70" s="23"/>
      <c r="U70" s="23"/>
      <c r="V70" s="23"/>
      <c r="W70" s="23"/>
    </row>
    <row r="71" spans="3:23" ht="15.6" x14ac:dyDescent="0.3">
      <c r="C71" s="8" t="s">
        <v>21</v>
      </c>
      <c r="D71" s="7">
        <v>343</v>
      </c>
      <c r="E71" s="24">
        <v>365</v>
      </c>
      <c r="F71" s="24"/>
      <c r="G71" s="13">
        <f t="shared" si="6"/>
        <v>360.83687872772134</v>
      </c>
      <c r="H71" s="13">
        <f t="shared" si="7"/>
        <v>-17.836878727721341</v>
      </c>
      <c r="I71" s="13">
        <v>17.836878727721341</v>
      </c>
      <c r="J71" s="13">
        <f t="shared" si="8"/>
        <v>318.1542427474381</v>
      </c>
      <c r="L71" s="23"/>
      <c r="M71" s="23"/>
      <c r="N71" s="23"/>
      <c r="O71" s="23"/>
      <c r="P71" s="23"/>
      <c r="Q71" s="23"/>
      <c r="R71" s="23"/>
      <c r="S71" s="23"/>
      <c r="T71" s="23"/>
      <c r="U71" s="23"/>
      <c r="V71" s="23"/>
      <c r="W71" s="23"/>
    </row>
    <row r="72" spans="3:23" ht="15.6" x14ac:dyDescent="0.3">
      <c r="C72" s="27" t="s">
        <v>22</v>
      </c>
      <c r="D72" s="28"/>
      <c r="E72" s="28"/>
      <c r="F72" s="28"/>
      <c r="G72" s="28"/>
      <c r="H72" s="29"/>
      <c r="I72" s="18">
        <f>SUM(_xlfn.ANCHORARRAY(I60))</f>
        <v>330.94832654256521</v>
      </c>
      <c r="J72" s="18">
        <f>SUM(J60:J71)</f>
        <v>12054.369578152229</v>
      </c>
    </row>
  </sheetData>
  <mergeCells count="56">
    <mergeCell ref="B2:F2"/>
    <mergeCell ref="B3:F3"/>
    <mergeCell ref="B5:O5"/>
    <mergeCell ref="E23:F23"/>
    <mergeCell ref="C7:J10"/>
    <mergeCell ref="C12:G12"/>
    <mergeCell ref="E14:F14"/>
    <mergeCell ref="E15:F15"/>
    <mergeCell ref="E16:F16"/>
    <mergeCell ref="E17:F17"/>
    <mergeCell ref="E13:F13"/>
    <mergeCell ref="E18:F18"/>
    <mergeCell ref="E19:F19"/>
    <mergeCell ref="E20:F20"/>
    <mergeCell ref="E21:F21"/>
    <mergeCell ref="E22:F22"/>
    <mergeCell ref="E37:F37"/>
    <mergeCell ref="E24:F24"/>
    <mergeCell ref="E25:F25"/>
    <mergeCell ref="E27:F27"/>
    <mergeCell ref="E28:F28"/>
    <mergeCell ref="E29:F29"/>
    <mergeCell ref="C26:G26"/>
    <mergeCell ref="E32:F32"/>
    <mergeCell ref="E33:F33"/>
    <mergeCell ref="E34:F34"/>
    <mergeCell ref="E35:F35"/>
    <mergeCell ref="E36:F36"/>
    <mergeCell ref="E39:F39"/>
    <mergeCell ref="E40:F40"/>
    <mergeCell ref="E41:F41"/>
    <mergeCell ref="E42:F42"/>
    <mergeCell ref="E43:F43"/>
    <mergeCell ref="C72:H72"/>
    <mergeCell ref="E62:F62"/>
    <mergeCell ref="E63:F63"/>
    <mergeCell ref="E64:F64"/>
    <mergeCell ref="E65:F65"/>
    <mergeCell ref="E66:F66"/>
    <mergeCell ref="E67:F67"/>
    <mergeCell ref="K19:V26"/>
    <mergeCell ref="K37:V44"/>
    <mergeCell ref="L64:W71"/>
    <mergeCell ref="E68:F68"/>
    <mergeCell ref="E69:F69"/>
    <mergeCell ref="E70:F70"/>
    <mergeCell ref="E71:F71"/>
    <mergeCell ref="E59:F59"/>
    <mergeCell ref="C44:G44"/>
    <mergeCell ref="C30:F30"/>
    <mergeCell ref="C51:J53"/>
    <mergeCell ref="E60:F60"/>
    <mergeCell ref="E61:F61"/>
    <mergeCell ref="E58:F58"/>
    <mergeCell ref="E31:F31"/>
    <mergeCell ref="E38:F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Riyan putra pratama</dc:creator>
  <cp:lastModifiedBy>Riyan putra pratama</cp:lastModifiedBy>
  <dcterms:created xsi:type="dcterms:W3CDTF">2025-04-23T09:39:50Z</dcterms:created>
  <dcterms:modified xsi:type="dcterms:W3CDTF">2025-04-23T12:12:13Z</dcterms:modified>
</cp:coreProperties>
</file>