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suhisa\Documents\Columbia\2016_3 Fall\DeepLearning\Project\NNProject\"/>
    </mc:Choice>
  </mc:AlternateContent>
  <bookViews>
    <workbookView xWindow="0" yWindow="0" windowWidth="21309" windowHeight="7550" activeTab="2"/>
  </bookViews>
  <sheets>
    <sheet name="Architectures" sheetId="6" r:id="rId1"/>
    <sheet name="NumParams" sheetId="7" r:id="rId2"/>
    <sheet name="Results" sheetId="8" r:id="rId3"/>
    <sheet name="draft_highway" sheetId="4" r:id="rId4"/>
    <sheet name="draft_res" sheetId="5" r:id="rId5"/>
  </sheets>
  <calcPr calcId="152511"/>
</workbook>
</file>

<file path=xl/calcChain.xml><?xml version="1.0" encoding="utf-8"?>
<calcChain xmlns="http://schemas.openxmlformats.org/spreadsheetml/2006/main">
  <c r="E7" i="8" l="1"/>
  <c r="L7" i="8" l="1"/>
  <c r="M7" i="8" s="1"/>
  <c r="F7" i="8" s="1"/>
  <c r="L5" i="8"/>
  <c r="M5" i="8" s="1"/>
  <c r="F5" i="8" s="1"/>
  <c r="E5" i="8"/>
  <c r="E16" i="8" l="1"/>
  <c r="E15" i="8"/>
  <c r="E14" i="8"/>
  <c r="E4" i="8" l="1"/>
  <c r="L4" i="8"/>
  <c r="M4" i="8" s="1"/>
  <c r="S31" i="7" l="1"/>
  <c r="S30" i="7"/>
  <c r="S22" i="7"/>
  <c r="S21" i="7"/>
  <c r="S12" i="7"/>
  <c r="S11" i="7"/>
  <c r="S29" i="7"/>
  <c r="S28" i="7"/>
  <c r="S24" i="7"/>
  <c r="S23" i="7"/>
  <c r="S20" i="7"/>
  <c r="S19" i="7"/>
  <c r="S18" i="7"/>
  <c r="S36" i="7"/>
  <c r="M24" i="7"/>
  <c r="S10" i="7"/>
  <c r="S9" i="7"/>
  <c r="S35" i="7"/>
  <c r="S34" i="7"/>
  <c r="S33" i="7"/>
  <c r="S32" i="7"/>
  <c r="S27" i="7"/>
  <c r="S26" i="7"/>
  <c r="S25" i="7"/>
  <c r="S17" i="7"/>
  <c r="S16" i="7"/>
  <c r="S15" i="7"/>
  <c r="S14" i="7"/>
  <c r="S13" i="7"/>
  <c r="S8" i="7"/>
  <c r="S7" i="7"/>
  <c r="S6" i="7"/>
  <c r="S5" i="7"/>
  <c r="T37" i="7" s="1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N25" i="7" s="1"/>
  <c r="E40" i="7"/>
  <c r="E15" i="7"/>
  <c r="E39" i="7"/>
  <c r="H38" i="7"/>
  <c r="E38" i="7"/>
  <c r="G38" i="7" s="1"/>
  <c r="H37" i="7"/>
  <c r="E37" i="7"/>
  <c r="G37" i="7" s="1"/>
  <c r="H36" i="7"/>
  <c r="E36" i="7"/>
  <c r="G36" i="7" s="1"/>
  <c r="E14" i="7"/>
  <c r="H35" i="7"/>
  <c r="E35" i="7"/>
  <c r="G35" i="7" s="1"/>
  <c r="H13" i="7"/>
  <c r="E13" i="7"/>
  <c r="G13" i="7" s="1"/>
  <c r="H34" i="7"/>
  <c r="E34" i="7"/>
  <c r="G34" i="7" s="1"/>
  <c r="H12" i="7"/>
  <c r="E12" i="7"/>
  <c r="G12" i="7" s="1"/>
  <c r="E33" i="7"/>
  <c r="E11" i="7"/>
  <c r="H32" i="7"/>
  <c r="E32" i="7"/>
  <c r="G32" i="7" s="1"/>
  <c r="H31" i="7"/>
  <c r="E31" i="7"/>
  <c r="G31" i="7" s="1"/>
  <c r="H30" i="7"/>
  <c r="E30" i="7"/>
  <c r="G30" i="7" s="1"/>
  <c r="H29" i="7"/>
  <c r="E29" i="7"/>
  <c r="G29" i="7" s="1"/>
  <c r="H10" i="7"/>
  <c r="E10" i="7"/>
  <c r="G10" i="7" s="1"/>
  <c r="H28" i="7"/>
  <c r="E28" i="7"/>
  <c r="G28" i="7" s="1"/>
  <c r="H9" i="7"/>
  <c r="E9" i="7"/>
  <c r="G9" i="7" s="1"/>
  <c r="E27" i="7"/>
  <c r="E8" i="7"/>
  <c r="H26" i="7"/>
  <c r="E26" i="7"/>
  <c r="G26" i="7" s="1"/>
  <c r="H25" i="7"/>
  <c r="E25" i="7"/>
  <c r="G25" i="7" s="1"/>
  <c r="H24" i="7"/>
  <c r="E24" i="7"/>
  <c r="G24" i="7" s="1"/>
  <c r="H7" i="7"/>
  <c r="E7" i="7"/>
  <c r="G7" i="7" s="1"/>
  <c r="H23" i="7"/>
  <c r="E23" i="7"/>
  <c r="G23" i="7" s="1"/>
  <c r="H6" i="7"/>
  <c r="E6" i="7"/>
  <c r="E22" i="7"/>
  <c r="E5" i="7"/>
  <c r="H16" i="7" l="1"/>
  <c r="H41" i="7"/>
  <c r="G6" i="7"/>
  <c r="S37" i="5"/>
  <c r="S36" i="5"/>
  <c r="S35" i="5"/>
  <c r="S34" i="5"/>
  <c r="S26" i="5"/>
  <c r="S25" i="5"/>
  <c r="S24" i="5"/>
  <c r="S23" i="5"/>
  <c r="S15" i="5"/>
  <c r="S14" i="5"/>
  <c r="S13" i="5"/>
  <c r="S12" i="5"/>
  <c r="S45" i="5"/>
  <c r="S33" i="5"/>
  <c r="S32" i="5"/>
  <c r="S31" i="5"/>
  <c r="S30" i="5"/>
  <c r="S29" i="5"/>
  <c r="S28" i="5"/>
  <c r="S22" i="5"/>
  <c r="S21" i="5"/>
  <c r="S20" i="5"/>
  <c r="S19" i="5"/>
  <c r="S18" i="5"/>
  <c r="S17" i="5"/>
  <c r="S11" i="5"/>
  <c r="S10" i="5"/>
  <c r="S9" i="5"/>
  <c r="S8" i="5"/>
  <c r="S7" i="5"/>
  <c r="S6" i="5"/>
  <c r="S4" i="5"/>
  <c r="S47" i="5" l="1"/>
  <c r="L6" i="5"/>
  <c r="L4" i="5"/>
  <c r="L33" i="5"/>
  <c r="L22" i="5"/>
  <c r="L23" i="5"/>
  <c r="L24" i="5"/>
  <c r="L25" i="5"/>
  <c r="L21" i="5"/>
  <c r="L20" i="5"/>
  <c r="L18" i="5"/>
  <c r="L17" i="5"/>
  <c r="L16" i="5"/>
  <c r="L15" i="5"/>
  <c r="L14" i="5"/>
  <c r="L13" i="5"/>
  <c r="L11" i="5"/>
  <c r="L10" i="5"/>
  <c r="L9" i="5"/>
  <c r="L8" i="5"/>
  <c r="L7" i="5"/>
  <c r="D33" i="5"/>
  <c r="D25" i="5"/>
  <c r="G24" i="5"/>
  <c r="D24" i="5"/>
  <c r="F24" i="5" s="1"/>
  <c r="G23" i="5"/>
  <c r="D23" i="5"/>
  <c r="F23" i="5" s="1"/>
  <c r="D21" i="5"/>
  <c r="G15" i="5"/>
  <c r="D15" i="5"/>
  <c r="F15" i="5" s="1"/>
  <c r="G14" i="5"/>
  <c r="D14" i="5"/>
  <c r="F14" i="5" s="1"/>
  <c r="D12" i="5"/>
  <c r="G7" i="5"/>
  <c r="D7" i="5"/>
  <c r="F7" i="5" s="1"/>
  <c r="G6" i="5"/>
  <c r="D6" i="5"/>
  <c r="F6" i="5" s="1"/>
  <c r="D4" i="5"/>
  <c r="L35" i="5" l="1"/>
  <c r="D35" i="5"/>
  <c r="D25" i="4"/>
  <c r="D33" i="4"/>
  <c r="L28" i="4"/>
  <c r="L33" i="4" l="1"/>
  <c r="AB28" i="4"/>
  <c r="T33" i="4"/>
  <c r="T25" i="4"/>
  <c r="T21" i="4"/>
  <c r="T15" i="4"/>
  <c r="V15" i="4" s="1"/>
  <c r="T14" i="4"/>
  <c r="V14" i="4" s="1"/>
  <c r="T12" i="4"/>
  <c r="T23" i="4"/>
  <c r="V23" i="4" s="1"/>
  <c r="T6" i="4"/>
  <c r="V6" i="4" s="1"/>
  <c r="W24" i="4"/>
  <c r="T24" i="4"/>
  <c r="V24" i="4" s="1"/>
  <c r="W23" i="4"/>
  <c r="W15" i="4"/>
  <c r="W14" i="4"/>
  <c r="W7" i="4"/>
  <c r="T7" i="4"/>
  <c r="V7" i="4" s="1"/>
  <c r="W6" i="4"/>
  <c r="T4" i="4"/>
  <c r="L12" i="4"/>
  <c r="AB12" i="4"/>
  <c r="AB8" i="4"/>
  <c r="AD8" i="4" s="1"/>
  <c r="AB9" i="4"/>
  <c r="AD9" i="4" s="1"/>
  <c r="AB6" i="4"/>
  <c r="AD6" i="4" s="1"/>
  <c r="AB7" i="4"/>
  <c r="AD7" i="4" s="1"/>
  <c r="D12" i="4"/>
  <c r="D14" i="4"/>
  <c r="F14" i="4" s="1"/>
  <c r="D6" i="4"/>
  <c r="F6" i="4" s="1"/>
  <c r="D7" i="4"/>
  <c r="F7" i="4" s="1"/>
  <c r="D15" i="4"/>
  <c r="F15" i="4" s="1"/>
  <c r="O6" i="4"/>
  <c r="O7" i="4"/>
  <c r="O8" i="4"/>
  <c r="O9" i="4"/>
  <c r="O14" i="4"/>
  <c r="O15" i="4"/>
  <c r="O16" i="4"/>
  <c r="O17" i="4"/>
  <c r="O18" i="4"/>
  <c r="O23" i="4"/>
  <c r="O24" i="4"/>
  <c r="O25" i="4"/>
  <c r="O26" i="4"/>
  <c r="O27" i="4"/>
  <c r="AB27" i="4"/>
  <c r="AD27" i="4" s="1"/>
  <c r="AB25" i="4"/>
  <c r="AD25" i="4" s="1"/>
  <c r="AB23" i="4"/>
  <c r="AD23" i="4" s="1"/>
  <c r="AB18" i="4"/>
  <c r="AD18" i="4" s="1"/>
  <c r="AB16" i="4"/>
  <c r="AD16" i="4" s="1"/>
  <c r="AB14" i="4"/>
  <c r="AD14" i="4" s="1"/>
  <c r="AE27" i="4"/>
  <c r="AE26" i="4"/>
  <c r="AE25" i="4"/>
  <c r="AE24" i="4"/>
  <c r="AE23" i="4"/>
  <c r="AE18" i="4"/>
  <c r="AE17" i="4"/>
  <c r="AE16" i="4"/>
  <c r="AE15" i="4"/>
  <c r="AE14" i="4"/>
  <c r="AE9" i="4"/>
  <c r="AE8" i="4"/>
  <c r="AE7" i="4"/>
  <c r="AE6" i="4"/>
  <c r="G24" i="4"/>
  <c r="G23" i="4"/>
  <c r="G15" i="4"/>
  <c r="G14" i="4"/>
  <c r="G7" i="4"/>
  <c r="G6" i="4"/>
  <c r="AB33" i="4"/>
  <c r="AB26" i="4"/>
  <c r="AD26" i="4" s="1"/>
  <c r="AB24" i="4"/>
  <c r="AD24" i="4" s="1"/>
  <c r="AB21" i="4"/>
  <c r="AB17" i="4"/>
  <c r="AD17" i="4" s="1"/>
  <c r="AB15" i="4"/>
  <c r="AD15" i="4" s="1"/>
  <c r="AB4" i="4"/>
  <c r="D24" i="4"/>
  <c r="F24" i="4" s="1"/>
  <c r="D23" i="4"/>
  <c r="F23" i="4" s="1"/>
  <c r="D21" i="4"/>
  <c r="D4" i="4"/>
  <c r="L9" i="4"/>
  <c r="N9" i="4" s="1"/>
  <c r="L8" i="4"/>
  <c r="N8" i="4" s="1"/>
  <c r="L27" i="4"/>
  <c r="N27" i="4" s="1"/>
  <c r="L26" i="4"/>
  <c r="N26" i="4" s="1"/>
  <c r="L25" i="4"/>
  <c r="N25" i="4" s="1"/>
  <c r="L24" i="4"/>
  <c r="N24" i="4" s="1"/>
  <c r="L23" i="4"/>
  <c r="N23" i="4" s="1"/>
  <c r="L21" i="4"/>
  <c r="L18" i="4"/>
  <c r="N18" i="4" s="1"/>
  <c r="L17" i="4"/>
  <c r="N17" i="4" s="1"/>
  <c r="L16" i="4"/>
  <c r="N16" i="4" s="1"/>
  <c r="L15" i="4"/>
  <c r="N15" i="4" s="1"/>
  <c r="L14" i="4"/>
  <c r="N14" i="4" s="1"/>
  <c r="L7" i="4"/>
  <c r="N7" i="4" s="1"/>
  <c r="L6" i="4"/>
  <c r="N6" i="4" s="1"/>
  <c r="L4" i="4"/>
  <c r="D35" i="4" l="1"/>
  <c r="L35" i="4"/>
  <c r="T35" i="4"/>
  <c r="AB35" i="4"/>
</calcChain>
</file>

<file path=xl/sharedStrings.xml><?xml version="1.0" encoding="utf-8"?>
<sst xmlns="http://schemas.openxmlformats.org/spreadsheetml/2006/main" count="603" uniqueCount="126">
  <si>
    <t>3x3x16</t>
  </si>
  <si>
    <t>3x3x32</t>
  </si>
  <si>
    <t>2x2</t>
  </si>
  <si>
    <t>3x3x80</t>
  </si>
  <si>
    <t>3x3x128</t>
  </si>
  <si>
    <t>8x8</t>
  </si>
  <si>
    <t>softmax</t>
  </si>
  <si>
    <t>Coefficient</t>
    <phoneticPr fontId="2"/>
  </si>
  <si>
    <t>Bias</t>
    <phoneticPr fontId="2"/>
  </si>
  <si>
    <t>T</t>
    <phoneticPr fontId="2"/>
  </si>
  <si>
    <t>H</t>
    <phoneticPr fontId="2"/>
  </si>
  <si>
    <t>relu</t>
    <phoneticPr fontId="2"/>
  </si>
  <si>
    <t>conv1</t>
    <phoneticPr fontId="2"/>
  </si>
  <si>
    <t>conv2</t>
    <phoneticPr fontId="2"/>
  </si>
  <si>
    <t>conv3</t>
    <phoneticPr fontId="2"/>
  </si>
  <si>
    <t>conv4</t>
    <phoneticPr fontId="2"/>
  </si>
  <si>
    <t>conv5</t>
    <phoneticPr fontId="2"/>
  </si>
  <si>
    <t>conv6</t>
    <phoneticPr fontId="2"/>
  </si>
  <si>
    <t>conv7</t>
    <phoneticPr fontId="2"/>
  </si>
  <si>
    <t>conv8</t>
  </si>
  <si>
    <t>conv9</t>
  </si>
  <si>
    <t>conv10</t>
  </si>
  <si>
    <t>conv11</t>
  </si>
  <si>
    <t>conv12</t>
    <phoneticPr fontId="2"/>
  </si>
  <si>
    <t>conv13</t>
    <phoneticPr fontId="2"/>
  </si>
  <si>
    <t>conv14</t>
  </si>
  <si>
    <t>conv15</t>
  </si>
  <si>
    <t>conv16</t>
  </si>
  <si>
    <t>conv17</t>
  </si>
  <si>
    <r>
      <t>3x3x</t>
    </r>
    <r>
      <rPr>
        <sz val="11"/>
        <color rgb="FFFF0000"/>
        <rFont val="ＭＳ Ｐゴシック"/>
        <family val="3"/>
        <charset val="128"/>
        <scheme val="minor"/>
      </rPr>
      <t>32</t>
    </r>
    <phoneticPr fontId="2"/>
  </si>
  <si>
    <t>\examples\highways\cifar10-19layers</t>
    <phoneticPr fontId="2"/>
  </si>
  <si>
    <t>pool1</t>
    <phoneticPr fontId="2"/>
  </si>
  <si>
    <t>drop1</t>
    <phoneticPr fontId="2"/>
  </si>
  <si>
    <t>drop2</t>
    <phoneticPr fontId="2"/>
  </si>
  <si>
    <t>pool2</t>
    <phoneticPr fontId="2"/>
  </si>
  <si>
    <t>drop3</t>
    <phoneticPr fontId="2"/>
  </si>
  <si>
    <t>conv18</t>
    <phoneticPr fontId="2"/>
  </si>
  <si>
    <t>pool3, ave</t>
    <phoneticPr fontId="2"/>
  </si>
  <si>
    <t>drop4</t>
    <phoneticPr fontId="2"/>
  </si>
  <si>
    <t>3x3x16</t>
    <phoneticPr fontId="2"/>
  </si>
  <si>
    <t>3x3x16</t>
    <phoneticPr fontId="2"/>
  </si>
  <si>
    <t>3x3x32</t>
    <phoneticPr fontId="2"/>
  </si>
  <si>
    <t>3x3x32</t>
    <phoneticPr fontId="2"/>
  </si>
  <si>
    <t>3x3x64</t>
    <phoneticPr fontId="2"/>
  </si>
  <si>
    <r>
      <t>3x3x</t>
    </r>
    <r>
      <rPr>
        <sz val="11"/>
        <color rgb="FFFF0000"/>
        <rFont val="ＭＳ Ｐゴシック"/>
        <family val="3"/>
        <charset val="128"/>
        <scheme val="minor"/>
      </rPr>
      <t>64</t>
    </r>
    <phoneticPr fontId="2"/>
  </si>
  <si>
    <t>3x3x100</t>
    <phoneticPr fontId="2"/>
  </si>
  <si>
    <t>1x1x32</t>
    <phoneticPr fontId="2"/>
  </si>
  <si>
    <r>
      <rPr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charset val="128"/>
        <scheme val="minor"/>
      </rPr>
      <t>x1x</t>
    </r>
    <r>
      <rPr>
        <sz val="11"/>
        <color rgb="FFFF0000"/>
        <rFont val="ＭＳ Ｐゴシック"/>
        <family val="3"/>
        <charset val="128"/>
        <scheme val="minor"/>
      </rPr>
      <t>32</t>
    </r>
    <phoneticPr fontId="2"/>
  </si>
  <si>
    <t>1x1x80</t>
    <phoneticPr fontId="2"/>
  </si>
  <si>
    <t>1x1x128</t>
    <phoneticPr fontId="2"/>
  </si>
  <si>
    <t>1x1x16</t>
    <phoneticPr fontId="2"/>
  </si>
  <si>
    <r>
      <rPr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charset val="128"/>
        <scheme val="minor"/>
      </rPr>
      <t>x1x</t>
    </r>
    <r>
      <rPr>
        <sz val="11"/>
        <color rgb="FFFF0000"/>
        <rFont val="ＭＳ Ｐゴシック"/>
        <family val="3"/>
        <charset val="128"/>
        <scheme val="minor"/>
      </rPr>
      <t>64</t>
    </r>
    <phoneticPr fontId="2"/>
  </si>
  <si>
    <t>1x1x32</t>
    <phoneticPr fontId="2"/>
  </si>
  <si>
    <t>1x1x32</t>
    <phoneticPr fontId="2"/>
  </si>
  <si>
    <t>conv6</t>
    <phoneticPr fontId="2"/>
  </si>
  <si>
    <t>conv7</t>
    <phoneticPr fontId="2"/>
  </si>
  <si>
    <t>conv8</t>
    <phoneticPr fontId="2"/>
  </si>
  <si>
    <t>conv9</t>
    <phoneticPr fontId="2"/>
  </si>
  <si>
    <t>conv10</t>
    <phoneticPr fontId="2"/>
  </si>
  <si>
    <t>For convolutional highway networks, initialize to -1 for network depths around 10-20, -2 for depths of 20-30, -3 for depths 30-40.</t>
    <phoneticPr fontId="2"/>
  </si>
  <si>
    <t>1x1x100</t>
    <phoneticPr fontId="2"/>
  </si>
  <si>
    <t>1x1x64</t>
    <phoneticPr fontId="2"/>
  </si>
  <si>
    <t>conv4</t>
  </si>
  <si>
    <t>conv5</t>
  </si>
  <si>
    <t>conv6</t>
  </si>
  <si>
    <t>3x3x16</t>
    <phoneticPr fontId="2"/>
  </si>
  <si>
    <t>3x3x16</t>
    <phoneticPr fontId="2"/>
  </si>
  <si>
    <t>3x3x32</t>
    <phoneticPr fontId="2"/>
  </si>
  <si>
    <t>conv7</t>
  </si>
  <si>
    <t>conv12</t>
  </si>
  <si>
    <t>conv13</t>
  </si>
  <si>
    <t>conv18</t>
  </si>
  <si>
    <t>3x3x64</t>
    <phoneticPr fontId="2"/>
  </si>
  <si>
    <t>conv3</t>
  </si>
  <si>
    <t>conv19</t>
  </si>
  <si>
    <t>Convolution</t>
  </si>
  <si>
    <t>Conv Highway</t>
  </si>
  <si>
    <t>Conv Highway</t>
    <phoneticPr fontId="2"/>
  </si>
  <si>
    <t>Convolution</t>
    <phoneticPr fontId="2"/>
  </si>
  <si>
    <t>FC</t>
    <phoneticPr fontId="2"/>
  </si>
  <si>
    <t>32x32</t>
    <phoneticPr fontId="2"/>
  </si>
  <si>
    <t>16x16</t>
    <phoneticPr fontId="2"/>
  </si>
  <si>
    <t>8x8</t>
    <phoneticPr fontId="2"/>
  </si>
  <si>
    <t>1x1</t>
    <phoneticPr fontId="2"/>
  </si>
  <si>
    <t>3x3x32</t>
    <phoneticPr fontId="2"/>
  </si>
  <si>
    <t>Total:</t>
    <phoneticPr fontId="2"/>
  </si>
  <si>
    <t>3x3x64</t>
    <phoneticPr fontId="2"/>
  </si>
  <si>
    <t>16x16</t>
    <phoneticPr fontId="2"/>
  </si>
  <si>
    <t>Convolution</t>
    <phoneticPr fontId="2"/>
  </si>
  <si>
    <t>Highway 1</t>
    <phoneticPr fontId="2"/>
  </si>
  <si>
    <t>Highway 2</t>
    <phoneticPr fontId="2"/>
  </si>
  <si>
    <t>ResNet</t>
    <phoneticPr fontId="2"/>
  </si>
  <si>
    <t>Type</t>
    <phoneticPr fontId="2"/>
  </si>
  <si>
    <t>Img Size</t>
    <phoneticPr fontId="2"/>
  </si>
  <si>
    <t>Size</t>
    <phoneticPr fontId="2"/>
  </si>
  <si>
    <t>n=3 (20 Layers)</t>
    <phoneticPr fontId="2"/>
  </si>
  <si>
    <t>n=5 (32 Layers)</t>
    <phoneticPr fontId="2"/>
  </si>
  <si>
    <t>(11 Layers)</t>
    <phoneticPr fontId="2"/>
  </si>
  <si>
    <t>(19 Layers)</t>
    <phoneticPr fontId="2"/>
  </si>
  <si>
    <t>Accuracy</t>
    <phoneticPr fontId="2"/>
  </si>
  <si>
    <t>Highway 1</t>
    <phoneticPr fontId="2"/>
  </si>
  <si>
    <t>Highway 2</t>
    <phoneticPr fontId="2"/>
  </si>
  <si>
    <t>ResNet 1</t>
    <phoneticPr fontId="2"/>
  </si>
  <si>
    <t>ResNet 2</t>
    <phoneticPr fontId="2"/>
  </si>
  <si>
    <t>ResNet 3</t>
    <phoneticPr fontId="2"/>
  </si>
  <si>
    <t>Number of Layers</t>
    <phoneticPr fontId="2"/>
  </si>
  <si>
    <t>Number of Params</t>
    <phoneticPr fontId="2"/>
  </si>
  <si>
    <t>Total:</t>
    <phoneticPr fontId="2"/>
  </si>
  <si>
    <t># Params</t>
    <phoneticPr fontId="2"/>
  </si>
  <si>
    <t># Params for H(x)</t>
    <phoneticPr fontId="2"/>
  </si>
  <si>
    <t># Params for T(x)</t>
    <phoneticPr fontId="2"/>
  </si>
  <si>
    <t>Network</t>
    <phoneticPr fontId="2"/>
  </si>
  <si>
    <t>* To be run? Maybe no time</t>
    <phoneticPr fontId="2"/>
  </si>
  <si>
    <t>Running Time (min)</t>
    <phoneticPr fontId="2"/>
  </si>
  <si>
    <t>2.3M</t>
    <phoneticPr fontId="2"/>
  </si>
  <si>
    <t>0.27M</t>
    <phoneticPr fontId="2"/>
  </si>
  <si>
    <t>0.46M</t>
    <phoneticPr fontId="2"/>
  </si>
  <si>
    <t>0.66M</t>
    <phoneticPr fontId="2"/>
  </si>
  <si>
    <t>0.236M</t>
    <phoneticPr fontId="2"/>
  </si>
  <si>
    <t>0.22M</t>
    <phoneticPr fontId="2"/>
  </si>
  <si>
    <t>2.25M</t>
    <phoneticPr fontId="2"/>
  </si>
  <si>
    <t>Our Results</t>
    <phoneticPr fontId="2"/>
  </si>
  <si>
    <t>Original Results</t>
    <phoneticPr fontId="2"/>
  </si>
  <si>
    <t>start</t>
    <phoneticPr fontId="2"/>
  </si>
  <si>
    <t>End</t>
    <phoneticPr fontId="2"/>
  </si>
  <si>
    <t>* Still Running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</si>
</sst>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8" fillId="3" borderId="3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/>
    </xf>
    <xf numFmtId="38" fontId="0" fillId="3" borderId="0" xfId="1" applyFont="1" applyFill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38" fontId="7" fillId="3" borderId="0" xfId="1" applyFont="1" applyFill="1">
      <alignment vertical="center"/>
    </xf>
    <xf numFmtId="0" fontId="0" fillId="3" borderId="3" xfId="0" applyFill="1" applyBorder="1">
      <alignment vertical="center"/>
    </xf>
    <xf numFmtId="0" fontId="8" fillId="3" borderId="0" xfId="0" applyFont="1" applyFill="1" applyBorder="1">
      <alignment vertical="center"/>
    </xf>
    <xf numFmtId="38" fontId="7" fillId="3" borderId="0" xfId="0" applyNumberFormat="1" applyFont="1" applyFill="1" applyAlignment="1">
      <alignment horizontal="left" vertical="center"/>
    </xf>
    <xf numFmtId="38" fontId="7" fillId="3" borderId="2" xfId="1" applyFont="1" applyFill="1" applyBorder="1" applyAlignment="1">
      <alignment horizontal="left" vertical="center"/>
    </xf>
    <xf numFmtId="38" fontId="7" fillId="3" borderId="0" xfId="1" applyFont="1" applyFill="1" applyBorder="1" applyAlignment="1">
      <alignment horizontal="left" vertical="center"/>
    </xf>
    <xf numFmtId="38" fontId="7" fillId="3" borderId="3" xfId="1" applyFont="1" applyFill="1" applyBorder="1" applyAlignment="1">
      <alignment horizontal="left" vertical="center"/>
    </xf>
    <xf numFmtId="38" fontId="7" fillId="3" borderId="1" xfId="1" applyFont="1" applyFill="1" applyBorder="1" applyAlignment="1">
      <alignment horizontal="left" vertical="center"/>
    </xf>
    <xf numFmtId="38" fontId="7" fillId="3" borderId="0" xfId="1" applyFont="1" applyFill="1" applyAlignment="1">
      <alignment horizontal="left" vertical="center"/>
    </xf>
    <xf numFmtId="0" fontId="8" fillId="3" borderId="0" xfId="0" applyFont="1" applyFill="1">
      <alignment vertical="center"/>
    </xf>
    <xf numFmtId="10" fontId="7" fillId="3" borderId="2" xfId="2" applyNumberFormat="1" applyFont="1" applyFill="1" applyBorder="1" applyAlignment="1">
      <alignment horizontal="left" vertical="center"/>
    </xf>
    <xf numFmtId="3" fontId="7" fillId="3" borderId="2" xfId="0" applyNumberFormat="1" applyFont="1" applyFill="1" applyBorder="1" applyAlignment="1">
      <alignment horizontal="left" vertical="center"/>
    </xf>
    <xf numFmtId="22" fontId="7" fillId="3" borderId="0" xfId="0" applyNumberFormat="1" applyFont="1" applyFill="1">
      <alignment vertical="center"/>
    </xf>
    <xf numFmtId="10" fontId="7" fillId="3" borderId="0" xfId="0" applyNumberFormat="1" applyFont="1" applyFill="1" applyBorder="1" applyAlignment="1">
      <alignment horizontal="left" vertical="center"/>
    </xf>
    <xf numFmtId="10" fontId="7" fillId="3" borderId="0" xfId="2" applyNumberFormat="1" applyFont="1" applyFill="1" applyBorder="1" applyAlignment="1">
      <alignment horizontal="left" vertical="center"/>
    </xf>
    <xf numFmtId="10" fontId="7" fillId="3" borderId="3" xfId="2" applyNumberFormat="1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horizontal="lef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16566</xdr:colOff>
      <xdr:row>11</xdr:row>
      <xdr:rowOff>121053</xdr:rowOff>
    </xdr:from>
    <xdr:to>
      <xdr:col>39</xdr:col>
      <xdr:colOff>70439</xdr:colOff>
      <xdr:row>18</xdr:row>
      <xdr:rowOff>130992</xdr:rowOff>
    </xdr:to>
    <xdr:sp macro="" textlink="">
      <xdr:nvSpPr>
        <xdr:cNvPr id="292" name="正方形/長方形 291"/>
        <xdr:cNvSpPr/>
      </xdr:nvSpPr>
      <xdr:spPr>
        <a:xfrm>
          <a:off x="5731566" y="2066874"/>
          <a:ext cx="2299052" cy="124818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132519</xdr:colOff>
      <xdr:row>20</xdr:row>
      <xdr:rowOff>33340</xdr:rowOff>
    </xdr:from>
    <xdr:to>
      <xdr:col>25</xdr:col>
      <xdr:colOff>24847</xdr:colOff>
      <xdr:row>22</xdr:row>
      <xdr:rowOff>156828</xdr:rowOff>
    </xdr:to>
    <xdr:sp macro="" textlink="">
      <xdr:nvSpPr>
        <xdr:cNvPr id="58" name="円弧 57"/>
        <xdr:cNvSpPr/>
      </xdr:nvSpPr>
      <xdr:spPr>
        <a:xfrm rot="5400000">
          <a:off x="2129757" y="2469556"/>
          <a:ext cx="469852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115953</xdr:colOff>
      <xdr:row>17</xdr:row>
      <xdr:rowOff>41620</xdr:rowOff>
    </xdr:from>
    <xdr:to>
      <xdr:col>25</xdr:col>
      <xdr:colOff>8281</xdr:colOff>
      <xdr:row>19</xdr:row>
      <xdr:rowOff>165107</xdr:rowOff>
    </xdr:to>
    <xdr:sp macro="" textlink="">
      <xdr:nvSpPr>
        <xdr:cNvPr id="57" name="円弧 56"/>
        <xdr:cNvSpPr/>
      </xdr:nvSpPr>
      <xdr:spPr>
        <a:xfrm rot="5400000">
          <a:off x="2113192" y="1958290"/>
          <a:ext cx="469850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124236</xdr:colOff>
      <xdr:row>14</xdr:row>
      <xdr:rowOff>58184</xdr:rowOff>
    </xdr:from>
    <xdr:to>
      <xdr:col>25</xdr:col>
      <xdr:colOff>16564</xdr:colOff>
      <xdr:row>17</xdr:row>
      <xdr:rowOff>8490</xdr:rowOff>
    </xdr:to>
    <xdr:sp macro="" textlink="">
      <xdr:nvSpPr>
        <xdr:cNvPr id="56" name="円弧 55"/>
        <xdr:cNvSpPr/>
      </xdr:nvSpPr>
      <xdr:spPr>
        <a:xfrm rot="5400000">
          <a:off x="2121474" y="1455309"/>
          <a:ext cx="469852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124236</xdr:colOff>
      <xdr:row>11</xdr:row>
      <xdr:rowOff>66466</xdr:rowOff>
    </xdr:from>
    <xdr:to>
      <xdr:col>25</xdr:col>
      <xdr:colOff>16564</xdr:colOff>
      <xdr:row>14</xdr:row>
      <xdr:rowOff>16771</xdr:rowOff>
    </xdr:to>
    <xdr:sp macro="" textlink="">
      <xdr:nvSpPr>
        <xdr:cNvPr id="55" name="円弧 54"/>
        <xdr:cNvSpPr/>
      </xdr:nvSpPr>
      <xdr:spPr>
        <a:xfrm rot="5400000">
          <a:off x="2121475" y="944045"/>
          <a:ext cx="469850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112060</xdr:colOff>
      <xdr:row>12</xdr:row>
      <xdr:rowOff>17742</xdr:rowOff>
    </xdr:from>
    <xdr:to>
      <xdr:col>25</xdr:col>
      <xdr:colOff>207065</xdr:colOff>
      <xdr:row>13</xdr:row>
      <xdr:rowOff>107389</xdr:rowOff>
    </xdr:to>
    <xdr:sp macro="" textlink="">
      <xdr:nvSpPr>
        <xdr:cNvPr id="2" name="正方形/長方形 1"/>
        <xdr:cNvSpPr/>
      </xdr:nvSpPr>
      <xdr:spPr>
        <a:xfrm>
          <a:off x="1566787" y="1403197"/>
          <a:ext cx="1549733" cy="2628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112060</xdr:colOff>
      <xdr:row>14</xdr:row>
      <xdr:rowOff>164616</xdr:rowOff>
    </xdr:from>
    <xdr:to>
      <xdr:col>25</xdr:col>
      <xdr:colOff>207065</xdr:colOff>
      <xdr:row>16</xdr:row>
      <xdr:rowOff>86927</xdr:rowOff>
    </xdr:to>
    <xdr:sp macro="" textlink="">
      <xdr:nvSpPr>
        <xdr:cNvPr id="5" name="正方形/長方形 4"/>
        <xdr:cNvSpPr/>
      </xdr:nvSpPr>
      <xdr:spPr>
        <a:xfrm>
          <a:off x="1566787" y="1896434"/>
          <a:ext cx="1549733" cy="2686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112060</xdr:colOff>
      <xdr:row>17</xdr:row>
      <xdr:rowOff>147775</xdr:rowOff>
    </xdr:from>
    <xdr:to>
      <xdr:col>25</xdr:col>
      <xdr:colOff>207065</xdr:colOff>
      <xdr:row>19</xdr:row>
      <xdr:rowOff>68903</xdr:rowOff>
    </xdr:to>
    <xdr:sp macro="" textlink="">
      <xdr:nvSpPr>
        <xdr:cNvPr id="6" name="正方形/長方形 5"/>
        <xdr:cNvSpPr/>
      </xdr:nvSpPr>
      <xdr:spPr>
        <a:xfrm>
          <a:off x="1566787" y="2399139"/>
          <a:ext cx="1549733" cy="26749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112060</xdr:colOff>
      <xdr:row>20</xdr:row>
      <xdr:rowOff>136140</xdr:rowOff>
    </xdr:from>
    <xdr:to>
      <xdr:col>25</xdr:col>
      <xdr:colOff>207065</xdr:colOff>
      <xdr:row>22</xdr:row>
      <xdr:rowOff>51852</xdr:rowOff>
    </xdr:to>
    <xdr:sp macro="" textlink="">
      <xdr:nvSpPr>
        <xdr:cNvPr id="7" name="正方形/長方形 6"/>
        <xdr:cNvSpPr/>
      </xdr:nvSpPr>
      <xdr:spPr>
        <a:xfrm>
          <a:off x="1566787" y="2907049"/>
          <a:ext cx="1549733" cy="26207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47745</xdr:colOff>
      <xdr:row>7</xdr:row>
      <xdr:rowOff>90754</xdr:rowOff>
    </xdr:from>
    <xdr:to>
      <xdr:col>22</xdr:col>
      <xdr:colOff>48701</xdr:colOff>
      <xdr:row>8</xdr:row>
      <xdr:rowOff>98621</xdr:rowOff>
    </xdr:to>
    <xdr:cxnSp macro="">
      <xdr:nvCxnSpPr>
        <xdr:cNvPr id="9" name="直線矢印コネクタ 8"/>
        <xdr:cNvCxnSpPr>
          <a:stCxn id="41" idx="2"/>
          <a:endCxn id="33" idx="0"/>
        </xdr:cNvCxnSpPr>
      </xdr:nvCxnSpPr>
      <xdr:spPr>
        <a:xfrm flipH="1">
          <a:off x="2333745" y="610299"/>
          <a:ext cx="956" cy="1810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54459</xdr:colOff>
      <xdr:row>13</xdr:row>
      <xdr:rowOff>107389</xdr:rowOff>
    </xdr:from>
    <xdr:to>
      <xdr:col>22</xdr:col>
      <xdr:colOff>54459</xdr:colOff>
      <xdr:row>14</xdr:row>
      <xdr:rowOff>164616</xdr:rowOff>
    </xdr:to>
    <xdr:cxnSp macro="">
      <xdr:nvCxnSpPr>
        <xdr:cNvPr id="10" name="直線矢印コネクタ 9"/>
        <xdr:cNvCxnSpPr>
          <a:stCxn id="2" idx="2"/>
          <a:endCxn id="5" idx="0"/>
        </xdr:cNvCxnSpPr>
      </xdr:nvCxnSpPr>
      <xdr:spPr>
        <a:xfrm>
          <a:off x="2340459" y="1666025"/>
          <a:ext cx="0" cy="23040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54459</xdr:colOff>
      <xdr:row>16</xdr:row>
      <xdr:rowOff>86927</xdr:rowOff>
    </xdr:from>
    <xdr:to>
      <xdr:col>22</xdr:col>
      <xdr:colOff>54459</xdr:colOff>
      <xdr:row>17</xdr:row>
      <xdr:rowOff>147775</xdr:rowOff>
    </xdr:to>
    <xdr:cxnSp macro="">
      <xdr:nvCxnSpPr>
        <xdr:cNvPr id="13" name="直線矢印コネクタ 12"/>
        <xdr:cNvCxnSpPr>
          <a:stCxn id="5" idx="2"/>
          <a:endCxn id="6" idx="0"/>
        </xdr:cNvCxnSpPr>
      </xdr:nvCxnSpPr>
      <xdr:spPr>
        <a:xfrm>
          <a:off x="2340459" y="2165109"/>
          <a:ext cx="0" cy="2340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54459</xdr:colOff>
      <xdr:row>19</xdr:row>
      <xdr:rowOff>68903</xdr:rowOff>
    </xdr:from>
    <xdr:to>
      <xdr:col>22</xdr:col>
      <xdr:colOff>54459</xdr:colOff>
      <xdr:row>20</xdr:row>
      <xdr:rowOff>136140</xdr:rowOff>
    </xdr:to>
    <xdr:cxnSp macro="">
      <xdr:nvCxnSpPr>
        <xdr:cNvPr id="16" name="直線矢印コネクタ 15"/>
        <xdr:cNvCxnSpPr>
          <a:stCxn id="6" idx="2"/>
          <a:endCxn id="7" idx="0"/>
        </xdr:cNvCxnSpPr>
      </xdr:nvCxnSpPr>
      <xdr:spPr>
        <a:xfrm>
          <a:off x="2340459" y="2666630"/>
          <a:ext cx="0" cy="24041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50796</xdr:colOff>
      <xdr:row>22</xdr:row>
      <xdr:rowOff>51852</xdr:rowOff>
    </xdr:from>
    <xdr:to>
      <xdr:col>22</xdr:col>
      <xdr:colOff>54459</xdr:colOff>
      <xdr:row>23</xdr:row>
      <xdr:rowOff>110337</xdr:rowOff>
    </xdr:to>
    <xdr:cxnSp macro="">
      <xdr:nvCxnSpPr>
        <xdr:cNvPr id="21" name="直線矢印コネクタ 20"/>
        <xdr:cNvCxnSpPr>
          <a:stCxn id="7" idx="2"/>
          <a:endCxn id="43" idx="0"/>
        </xdr:cNvCxnSpPr>
      </xdr:nvCxnSpPr>
      <xdr:spPr>
        <a:xfrm flipH="1">
          <a:off x="2336796" y="3169125"/>
          <a:ext cx="3663" cy="2316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103776</xdr:colOff>
      <xdr:row>8</xdr:row>
      <xdr:rowOff>98621</xdr:rowOff>
    </xdr:from>
    <xdr:to>
      <xdr:col>25</xdr:col>
      <xdr:colOff>204627</xdr:colOff>
      <xdr:row>10</xdr:row>
      <xdr:rowOff>20180</xdr:rowOff>
    </xdr:to>
    <xdr:sp macro="" textlink="">
      <xdr:nvSpPr>
        <xdr:cNvPr id="33" name="正方形/長方形 32"/>
        <xdr:cNvSpPr/>
      </xdr:nvSpPr>
      <xdr:spPr>
        <a:xfrm>
          <a:off x="1558503" y="791348"/>
          <a:ext cx="1555579" cy="26792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190981</xdr:colOff>
      <xdr:row>10</xdr:row>
      <xdr:rowOff>7506</xdr:rowOff>
    </xdr:from>
    <xdr:to>
      <xdr:col>25</xdr:col>
      <xdr:colOff>51150</xdr:colOff>
      <xdr:row>11</xdr:row>
      <xdr:rowOff>52329</xdr:rowOff>
    </xdr:to>
    <xdr:sp macro="" textlink="">
      <xdr:nvSpPr>
        <xdr:cNvPr id="34" name="テキスト ボックス 33"/>
        <xdr:cNvSpPr txBox="1"/>
      </xdr:nvSpPr>
      <xdr:spPr>
        <a:xfrm>
          <a:off x="2061345" y="1046597"/>
          <a:ext cx="899260" cy="2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50669</xdr:colOff>
      <xdr:row>10</xdr:row>
      <xdr:rowOff>20180</xdr:rowOff>
    </xdr:from>
    <xdr:to>
      <xdr:col>22</xdr:col>
      <xdr:colOff>56030</xdr:colOff>
      <xdr:row>12</xdr:row>
      <xdr:rowOff>17742</xdr:rowOff>
    </xdr:to>
    <xdr:cxnSp macro="">
      <xdr:nvCxnSpPr>
        <xdr:cNvPr id="36" name="直線矢印コネクタ 35"/>
        <xdr:cNvCxnSpPr>
          <a:stCxn id="33" idx="2"/>
          <a:endCxn id="2" idx="0"/>
        </xdr:cNvCxnSpPr>
      </xdr:nvCxnSpPr>
      <xdr:spPr>
        <a:xfrm>
          <a:off x="2336669" y="1059271"/>
          <a:ext cx="5361" cy="3439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104732</xdr:colOff>
      <xdr:row>6</xdr:row>
      <xdr:rowOff>1108</xdr:rowOff>
    </xdr:from>
    <xdr:to>
      <xdr:col>25</xdr:col>
      <xdr:colOff>205583</xdr:colOff>
      <xdr:row>7</xdr:row>
      <xdr:rowOff>90754</xdr:rowOff>
    </xdr:to>
    <xdr:sp macro="" textlink="">
      <xdr:nvSpPr>
        <xdr:cNvPr id="41" name="正方形/長方形 40"/>
        <xdr:cNvSpPr/>
      </xdr:nvSpPr>
      <xdr:spPr>
        <a:xfrm>
          <a:off x="1559459" y="347472"/>
          <a:ext cx="1555579" cy="26282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105689</xdr:colOff>
      <xdr:row>23</xdr:row>
      <xdr:rowOff>110337</xdr:rowOff>
    </xdr:from>
    <xdr:to>
      <xdr:col>25</xdr:col>
      <xdr:colOff>206109</xdr:colOff>
      <xdr:row>25</xdr:row>
      <xdr:rowOff>20633</xdr:rowOff>
    </xdr:to>
    <xdr:sp macro="" textlink="">
      <xdr:nvSpPr>
        <xdr:cNvPr id="43" name="正方形/長方形 42"/>
        <xdr:cNvSpPr/>
      </xdr:nvSpPr>
      <xdr:spPr>
        <a:xfrm>
          <a:off x="1560416" y="3400792"/>
          <a:ext cx="1555148" cy="2566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104732</xdr:colOff>
      <xdr:row>25</xdr:row>
      <xdr:rowOff>161309</xdr:rowOff>
    </xdr:from>
    <xdr:to>
      <xdr:col>25</xdr:col>
      <xdr:colOff>205583</xdr:colOff>
      <xdr:row>27</xdr:row>
      <xdr:rowOff>83619</xdr:rowOff>
    </xdr:to>
    <xdr:sp macro="" textlink="">
      <xdr:nvSpPr>
        <xdr:cNvPr id="48" name="正方形/長方形 47"/>
        <xdr:cNvSpPr/>
      </xdr:nvSpPr>
      <xdr:spPr>
        <a:xfrm>
          <a:off x="1559459" y="3798127"/>
          <a:ext cx="1555579" cy="26867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48701</xdr:colOff>
      <xdr:row>25</xdr:row>
      <xdr:rowOff>20633</xdr:rowOff>
    </xdr:from>
    <xdr:to>
      <xdr:col>22</xdr:col>
      <xdr:colOff>49443</xdr:colOff>
      <xdr:row>25</xdr:row>
      <xdr:rowOff>161309</xdr:rowOff>
    </xdr:to>
    <xdr:cxnSp macro="">
      <xdr:nvCxnSpPr>
        <xdr:cNvPr id="49" name="直線矢印コネクタ 48"/>
        <xdr:cNvCxnSpPr>
          <a:stCxn id="43" idx="2"/>
          <a:endCxn id="48" idx="0"/>
        </xdr:cNvCxnSpPr>
      </xdr:nvCxnSpPr>
      <xdr:spPr>
        <a:xfrm flipH="1">
          <a:off x="2334701" y="3657451"/>
          <a:ext cx="742" cy="1406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101578</xdr:colOff>
      <xdr:row>28</xdr:row>
      <xdr:rowOff>78494</xdr:rowOff>
    </xdr:from>
    <xdr:to>
      <xdr:col>25</xdr:col>
      <xdr:colOff>202429</xdr:colOff>
      <xdr:row>30</xdr:row>
      <xdr:rowOff>2984</xdr:rowOff>
    </xdr:to>
    <xdr:sp macro="" textlink="">
      <xdr:nvSpPr>
        <xdr:cNvPr id="61" name="正方形/長方形 60"/>
        <xdr:cNvSpPr/>
      </xdr:nvSpPr>
      <xdr:spPr>
        <a:xfrm>
          <a:off x="1556305" y="4234858"/>
          <a:ext cx="1555579" cy="27085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47229</xdr:colOff>
      <xdr:row>27</xdr:row>
      <xdr:rowOff>83619</xdr:rowOff>
    </xdr:from>
    <xdr:to>
      <xdr:col>22</xdr:col>
      <xdr:colOff>50383</xdr:colOff>
      <xdr:row>28</xdr:row>
      <xdr:rowOff>78494</xdr:rowOff>
    </xdr:to>
    <xdr:cxnSp macro="">
      <xdr:nvCxnSpPr>
        <xdr:cNvPr id="62" name="直線矢印コネクタ 61"/>
        <xdr:cNvCxnSpPr>
          <a:stCxn id="48" idx="2"/>
          <a:endCxn id="61" idx="0"/>
        </xdr:cNvCxnSpPr>
      </xdr:nvCxnSpPr>
      <xdr:spPr>
        <a:xfrm flipH="1">
          <a:off x="2333229" y="4066801"/>
          <a:ext cx="3154" cy="16805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47229</xdr:colOff>
      <xdr:row>30</xdr:row>
      <xdr:rowOff>2984</xdr:rowOff>
    </xdr:from>
    <xdr:to>
      <xdr:col>22</xdr:col>
      <xdr:colOff>47503</xdr:colOff>
      <xdr:row>31</xdr:row>
      <xdr:rowOff>143896</xdr:rowOff>
    </xdr:to>
    <xdr:cxnSp macro="">
      <xdr:nvCxnSpPr>
        <xdr:cNvPr id="65" name="直線矢印コネクタ 64"/>
        <xdr:cNvCxnSpPr>
          <a:stCxn id="61" idx="2"/>
          <a:endCxn id="73" idx="0"/>
        </xdr:cNvCxnSpPr>
      </xdr:nvCxnSpPr>
      <xdr:spPr>
        <a:xfrm>
          <a:off x="2333229" y="4505711"/>
          <a:ext cx="274" cy="31409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125234</xdr:colOff>
      <xdr:row>39</xdr:row>
      <xdr:rowOff>164156</xdr:rowOff>
    </xdr:from>
    <xdr:to>
      <xdr:col>25</xdr:col>
      <xdr:colOff>17562</xdr:colOff>
      <xdr:row>42</xdr:row>
      <xdr:rowOff>109369</xdr:rowOff>
    </xdr:to>
    <xdr:sp macro="" textlink="">
      <xdr:nvSpPr>
        <xdr:cNvPr id="69" name="円弧 68"/>
        <xdr:cNvSpPr/>
      </xdr:nvSpPr>
      <xdr:spPr>
        <a:xfrm rot="5400000">
          <a:off x="2125019" y="5888280"/>
          <a:ext cx="464758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108668</xdr:colOff>
      <xdr:row>36</xdr:row>
      <xdr:rowOff>172437</xdr:rowOff>
    </xdr:from>
    <xdr:to>
      <xdr:col>25</xdr:col>
      <xdr:colOff>996</xdr:colOff>
      <xdr:row>39</xdr:row>
      <xdr:rowOff>117648</xdr:rowOff>
    </xdr:to>
    <xdr:sp macro="" textlink="">
      <xdr:nvSpPr>
        <xdr:cNvPr id="70" name="円弧 69"/>
        <xdr:cNvSpPr/>
      </xdr:nvSpPr>
      <xdr:spPr>
        <a:xfrm rot="5400000">
          <a:off x="2108453" y="5377015"/>
          <a:ext cx="464757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116951</xdr:colOff>
      <xdr:row>34</xdr:row>
      <xdr:rowOff>15819</xdr:rowOff>
    </xdr:from>
    <xdr:to>
      <xdr:col>25</xdr:col>
      <xdr:colOff>9279</xdr:colOff>
      <xdr:row>36</xdr:row>
      <xdr:rowOff>134213</xdr:rowOff>
    </xdr:to>
    <xdr:sp macro="" textlink="">
      <xdr:nvSpPr>
        <xdr:cNvPr id="71" name="円弧 70"/>
        <xdr:cNvSpPr/>
      </xdr:nvSpPr>
      <xdr:spPr>
        <a:xfrm rot="5400000">
          <a:off x="2116736" y="4874034"/>
          <a:ext cx="464757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116951</xdr:colOff>
      <xdr:row>31</xdr:row>
      <xdr:rowOff>24101</xdr:rowOff>
    </xdr:from>
    <xdr:to>
      <xdr:col>25</xdr:col>
      <xdr:colOff>9279</xdr:colOff>
      <xdr:row>33</xdr:row>
      <xdr:rowOff>142494</xdr:rowOff>
    </xdr:to>
    <xdr:sp macro="" textlink="">
      <xdr:nvSpPr>
        <xdr:cNvPr id="72" name="円弧 71"/>
        <xdr:cNvSpPr/>
      </xdr:nvSpPr>
      <xdr:spPr>
        <a:xfrm rot="5400000">
          <a:off x="2116736" y="4362770"/>
          <a:ext cx="464757" cy="1139238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104775</xdr:colOff>
      <xdr:row>31</xdr:row>
      <xdr:rowOff>143896</xdr:rowOff>
    </xdr:from>
    <xdr:to>
      <xdr:col>25</xdr:col>
      <xdr:colOff>199780</xdr:colOff>
      <xdr:row>33</xdr:row>
      <xdr:rowOff>65024</xdr:rowOff>
    </xdr:to>
    <xdr:sp macro="" textlink="">
      <xdr:nvSpPr>
        <xdr:cNvPr id="73" name="正方形/長方形 72"/>
        <xdr:cNvSpPr/>
      </xdr:nvSpPr>
      <xdr:spPr>
        <a:xfrm>
          <a:off x="1559502" y="4819805"/>
          <a:ext cx="1549733" cy="267492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104775</xdr:colOff>
      <xdr:row>34</xdr:row>
      <xdr:rowOff>117157</xdr:rowOff>
    </xdr:from>
    <xdr:to>
      <xdr:col>25</xdr:col>
      <xdr:colOff>199780</xdr:colOff>
      <xdr:row>36</xdr:row>
      <xdr:rowOff>44562</xdr:rowOff>
    </xdr:to>
    <xdr:sp macro="" textlink="">
      <xdr:nvSpPr>
        <xdr:cNvPr id="74" name="正方形/長方形 73"/>
        <xdr:cNvSpPr/>
      </xdr:nvSpPr>
      <xdr:spPr>
        <a:xfrm>
          <a:off x="1559502" y="5312612"/>
          <a:ext cx="1549733" cy="27376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104775</xdr:colOff>
      <xdr:row>37</xdr:row>
      <xdr:rowOff>104979</xdr:rowOff>
    </xdr:from>
    <xdr:to>
      <xdr:col>25</xdr:col>
      <xdr:colOff>199780</xdr:colOff>
      <xdr:row>39</xdr:row>
      <xdr:rowOff>26538</xdr:rowOff>
    </xdr:to>
    <xdr:sp macro="" textlink="">
      <xdr:nvSpPr>
        <xdr:cNvPr id="75" name="正方形/長方形 74"/>
        <xdr:cNvSpPr/>
      </xdr:nvSpPr>
      <xdr:spPr>
        <a:xfrm>
          <a:off x="1559502" y="5819979"/>
          <a:ext cx="1549733" cy="26792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104775</xdr:colOff>
      <xdr:row>40</xdr:row>
      <xdr:rowOff>90414</xdr:rowOff>
    </xdr:from>
    <xdr:to>
      <xdr:col>25</xdr:col>
      <xdr:colOff>199780</xdr:colOff>
      <xdr:row>42</xdr:row>
      <xdr:rowOff>9487</xdr:rowOff>
    </xdr:to>
    <xdr:sp macro="" textlink="">
      <xdr:nvSpPr>
        <xdr:cNvPr id="76" name="正方形/長方形 75"/>
        <xdr:cNvSpPr/>
      </xdr:nvSpPr>
      <xdr:spPr>
        <a:xfrm>
          <a:off x="1559502" y="6324959"/>
          <a:ext cx="1549733" cy="26543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48745</xdr:colOff>
      <xdr:row>33</xdr:row>
      <xdr:rowOff>65024</xdr:rowOff>
    </xdr:from>
    <xdr:to>
      <xdr:col>22</xdr:col>
      <xdr:colOff>48745</xdr:colOff>
      <xdr:row>34</xdr:row>
      <xdr:rowOff>117157</xdr:rowOff>
    </xdr:to>
    <xdr:cxnSp macro="">
      <xdr:nvCxnSpPr>
        <xdr:cNvPr id="77" name="直線矢印コネクタ 76"/>
        <xdr:cNvCxnSpPr>
          <a:stCxn id="73" idx="2"/>
          <a:endCxn id="74" idx="0"/>
        </xdr:cNvCxnSpPr>
      </xdr:nvCxnSpPr>
      <xdr:spPr>
        <a:xfrm>
          <a:off x="2334745" y="5087297"/>
          <a:ext cx="0" cy="2253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48745</xdr:colOff>
      <xdr:row>36</xdr:row>
      <xdr:rowOff>44562</xdr:rowOff>
    </xdr:from>
    <xdr:to>
      <xdr:col>22</xdr:col>
      <xdr:colOff>48745</xdr:colOff>
      <xdr:row>37</xdr:row>
      <xdr:rowOff>104979</xdr:rowOff>
    </xdr:to>
    <xdr:cxnSp macro="">
      <xdr:nvCxnSpPr>
        <xdr:cNvPr id="78" name="直線矢印コネクタ 77"/>
        <xdr:cNvCxnSpPr>
          <a:stCxn id="74" idx="2"/>
          <a:endCxn id="75" idx="0"/>
        </xdr:cNvCxnSpPr>
      </xdr:nvCxnSpPr>
      <xdr:spPr>
        <a:xfrm>
          <a:off x="2334745" y="5586380"/>
          <a:ext cx="0" cy="2335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48745</xdr:colOff>
      <xdr:row>39</xdr:row>
      <xdr:rowOff>26538</xdr:rowOff>
    </xdr:from>
    <xdr:to>
      <xdr:col>22</xdr:col>
      <xdr:colOff>48745</xdr:colOff>
      <xdr:row>40</xdr:row>
      <xdr:rowOff>90414</xdr:rowOff>
    </xdr:to>
    <xdr:cxnSp macro="">
      <xdr:nvCxnSpPr>
        <xdr:cNvPr id="79" name="直線矢印コネクタ 78"/>
        <xdr:cNvCxnSpPr>
          <a:stCxn id="75" idx="2"/>
          <a:endCxn id="76" idx="0"/>
        </xdr:cNvCxnSpPr>
      </xdr:nvCxnSpPr>
      <xdr:spPr>
        <a:xfrm>
          <a:off x="2334745" y="6087902"/>
          <a:ext cx="0" cy="23705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171931</xdr:colOff>
      <xdr:row>29</xdr:row>
      <xdr:rowOff>148570</xdr:rowOff>
    </xdr:from>
    <xdr:to>
      <xdr:col>25</xdr:col>
      <xdr:colOff>32100</xdr:colOff>
      <xdr:row>31</xdr:row>
      <xdr:rowOff>24874</xdr:rowOff>
    </xdr:to>
    <xdr:sp macro="" textlink="">
      <xdr:nvSpPr>
        <xdr:cNvPr id="82" name="テキスト ボックス 81"/>
        <xdr:cNvSpPr txBox="1"/>
      </xdr:nvSpPr>
      <xdr:spPr>
        <a:xfrm>
          <a:off x="2042295" y="4478115"/>
          <a:ext cx="899260" cy="222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104964</xdr:colOff>
      <xdr:row>45</xdr:row>
      <xdr:rowOff>167530</xdr:rowOff>
    </xdr:from>
    <xdr:to>
      <xdr:col>26</xdr:col>
      <xdr:colOff>1277</xdr:colOff>
      <xdr:row>47</xdr:row>
      <xdr:rowOff>72733</xdr:rowOff>
    </xdr:to>
    <xdr:sp macro="" textlink="">
      <xdr:nvSpPr>
        <xdr:cNvPr id="83" name="正方形/長方形 82"/>
        <xdr:cNvSpPr/>
      </xdr:nvSpPr>
      <xdr:spPr>
        <a:xfrm>
          <a:off x="3845691" y="7960712"/>
          <a:ext cx="1558859" cy="25156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104007</xdr:colOff>
      <xdr:row>48</xdr:row>
      <xdr:rowOff>74862</xdr:rowOff>
    </xdr:from>
    <xdr:to>
      <xdr:col>26</xdr:col>
      <xdr:colOff>751</xdr:colOff>
      <xdr:row>50</xdr:row>
      <xdr:rowOff>2266</xdr:rowOff>
    </xdr:to>
    <xdr:sp macro="" textlink="">
      <xdr:nvSpPr>
        <xdr:cNvPr id="84" name="正方形/長方形 83"/>
        <xdr:cNvSpPr/>
      </xdr:nvSpPr>
      <xdr:spPr>
        <a:xfrm>
          <a:off x="3777936" y="8565719"/>
          <a:ext cx="1529601" cy="28119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52379</xdr:colOff>
      <xdr:row>47</xdr:row>
      <xdr:rowOff>72733</xdr:rowOff>
    </xdr:from>
    <xdr:to>
      <xdr:col>22</xdr:col>
      <xdr:colOff>53121</xdr:colOff>
      <xdr:row>48</xdr:row>
      <xdr:rowOff>74862</xdr:rowOff>
    </xdr:to>
    <xdr:cxnSp macro="">
      <xdr:nvCxnSpPr>
        <xdr:cNvPr id="85" name="直線矢印コネクタ 84"/>
        <xdr:cNvCxnSpPr>
          <a:stCxn id="83" idx="2"/>
          <a:endCxn id="84" idx="0"/>
        </xdr:cNvCxnSpPr>
      </xdr:nvCxnSpPr>
      <xdr:spPr>
        <a:xfrm flipH="1">
          <a:off x="4624379" y="8212278"/>
          <a:ext cx="742" cy="1753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100853</xdr:colOff>
      <xdr:row>50</xdr:row>
      <xdr:rowOff>174035</xdr:rowOff>
    </xdr:from>
    <xdr:to>
      <xdr:col>25</xdr:col>
      <xdr:colOff>201704</xdr:colOff>
      <xdr:row>52</xdr:row>
      <xdr:rowOff>89719</xdr:rowOff>
    </xdr:to>
    <xdr:sp macro="" textlink="">
      <xdr:nvSpPr>
        <xdr:cNvPr id="86" name="正方形/長方形 85"/>
        <xdr:cNvSpPr/>
      </xdr:nvSpPr>
      <xdr:spPr>
        <a:xfrm>
          <a:off x="3774782" y="9018678"/>
          <a:ext cx="1529601" cy="26947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46504</xdr:colOff>
      <xdr:row>50</xdr:row>
      <xdr:rowOff>2266</xdr:rowOff>
    </xdr:from>
    <xdr:to>
      <xdr:col>22</xdr:col>
      <xdr:colOff>49658</xdr:colOff>
      <xdr:row>50</xdr:row>
      <xdr:rowOff>174035</xdr:rowOff>
    </xdr:to>
    <xdr:cxnSp macro="">
      <xdr:nvCxnSpPr>
        <xdr:cNvPr id="87" name="直線矢印コネクタ 86"/>
        <xdr:cNvCxnSpPr>
          <a:stCxn id="84" idx="2"/>
          <a:endCxn id="86" idx="0"/>
        </xdr:cNvCxnSpPr>
      </xdr:nvCxnSpPr>
      <xdr:spPr>
        <a:xfrm flipH="1">
          <a:off x="4536861" y="8846909"/>
          <a:ext cx="3154" cy="1717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46504</xdr:colOff>
      <xdr:row>52</xdr:row>
      <xdr:rowOff>89719</xdr:rowOff>
    </xdr:from>
    <xdr:to>
      <xdr:col>22</xdr:col>
      <xdr:colOff>46778</xdr:colOff>
      <xdr:row>54</xdr:row>
      <xdr:rowOff>62113</xdr:rowOff>
    </xdr:to>
    <xdr:cxnSp macro="">
      <xdr:nvCxnSpPr>
        <xdr:cNvPr id="88" name="直線矢印コネクタ 87"/>
        <xdr:cNvCxnSpPr>
          <a:stCxn id="86" idx="2"/>
          <a:endCxn id="93" idx="0"/>
        </xdr:cNvCxnSpPr>
      </xdr:nvCxnSpPr>
      <xdr:spPr>
        <a:xfrm>
          <a:off x="4536861" y="9288148"/>
          <a:ext cx="274" cy="326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107943</xdr:colOff>
      <xdr:row>59</xdr:row>
      <xdr:rowOff>85991</xdr:rowOff>
    </xdr:from>
    <xdr:to>
      <xdr:col>25</xdr:col>
      <xdr:colOff>271</xdr:colOff>
      <xdr:row>62</xdr:row>
      <xdr:rowOff>36295</xdr:rowOff>
    </xdr:to>
    <xdr:sp macro="" textlink="">
      <xdr:nvSpPr>
        <xdr:cNvPr id="90" name="円弧 89"/>
        <xdr:cNvSpPr/>
      </xdr:nvSpPr>
      <xdr:spPr>
        <a:xfrm rot="5400000">
          <a:off x="4303974" y="10204675"/>
          <a:ext cx="480982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116226</xdr:colOff>
      <xdr:row>56</xdr:row>
      <xdr:rowOff>102554</xdr:rowOff>
    </xdr:from>
    <xdr:to>
      <xdr:col>25</xdr:col>
      <xdr:colOff>8554</xdr:colOff>
      <xdr:row>59</xdr:row>
      <xdr:rowOff>52861</xdr:rowOff>
    </xdr:to>
    <xdr:sp macro="" textlink="">
      <xdr:nvSpPr>
        <xdr:cNvPr id="91" name="円弧 90"/>
        <xdr:cNvSpPr/>
      </xdr:nvSpPr>
      <xdr:spPr>
        <a:xfrm rot="5400000">
          <a:off x="4312255" y="9690561"/>
          <a:ext cx="480986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116226</xdr:colOff>
      <xdr:row>53</xdr:row>
      <xdr:rowOff>110836</xdr:rowOff>
    </xdr:from>
    <xdr:to>
      <xdr:col>25</xdr:col>
      <xdr:colOff>8554</xdr:colOff>
      <xdr:row>56</xdr:row>
      <xdr:rowOff>61141</xdr:rowOff>
    </xdr:to>
    <xdr:sp macro="" textlink="">
      <xdr:nvSpPr>
        <xdr:cNvPr id="92" name="円弧 91"/>
        <xdr:cNvSpPr/>
      </xdr:nvSpPr>
      <xdr:spPr>
        <a:xfrm rot="5400000">
          <a:off x="4312256" y="9168163"/>
          <a:ext cx="480984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104050</xdr:colOff>
      <xdr:row>54</xdr:row>
      <xdr:rowOff>62113</xdr:rowOff>
    </xdr:from>
    <xdr:to>
      <xdr:col>25</xdr:col>
      <xdr:colOff>199055</xdr:colOff>
      <xdr:row>55</xdr:row>
      <xdr:rowOff>156853</xdr:rowOff>
    </xdr:to>
    <xdr:sp macro="" textlink="">
      <xdr:nvSpPr>
        <xdr:cNvPr id="93" name="正方形/長方形 92"/>
        <xdr:cNvSpPr/>
      </xdr:nvSpPr>
      <xdr:spPr>
        <a:xfrm>
          <a:off x="3777979" y="9614327"/>
          <a:ext cx="1523755" cy="27163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104050</xdr:colOff>
      <xdr:row>57</xdr:row>
      <xdr:rowOff>35804</xdr:rowOff>
    </xdr:from>
    <xdr:to>
      <xdr:col>25</xdr:col>
      <xdr:colOff>199055</xdr:colOff>
      <xdr:row>58</xdr:row>
      <xdr:rowOff>131729</xdr:rowOff>
    </xdr:to>
    <xdr:sp macro="" textlink="">
      <xdr:nvSpPr>
        <xdr:cNvPr id="94" name="正方形/長方形 93"/>
        <xdr:cNvSpPr/>
      </xdr:nvSpPr>
      <xdr:spPr>
        <a:xfrm>
          <a:off x="3777979" y="10118697"/>
          <a:ext cx="1523755" cy="2728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104050</xdr:colOff>
      <xdr:row>60</xdr:row>
      <xdr:rowOff>23627</xdr:rowOff>
    </xdr:from>
    <xdr:to>
      <xdr:col>25</xdr:col>
      <xdr:colOff>199055</xdr:colOff>
      <xdr:row>61</xdr:row>
      <xdr:rowOff>113273</xdr:rowOff>
    </xdr:to>
    <xdr:sp macro="" textlink="">
      <xdr:nvSpPr>
        <xdr:cNvPr id="95" name="正方形/長方形 94"/>
        <xdr:cNvSpPr/>
      </xdr:nvSpPr>
      <xdr:spPr>
        <a:xfrm>
          <a:off x="3777979" y="10637198"/>
          <a:ext cx="1523755" cy="26653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48020</xdr:colOff>
      <xdr:row>55</xdr:row>
      <xdr:rowOff>156853</xdr:rowOff>
    </xdr:from>
    <xdr:to>
      <xdr:col>22</xdr:col>
      <xdr:colOff>48020</xdr:colOff>
      <xdr:row>57</xdr:row>
      <xdr:rowOff>35804</xdr:rowOff>
    </xdr:to>
    <xdr:cxnSp macro="">
      <xdr:nvCxnSpPr>
        <xdr:cNvPr id="97" name="直線矢印コネクタ 96"/>
        <xdr:cNvCxnSpPr>
          <a:stCxn id="93" idx="2"/>
          <a:endCxn id="94" idx="0"/>
        </xdr:cNvCxnSpPr>
      </xdr:nvCxnSpPr>
      <xdr:spPr>
        <a:xfrm>
          <a:off x="4538377" y="9885960"/>
          <a:ext cx="0" cy="2327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48020</xdr:colOff>
      <xdr:row>58</xdr:row>
      <xdr:rowOff>131729</xdr:rowOff>
    </xdr:from>
    <xdr:to>
      <xdr:col>22</xdr:col>
      <xdr:colOff>48020</xdr:colOff>
      <xdr:row>60</xdr:row>
      <xdr:rowOff>23627</xdr:rowOff>
    </xdr:to>
    <xdr:cxnSp macro="">
      <xdr:nvCxnSpPr>
        <xdr:cNvPr id="98" name="直線矢印コネクタ 97"/>
        <xdr:cNvCxnSpPr>
          <a:stCxn id="94" idx="2"/>
          <a:endCxn id="95" idx="0"/>
        </xdr:cNvCxnSpPr>
      </xdr:nvCxnSpPr>
      <xdr:spPr>
        <a:xfrm>
          <a:off x="4538377" y="10391515"/>
          <a:ext cx="0" cy="2456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49500</xdr:colOff>
      <xdr:row>61</xdr:row>
      <xdr:rowOff>113273</xdr:rowOff>
    </xdr:from>
    <xdr:to>
      <xdr:col>22</xdr:col>
      <xdr:colOff>49500</xdr:colOff>
      <xdr:row>62</xdr:row>
      <xdr:rowOff>172347</xdr:rowOff>
    </xdr:to>
    <xdr:cxnSp macro="">
      <xdr:nvCxnSpPr>
        <xdr:cNvPr id="99" name="直線矢印コネクタ 98"/>
        <xdr:cNvCxnSpPr>
          <a:stCxn id="95" idx="2"/>
          <a:endCxn id="96" idx="0"/>
        </xdr:cNvCxnSpPr>
      </xdr:nvCxnSpPr>
      <xdr:spPr>
        <a:xfrm>
          <a:off x="4539857" y="10903737"/>
          <a:ext cx="0" cy="2359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171206</xdr:colOff>
      <xdr:row>52</xdr:row>
      <xdr:rowOff>66786</xdr:rowOff>
    </xdr:from>
    <xdr:to>
      <xdr:col>25</xdr:col>
      <xdr:colOff>31375</xdr:colOff>
      <xdr:row>53</xdr:row>
      <xdr:rowOff>111609</xdr:rowOff>
    </xdr:to>
    <xdr:sp macro="" textlink="">
      <xdr:nvSpPr>
        <xdr:cNvPr id="100" name="テキスト ボックス 99"/>
        <xdr:cNvSpPr txBox="1"/>
      </xdr:nvSpPr>
      <xdr:spPr>
        <a:xfrm>
          <a:off x="4253349" y="9265215"/>
          <a:ext cx="880705" cy="221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50225</xdr:colOff>
      <xdr:row>42</xdr:row>
      <xdr:rowOff>9487</xdr:rowOff>
    </xdr:from>
    <xdr:to>
      <xdr:col>22</xdr:col>
      <xdr:colOff>53119</xdr:colOff>
      <xdr:row>43</xdr:row>
      <xdr:rowOff>72978</xdr:rowOff>
    </xdr:to>
    <xdr:cxnSp macro="">
      <xdr:nvCxnSpPr>
        <xdr:cNvPr id="101" name="直線矢印コネクタ 100"/>
        <xdr:cNvCxnSpPr>
          <a:stCxn id="76" idx="2"/>
          <a:endCxn id="369" idx="0"/>
        </xdr:cNvCxnSpPr>
      </xdr:nvCxnSpPr>
      <xdr:spPr>
        <a:xfrm>
          <a:off x="4540582" y="7438987"/>
          <a:ext cx="2894" cy="24038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100853</xdr:colOff>
      <xdr:row>68</xdr:row>
      <xdr:rowOff>95113</xdr:rowOff>
    </xdr:from>
    <xdr:to>
      <xdr:col>25</xdr:col>
      <xdr:colOff>201704</xdr:colOff>
      <xdr:row>70</xdr:row>
      <xdr:rowOff>10798</xdr:rowOff>
    </xdr:to>
    <xdr:sp macro="" textlink="">
      <xdr:nvSpPr>
        <xdr:cNvPr id="106" name="正方形/長方形 105"/>
        <xdr:cNvSpPr/>
      </xdr:nvSpPr>
      <xdr:spPr>
        <a:xfrm>
          <a:off x="3774782" y="12123827"/>
          <a:ext cx="1529601" cy="26947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1x1 Conv 100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100853</xdr:colOff>
      <xdr:row>71</xdr:row>
      <xdr:rowOff>105999</xdr:rowOff>
    </xdr:from>
    <xdr:to>
      <xdr:col>25</xdr:col>
      <xdr:colOff>201704</xdr:colOff>
      <xdr:row>73</xdr:row>
      <xdr:rowOff>16240</xdr:rowOff>
    </xdr:to>
    <xdr:sp macro="" textlink="">
      <xdr:nvSpPr>
        <xdr:cNvPr id="111" name="正方形/長方形 110"/>
        <xdr:cNvSpPr/>
      </xdr:nvSpPr>
      <xdr:spPr>
        <a:xfrm>
          <a:off x="3774782" y="12665392"/>
          <a:ext cx="1529601" cy="2640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8x8 Avg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42696</xdr:colOff>
      <xdr:row>64</xdr:row>
      <xdr:rowOff>82616</xdr:rowOff>
    </xdr:from>
    <xdr:to>
      <xdr:col>22</xdr:col>
      <xdr:colOff>46778</xdr:colOff>
      <xdr:row>65</xdr:row>
      <xdr:rowOff>131525</xdr:rowOff>
    </xdr:to>
    <xdr:cxnSp macro="">
      <xdr:nvCxnSpPr>
        <xdr:cNvPr id="112" name="直線矢印コネクタ 111"/>
        <xdr:cNvCxnSpPr>
          <a:stCxn id="96" idx="2"/>
          <a:endCxn id="378" idx="0"/>
        </xdr:cNvCxnSpPr>
      </xdr:nvCxnSpPr>
      <xdr:spPr>
        <a:xfrm flipH="1">
          <a:off x="4533053" y="11403759"/>
          <a:ext cx="4082" cy="22580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49225</xdr:colOff>
      <xdr:row>70</xdr:row>
      <xdr:rowOff>10798</xdr:rowOff>
    </xdr:from>
    <xdr:to>
      <xdr:col>22</xdr:col>
      <xdr:colOff>49225</xdr:colOff>
      <xdr:row>71</xdr:row>
      <xdr:rowOff>105999</xdr:rowOff>
    </xdr:to>
    <xdr:cxnSp macro="">
      <xdr:nvCxnSpPr>
        <xdr:cNvPr id="115" name="直線矢印コネクタ 114"/>
        <xdr:cNvCxnSpPr>
          <a:stCxn id="106" idx="2"/>
          <a:endCxn id="111" idx="0"/>
        </xdr:cNvCxnSpPr>
      </xdr:nvCxnSpPr>
      <xdr:spPr>
        <a:xfrm>
          <a:off x="4539582" y="12393298"/>
          <a:ext cx="0" cy="27209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104007</xdr:colOff>
      <xdr:row>74</xdr:row>
      <xdr:rowOff>18067</xdr:rowOff>
    </xdr:from>
    <xdr:to>
      <xdr:col>26</xdr:col>
      <xdr:colOff>751</xdr:colOff>
      <xdr:row>75</xdr:row>
      <xdr:rowOff>122364</xdr:rowOff>
    </xdr:to>
    <xdr:sp macro="" textlink="">
      <xdr:nvSpPr>
        <xdr:cNvPr id="120" name="正方形/長方形 119"/>
        <xdr:cNvSpPr/>
      </xdr:nvSpPr>
      <xdr:spPr>
        <a:xfrm>
          <a:off x="3777936" y="13108138"/>
          <a:ext cx="1529601" cy="28119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49225</xdr:colOff>
      <xdr:row>73</xdr:row>
      <xdr:rowOff>16240</xdr:rowOff>
    </xdr:from>
    <xdr:to>
      <xdr:col>22</xdr:col>
      <xdr:colOff>52379</xdr:colOff>
      <xdr:row>74</xdr:row>
      <xdr:rowOff>18067</xdr:rowOff>
    </xdr:to>
    <xdr:cxnSp macro="">
      <xdr:nvCxnSpPr>
        <xdr:cNvPr id="121" name="直線矢印コネクタ 120"/>
        <xdr:cNvCxnSpPr>
          <a:stCxn id="111" idx="2"/>
          <a:endCxn id="120" idx="0"/>
        </xdr:cNvCxnSpPr>
      </xdr:nvCxnSpPr>
      <xdr:spPr>
        <a:xfrm>
          <a:off x="4539582" y="12929419"/>
          <a:ext cx="3154" cy="17871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95724</xdr:colOff>
      <xdr:row>76</xdr:row>
      <xdr:rowOff>120325</xdr:rowOff>
    </xdr:from>
    <xdr:to>
      <xdr:col>25</xdr:col>
      <xdr:colOff>199534</xdr:colOff>
      <xdr:row>78</xdr:row>
      <xdr:rowOff>56103</xdr:rowOff>
    </xdr:to>
    <xdr:sp macro="" textlink="">
      <xdr:nvSpPr>
        <xdr:cNvPr id="125" name="正方形/長方形 124"/>
        <xdr:cNvSpPr/>
      </xdr:nvSpPr>
      <xdr:spPr>
        <a:xfrm>
          <a:off x="3769653" y="13564182"/>
          <a:ext cx="1532560" cy="289564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fc 10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45575</xdr:colOff>
      <xdr:row>75</xdr:row>
      <xdr:rowOff>122364</xdr:rowOff>
    </xdr:from>
    <xdr:to>
      <xdr:col>22</xdr:col>
      <xdr:colOff>52379</xdr:colOff>
      <xdr:row>76</xdr:row>
      <xdr:rowOff>120325</xdr:rowOff>
    </xdr:to>
    <xdr:cxnSp macro="">
      <xdr:nvCxnSpPr>
        <xdr:cNvPr id="126" name="直線矢印コネクタ 125"/>
        <xdr:cNvCxnSpPr>
          <a:stCxn id="120" idx="2"/>
          <a:endCxn id="125" idx="0"/>
        </xdr:cNvCxnSpPr>
      </xdr:nvCxnSpPr>
      <xdr:spPr>
        <a:xfrm flipH="1">
          <a:off x="4535932" y="13389328"/>
          <a:ext cx="6804" cy="17485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5520</xdr:colOff>
      <xdr:row>70</xdr:row>
      <xdr:rowOff>31409</xdr:rowOff>
    </xdr:from>
    <xdr:to>
      <xdr:col>25</xdr:col>
      <xdr:colOff>60991</xdr:colOff>
      <xdr:row>71</xdr:row>
      <xdr:rowOff>76231</xdr:rowOff>
    </xdr:to>
    <xdr:sp macro="" textlink="">
      <xdr:nvSpPr>
        <xdr:cNvPr id="129" name="テキスト ボックス 128"/>
        <xdr:cNvSpPr txBox="1"/>
      </xdr:nvSpPr>
      <xdr:spPr>
        <a:xfrm>
          <a:off x="4291770" y="12413909"/>
          <a:ext cx="871900" cy="221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8809</xdr:colOff>
      <xdr:row>14</xdr:row>
      <xdr:rowOff>69222</xdr:rowOff>
    </xdr:from>
    <xdr:to>
      <xdr:col>14</xdr:col>
      <xdr:colOff>105244</xdr:colOff>
      <xdr:row>17</xdr:row>
      <xdr:rowOff>19528</xdr:rowOff>
    </xdr:to>
    <xdr:sp macro="" textlink="">
      <xdr:nvSpPr>
        <xdr:cNvPr id="132" name="円弧 131"/>
        <xdr:cNvSpPr/>
      </xdr:nvSpPr>
      <xdr:spPr>
        <a:xfrm rot="5400000">
          <a:off x="4498010" y="1468203"/>
          <a:ext cx="469852" cy="1135526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8809</xdr:colOff>
      <xdr:row>11</xdr:row>
      <xdr:rowOff>77504</xdr:rowOff>
    </xdr:from>
    <xdr:to>
      <xdr:col>14</xdr:col>
      <xdr:colOff>105244</xdr:colOff>
      <xdr:row>14</xdr:row>
      <xdr:rowOff>27809</xdr:rowOff>
    </xdr:to>
    <xdr:sp macro="" textlink="">
      <xdr:nvSpPr>
        <xdr:cNvPr id="133" name="円弧 132"/>
        <xdr:cNvSpPr/>
      </xdr:nvSpPr>
      <xdr:spPr>
        <a:xfrm rot="5400000">
          <a:off x="4498011" y="956939"/>
          <a:ext cx="469850" cy="1135526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206840</xdr:colOff>
      <xdr:row>12</xdr:row>
      <xdr:rowOff>28780</xdr:rowOff>
    </xdr:from>
    <xdr:to>
      <xdr:col>15</xdr:col>
      <xdr:colOff>91638</xdr:colOff>
      <xdr:row>13</xdr:row>
      <xdr:rowOff>118427</xdr:rowOff>
    </xdr:to>
    <xdr:sp macro="" textlink="">
      <xdr:nvSpPr>
        <xdr:cNvPr id="134" name="正方形/長方形 133"/>
        <xdr:cNvSpPr/>
      </xdr:nvSpPr>
      <xdr:spPr>
        <a:xfrm>
          <a:off x="3947567" y="1414235"/>
          <a:ext cx="1547344" cy="2628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16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206840</xdr:colOff>
      <xdr:row>15</xdr:row>
      <xdr:rowOff>2472</xdr:rowOff>
    </xdr:from>
    <xdr:to>
      <xdr:col>15</xdr:col>
      <xdr:colOff>91638</xdr:colOff>
      <xdr:row>16</xdr:row>
      <xdr:rowOff>97965</xdr:rowOff>
    </xdr:to>
    <xdr:sp macro="" textlink="">
      <xdr:nvSpPr>
        <xdr:cNvPr id="135" name="正方形/長方形 134"/>
        <xdr:cNvSpPr/>
      </xdr:nvSpPr>
      <xdr:spPr>
        <a:xfrm>
          <a:off x="3947567" y="1907472"/>
          <a:ext cx="1547344" cy="2686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16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147397</xdr:colOff>
      <xdr:row>7</xdr:row>
      <xdr:rowOff>101792</xdr:rowOff>
    </xdr:from>
    <xdr:to>
      <xdr:col>11</xdr:col>
      <xdr:colOff>148353</xdr:colOff>
      <xdr:row>8</xdr:row>
      <xdr:rowOff>109659</xdr:rowOff>
    </xdr:to>
    <xdr:cxnSp macro="">
      <xdr:nvCxnSpPr>
        <xdr:cNvPr id="138" name="直線矢印コネクタ 137"/>
        <xdr:cNvCxnSpPr>
          <a:stCxn id="146" idx="2"/>
          <a:endCxn id="143" idx="0"/>
        </xdr:cNvCxnSpPr>
      </xdr:nvCxnSpPr>
      <xdr:spPr>
        <a:xfrm flipH="1">
          <a:off x="2489426" y="1278410"/>
          <a:ext cx="956" cy="1759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149239</xdr:colOff>
      <xdr:row>13</xdr:row>
      <xdr:rowOff>118427</xdr:rowOff>
    </xdr:from>
    <xdr:to>
      <xdr:col>11</xdr:col>
      <xdr:colOff>149239</xdr:colOff>
      <xdr:row>15</xdr:row>
      <xdr:rowOff>2472</xdr:rowOff>
    </xdr:to>
    <xdr:cxnSp macro="">
      <xdr:nvCxnSpPr>
        <xdr:cNvPr id="139" name="直線矢印コネクタ 138"/>
        <xdr:cNvCxnSpPr>
          <a:stCxn id="134" idx="2"/>
          <a:endCxn id="135" idx="0"/>
        </xdr:cNvCxnSpPr>
      </xdr:nvCxnSpPr>
      <xdr:spPr>
        <a:xfrm>
          <a:off x="4721239" y="1677063"/>
          <a:ext cx="0" cy="23040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149094</xdr:colOff>
      <xdr:row>16</xdr:row>
      <xdr:rowOff>97965</xdr:rowOff>
    </xdr:from>
    <xdr:to>
      <xdr:col>11</xdr:col>
      <xdr:colOff>149239</xdr:colOff>
      <xdr:row>23</xdr:row>
      <xdr:rowOff>121375</xdr:rowOff>
    </xdr:to>
    <xdr:cxnSp macro="">
      <xdr:nvCxnSpPr>
        <xdr:cNvPr id="140" name="直線矢印コネクタ 139"/>
        <xdr:cNvCxnSpPr>
          <a:stCxn id="135" idx="2"/>
          <a:endCxn id="147" idx="0"/>
        </xdr:cNvCxnSpPr>
      </xdr:nvCxnSpPr>
      <xdr:spPr>
        <a:xfrm flipH="1">
          <a:off x="4721094" y="2176147"/>
          <a:ext cx="145" cy="12356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199025</xdr:colOff>
      <xdr:row>8</xdr:row>
      <xdr:rowOff>109659</xdr:rowOff>
    </xdr:from>
    <xdr:to>
      <xdr:col>15</xdr:col>
      <xdr:colOff>95769</xdr:colOff>
      <xdr:row>10</xdr:row>
      <xdr:rowOff>31218</xdr:rowOff>
    </xdr:to>
    <xdr:sp macro="" textlink="">
      <xdr:nvSpPr>
        <xdr:cNvPr id="143" name="正方形/長方形 142"/>
        <xdr:cNvSpPr/>
      </xdr:nvSpPr>
      <xdr:spPr>
        <a:xfrm>
          <a:off x="3939752" y="802386"/>
          <a:ext cx="1559290" cy="26792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16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82123</xdr:colOff>
      <xdr:row>10</xdr:row>
      <xdr:rowOff>18544</xdr:rowOff>
    </xdr:from>
    <xdr:to>
      <xdr:col>14</xdr:col>
      <xdr:colOff>146399</xdr:colOff>
      <xdr:row>11</xdr:row>
      <xdr:rowOff>63367</xdr:rowOff>
    </xdr:to>
    <xdr:sp macro="" textlink="">
      <xdr:nvSpPr>
        <xdr:cNvPr id="144" name="テキスト ボックス 143"/>
        <xdr:cNvSpPr txBox="1"/>
      </xdr:nvSpPr>
      <xdr:spPr>
        <a:xfrm>
          <a:off x="4446305" y="1057635"/>
          <a:ext cx="895549" cy="2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147397</xdr:colOff>
      <xdr:row>10</xdr:row>
      <xdr:rowOff>31218</xdr:rowOff>
    </xdr:from>
    <xdr:to>
      <xdr:col>11</xdr:col>
      <xdr:colOff>149239</xdr:colOff>
      <xdr:row>12</xdr:row>
      <xdr:rowOff>28780</xdr:rowOff>
    </xdr:to>
    <xdr:cxnSp macro="">
      <xdr:nvCxnSpPr>
        <xdr:cNvPr id="145" name="直線矢印コネクタ 144"/>
        <xdr:cNvCxnSpPr>
          <a:stCxn id="143" idx="2"/>
          <a:endCxn id="134" idx="0"/>
        </xdr:cNvCxnSpPr>
      </xdr:nvCxnSpPr>
      <xdr:spPr>
        <a:xfrm>
          <a:off x="4719397" y="1070309"/>
          <a:ext cx="1842" cy="3439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199981</xdr:colOff>
      <xdr:row>6</xdr:row>
      <xdr:rowOff>12146</xdr:rowOff>
    </xdr:from>
    <xdr:to>
      <xdr:col>15</xdr:col>
      <xdr:colOff>96725</xdr:colOff>
      <xdr:row>7</xdr:row>
      <xdr:rowOff>101792</xdr:rowOff>
    </xdr:to>
    <xdr:sp macro="" textlink="">
      <xdr:nvSpPr>
        <xdr:cNvPr id="146" name="正方形/長方形 145"/>
        <xdr:cNvSpPr/>
      </xdr:nvSpPr>
      <xdr:spPr>
        <a:xfrm>
          <a:off x="3940708" y="358510"/>
          <a:ext cx="1559290" cy="26282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200938</xdr:colOff>
      <xdr:row>23</xdr:row>
      <xdr:rowOff>121375</xdr:rowOff>
    </xdr:from>
    <xdr:to>
      <xdr:col>15</xdr:col>
      <xdr:colOff>97251</xdr:colOff>
      <xdr:row>25</xdr:row>
      <xdr:rowOff>31671</xdr:rowOff>
    </xdr:to>
    <xdr:sp macro="" textlink="">
      <xdr:nvSpPr>
        <xdr:cNvPr id="147" name="正方形/長方形 146"/>
        <xdr:cNvSpPr/>
      </xdr:nvSpPr>
      <xdr:spPr>
        <a:xfrm>
          <a:off x="3941665" y="3411830"/>
          <a:ext cx="1558859" cy="2566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199981</xdr:colOff>
      <xdr:row>26</xdr:row>
      <xdr:rowOff>2876</xdr:rowOff>
    </xdr:from>
    <xdr:to>
      <xdr:col>15</xdr:col>
      <xdr:colOff>96725</xdr:colOff>
      <xdr:row>27</xdr:row>
      <xdr:rowOff>94657</xdr:rowOff>
    </xdr:to>
    <xdr:sp macro="" textlink="">
      <xdr:nvSpPr>
        <xdr:cNvPr id="148" name="正方形/長方形 147"/>
        <xdr:cNvSpPr/>
      </xdr:nvSpPr>
      <xdr:spPr>
        <a:xfrm>
          <a:off x="3940708" y="3812876"/>
          <a:ext cx="1559290" cy="26496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143951</xdr:colOff>
      <xdr:row>25</xdr:row>
      <xdr:rowOff>31671</xdr:rowOff>
    </xdr:from>
    <xdr:to>
      <xdr:col>11</xdr:col>
      <xdr:colOff>144693</xdr:colOff>
      <xdr:row>26</xdr:row>
      <xdr:rowOff>5265</xdr:rowOff>
    </xdr:to>
    <xdr:cxnSp macro="">
      <xdr:nvCxnSpPr>
        <xdr:cNvPr id="149" name="直線矢印コネクタ 148"/>
        <xdr:cNvCxnSpPr>
          <a:stCxn id="147" idx="2"/>
          <a:endCxn id="148" idx="0"/>
        </xdr:cNvCxnSpPr>
      </xdr:nvCxnSpPr>
      <xdr:spPr>
        <a:xfrm flipH="1">
          <a:off x="4715951" y="3668489"/>
          <a:ext cx="742" cy="1467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196827</xdr:colOff>
      <xdr:row>28</xdr:row>
      <xdr:rowOff>89532</xdr:rowOff>
    </xdr:from>
    <xdr:to>
      <xdr:col>15</xdr:col>
      <xdr:colOff>93571</xdr:colOff>
      <xdr:row>30</xdr:row>
      <xdr:rowOff>14022</xdr:rowOff>
    </xdr:to>
    <xdr:sp macro="" textlink="">
      <xdr:nvSpPr>
        <xdr:cNvPr id="150" name="正方形/長方形 149"/>
        <xdr:cNvSpPr/>
      </xdr:nvSpPr>
      <xdr:spPr>
        <a:xfrm>
          <a:off x="3937554" y="4245896"/>
          <a:ext cx="1559290" cy="27085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142479</xdr:colOff>
      <xdr:row>27</xdr:row>
      <xdr:rowOff>94657</xdr:rowOff>
    </xdr:from>
    <xdr:to>
      <xdr:col>11</xdr:col>
      <xdr:colOff>145633</xdr:colOff>
      <xdr:row>28</xdr:row>
      <xdr:rowOff>89532</xdr:rowOff>
    </xdr:to>
    <xdr:cxnSp macro="">
      <xdr:nvCxnSpPr>
        <xdr:cNvPr id="151" name="直線矢印コネクタ 150"/>
        <xdr:cNvCxnSpPr>
          <a:stCxn id="148" idx="2"/>
          <a:endCxn id="150" idx="0"/>
        </xdr:cNvCxnSpPr>
      </xdr:nvCxnSpPr>
      <xdr:spPr>
        <a:xfrm flipH="1">
          <a:off x="4714479" y="4077839"/>
          <a:ext cx="3154" cy="16805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142479</xdr:colOff>
      <xdr:row>30</xdr:row>
      <xdr:rowOff>14022</xdr:rowOff>
    </xdr:from>
    <xdr:to>
      <xdr:col>11</xdr:col>
      <xdr:colOff>142753</xdr:colOff>
      <xdr:row>31</xdr:row>
      <xdr:rowOff>163308</xdr:rowOff>
    </xdr:to>
    <xdr:cxnSp macro="">
      <xdr:nvCxnSpPr>
        <xdr:cNvPr id="152" name="直線矢印コネクタ 151"/>
        <xdr:cNvCxnSpPr>
          <a:stCxn id="150" idx="2"/>
          <a:endCxn id="157" idx="0"/>
        </xdr:cNvCxnSpPr>
      </xdr:nvCxnSpPr>
      <xdr:spPr>
        <a:xfrm>
          <a:off x="4714479" y="4516749"/>
          <a:ext cx="274" cy="3224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8093</xdr:colOff>
      <xdr:row>34</xdr:row>
      <xdr:rowOff>26857</xdr:rowOff>
    </xdr:from>
    <xdr:to>
      <xdr:col>14</xdr:col>
      <xdr:colOff>104528</xdr:colOff>
      <xdr:row>36</xdr:row>
      <xdr:rowOff>145251</xdr:rowOff>
    </xdr:to>
    <xdr:sp macro="" textlink="">
      <xdr:nvSpPr>
        <xdr:cNvPr id="155" name="円弧 154"/>
        <xdr:cNvSpPr/>
      </xdr:nvSpPr>
      <xdr:spPr>
        <a:xfrm rot="5400000">
          <a:off x="4499841" y="4886928"/>
          <a:ext cx="464757" cy="1135526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8093</xdr:colOff>
      <xdr:row>31</xdr:row>
      <xdr:rowOff>35139</xdr:rowOff>
    </xdr:from>
    <xdr:to>
      <xdr:col>14</xdr:col>
      <xdr:colOff>104528</xdr:colOff>
      <xdr:row>33</xdr:row>
      <xdr:rowOff>153532</xdr:rowOff>
    </xdr:to>
    <xdr:sp macro="" textlink="">
      <xdr:nvSpPr>
        <xdr:cNvPr id="156" name="円弧 155"/>
        <xdr:cNvSpPr/>
      </xdr:nvSpPr>
      <xdr:spPr>
        <a:xfrm rot="5400000">
          <a:off x="4499841" y="4375664"/>
          <a:ext cx="464757" cy="1135526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200024</xdr:colOff>
      <xdr:row>31</xdr:row>
      <xdr:rowOff>163308</xdr:rowOff>
    </xdr:from>
    <xdr:to>
      <xdr:col>15</xdr:col>
      <xdr:colOff>90922</xdr:colOff>
      <xdr:row>33</xdr:row>
      <xdr:rowOff>76062</xdr:rowOff>
    </xdr:to>
    <xdr:sp macro="" textlink="">
      <xdr:nvSpPr>
        <xdr:cNvPr id="157" name="正方形/長方形 156"/>
        <xdr:cNvSpPr/>
      </xdr:nvSpPr>
      <xdr:spPr>
        <a:xfrm>
          <a:off x="3940751" y="4839217"/>
          <a:ext cx="1553444" cy="2591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200024</xdr:colOff>
      <xdr:row>34</xdr:row>
      <xdr:rowOff>128195</xdr:rowOff>
    </xdr:from>
    <xdr:to>
      <xdr:col>15</xdr:col>
      <xdr:colOff>90922</xdr:colOff>
      <xdr:row>36</xdr:row>
      <xdr:rowOff>55600</xdr:rowOff>
    </xdr:to>
    <xdr:sp macro="" textlink="">
      <xdr:nvSpPr>
        <xdr:cNvPr id="158" name="正方形/長方形 157"/>
        <xdr:cNvSpPr/>
      </xdr:nvSpPr>
      <xdr:spPr>
        <a:xfrm>
          <a:off x="3940751" y="5323650"/>
          <a:ext cx="1553444" cy="27376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143995</xdr:colOff>
      <xdr:row>33</xdr:row>
      <xdr:rowOff>76062</xdr:rowOff>
    </xdr:from>
    <xdr:to>
      <xdr:col>11</xdr:col>
      <xdr:colOff>143995</xdr:colOff>
      <xdr:row>34</xdr:row>
      <xdr:rowOff>128195</xdr:rowOff>
    </xdr:to>
    <xdr:cxnSp macro="">
      <xdr:nvCxnSpPr>
        <xdr:cNvPr id="161" name="直線矢印コネクタ 160"/>
        <xdr:cNvCxnSpPr>
          <a:stCxn id="157" idx="2"/>
          <a:endCxn id="158" idx="0"/>
        </xdr:cNvCxnSpPr>
      </xdr:nvCxnSpPr>
      <xdr:spPr>
        <a:xfrm>
          <a:off x="4715995" y="5098335"/>
          <a:ext cx="0" cy="2253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145473</xdr:colOff>
      <xdr:row>36</xdr:row>
      <xdr:rowOff>55600</xdr:rowOff>
    </xdr:from>
    <xdr:to>
      <xdr:col>11</xdr:col>
      <xdr:colOff>148370</xdr:colOff>
      <xdr:row>46</xdr:row>
      <xdr:rowOff>5386</xdr:rowOff>
    </xdr:to>
    <xdr:cxnSp macro="">
      <xdr:nvCxnSpPr>
        <xdr:cNvPr id="162" name="直線矢印コネクタ 161"/>
        <xdr:cNvCxnSpPr>
          <a:stCxn id="158" idx="2"/>
          <a:endCxn id="165" idx="0"/>
        </xdr:cNvCxnSpPr>
      </xdr:nvCxnSpPr>
      <xdr:spPr>
        <a:xfrm>
          <a:off x="2431473" y="6290145"/>
          <a:ext cx="2897" cy="16816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63073</xdr:colOff>
      <xdr:row>29</xdr:row>
      <xdr:rowOff>167982</xdr:rowOff>
    </xdr:from>
    <xdr:to>
      <xdr:col>14</xdr:col>
      <xdr:colOff>127349</xdr:colOff>
      <xdr:row>31</xdr:row>
      <xdr:rowOff>35912</xdr:rowOff>
    </xdr:to>
    <xdr:sp macro="" textlink="">
      <xdr:nvSpPr>
        <xdr:cNvPr id="164" name="テキスト ボックス 163"/>
        <xdr:cNvSpPr txBox="1"/>
      </xdr:nvSpPr>
      <xdr:spPr>
        <a:xfrm>
          <a:off x="4427255" y="4497527"/>
          <a:ext cx="895549" cy="214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200213</xdr:colOff>
      <xdr:row>46</xdr:row>
      <xdr:rowOff>5386</xdr:rowOff>
    </xdr:from>
    <xdr:to>
      <xdr:col>15</xdr:col>
      <xdr:colOff>96526</xdr:colOff>
      <xdr:row>47</xdr:row>
      <xdr:rowOff>83771</xdr:rowOff>
    </xdr:to>
    <xdr:sp macro="" textlink="">
      <xdr:nvSpPr>
        <xdr:cNvPr id="165" name="正方形/長方形 164"/>
        <xdr:cNvSpPr/>
      </xdr:nvSpPr>
      <xdr:spPr>
        <a:xfrm>
          <a:off x="1654940" y="7971750"/>
          <a:ext cx="1558859" cy="25156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199256</xdr:colOff>
      <xdr:row>48</xdr:row>
      <xdr:rowOff>85900</xdr:rowOff>
    </xdr:from>
    <xdr:to>
      <xdr:col>15</xdr:col>
      <xdr:colOff>96000</xdr:colOff>
      <xdr:row>50</xdr:row>
      <xdr:rowOff>13304</xdr:rowOff>
    </xdr:to>
    <xdr:sp macro="" textlink="">
      <xdr:nvSpPr>
        <xdr:cNvPr id="166" name="正方形/長方形 165"/>
        <xdr:cNvSpPr/>
      </xdr:nvSpPr>
      <xdr:spPr>
        <a:xfrm>
          <a:off x="1628006" y="8576757"/>
          <a:ext cx="1529601" cy="28119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147628</xdr:colOff>
      <xdr:row>47</xdr:row>
      <xdr:rowOff>83771</xdr:rowOff>
    </xdr:from>
    <xdr:to>
      <xdr:col>11</xdr:col>
      <xdr:colOff>148370</xdr:colOff>
      <xdr:row>48</xdr:row>
      <xdr:rowOff>85900</xdr:rowOff>
    </xdr:to>
    <xdr:cxnSp macro="">
      <xdr:nvCxnSpPr>
        <xdr:cNvPr id="167" name="直線矢印コネクタ 166"/>
        <xdr:cNvCxnSpPr>
          <a:stCxn id="165" idx="2"/>
          <a:endCxn id="166" idx="0"/>
        </xdr:cNvCxnSpPr>
      </xdr:nvCxnSpPr>
      <xdr:spPr>
        <a:xfrm flipH="1">
          <a:off x="2433628" y="8223316"/>
          <a:ext cx="742" cy="1753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196102</xdr:colOff>
      <xdr:row>51</xdr:row>
      <xdr:rowOff>8180</xdr:rowOff>
    </xdr:from>
    <xdr:to>
      <xdr:col>15</xdr:col>
      <xdr:colOff>92846</xdr:colOff>
      <xdr:row>52</xdr:row>
      <xdr:rowOff>100757</xdr:rowOff>
    </xdr:to>
    <xdr:sp macro="" textlink="">
      <xdr:nvSpPr>
        <xdr:cNvPr id="168" name="正方形/長方形 167"/>
        <xdr:cNvSpPr/>
      </xdr:nvSpPr>
      <xdr:spPr>
        <a:xfrm>
          <a:off x="1624852" y="9029716"/>
          <a:ext cx="1529601" cy="26947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141754</xdr:colOff>
      <xdr:row>50</xdr:row>
      <xdr:rowOff>13304</xdr:rowOff>
    </xdr:from>
    <xdr:to>
      <xdr:col>11</xdr:col>
      <xdr:colOff>144908</xdr:colOff>
      <xdr:row>51</xdr:row>
      <xdr:rowOff>8180</xdr:rowOff>
    </xdr:to>
    <xdr:cxnSp macro="">
      <xdr:nvCxnSpPr>
        <xdr:cNvPr id="169" name="直線矢印コネクタ 168"/>
        <xdr:cNvCxnSpPr>
          <a:stCxn id="166" idx="2"/>
          <a:endCxn id="168" idx="0"/>
        </xdr:cNvCxnSpPr>
      </xdr:nvCxnSpPr>
      <xdr:spPr>
        <a:xfrm flipH="1">
          <a:off x="2386933" y="8857947"/>
          <a:ext cx="3154" cy="1717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141754</xdr:colOff>
      <xdr:row>52</xdr:row>
      <xdr:rowOff>100757</xdr:rowOff>
    </xdr:from>
    <xdr:to>
      <xdr:col>11</xdr:col>
      <xdr:colOff>142028</xdr:colOff>
      <xdr:row>54</xdr:row>
      <xdr:rowOff>73151</xdr:rowOff>
    </xdr:to>
    <xdr:cxnSp macro="">
      <xdr:nvCxnSpPr>
        <xdr:cNvPr id="170" name="直線矢印コネクタ 169"/>
        <xdr:cNvCxnSpPr>
          <a:stCxn id="168" idx="2"/>
          <a:endCxn id="175" idx="0"/>
        </xdr:cNvCxnSpPr>
      </xdr:nvCxnSpPr>
      <xdr:spPr>
        <a:xfrm>
          <a:off x="2386933" y="9299186"/>
          <a:ext cx="274" cy="326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7368</xdr:colOff>
      <xdr:row>56</xdr:row>
      <xdr:rowOff>113592</xdr:rowOff>
    </xdr:from>
    <xdr:to>
      <xdr:col>14</xdr:col>
      <xdr:colOff>103803</xdr:colOff>
      <xdr:row>59</xdr:row>
      <xdr:rowOff>63899</xdr:rowOff>
    </xdr:to>
    <xdr:sp macro="" textlink="">
      <xdr:nvSpPr>
        <xdr:cNvPr id="173" name="円弧 172"/>
        <xdr:cNvSpPr/>
      </xdr:nvSpPr>
      <xdr:spPr>
        <a:xfrm rot="5400000">
          <a:off x="2162325" y="9701599"/>
          <a:ext cx="480986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7368</xdr:colOff>
      <xdr:row>53</xdr:row>
      <xdr:rowOff>121874</xdr:rowOff>
    </xdr:from>
    <xdr:to>
      <xdr:col>14</xdr:col>
      <xdr:colOff>103803</xdr:colOff>
      <xdr:row>56</xdr:row>
      <xdr:rowOff>72179</xdr:rowOff>
    </xdr:to>
    <xdr:sp macro="" textlink="">
      <xdr:nvSpPr>
        <xdr:cNvPr id="174" name="円弧 173"/>
        <xdr:cNvSpPr/>
      </xdr:nvSpPr>
      <xdr:spPr>
        <a:xfrm rot="5400000">
          <a:off x="2162326" y="9179201"/>
          <a:ext cx="480984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199299</xdr:colOff>
      <xdr:row>54</xdr:row>
      <xdr:rowOff>73151</xdr:rowOff>
    </xdr:from>
    <xdr:to>
      <xdr:col>15</xdr:col>
      <xdr:colOff>90197</xdr:colOff>
      <xdr:row>55</xdr:row>
      <xdr:rowOff>171602</xdr:rowOff>
    </xdr:to>
    <xdr:sp macro="" textlink="">
      <xdr:nvSpPr>
        <xdr:cNvPr id="175" name="正方形/長方形 174"/>
        <xdr:cNvSpPr/>
      </xdr:nvSpPr>
      <xdr:spPr>
        <a:xfrm>
          <a:off x="1628049" y="9625365"/>
          <a:ext cx="1523755" cy="27534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199299</xdr:colOff>
      <xdr:row>57</xdr:row>
      <xdr:rowOff>46842</xdr:rowOff>
    </xdr:from>
    <xdr:to>
      <xdr:col>15</xdr:col>
      <xdr:colOff>90197</xdr:colOff>
      <xdr:row>58</xdr:row>
      <xdr:rowOff>151141</xdr:rowOff>
    </xdr:to>
    <xdr:sp macro="" textlink="">
      <xdr:nvSpPr>
        <xdr:cNvPr id="176" name="正方形/長方形 175"/>
        <xdr:cNvSpPr/>
      </xdr:nvSpPr>
      <xdr:spPr>
        <a:xfrm>
          <a:off x="1628049" y="10129735"/>
          <a:ext cx="1523755" cy="281192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143270</xdr:colOff>
      <xdr:row>55</xdr:row>
      <xdr:rowOff>171602</xdr:rowOff>
    </xdr:from>
    <xdr:to>
      <xdr:col>11</xdr:col>
      <xdr:colOff>143270</xdr:colOff>
      <xdr:row>57</xdr:row>
      <xdr:rowOff>46842</xdr:rowOff>
    </xdr:to>
    <xdr:cxnSp macro="">
      <xdr:nvCxnSpPr>
        <xdr:cNvPr id="179" name="直線矢印コネクタ 178"/>
        <xdr:cNvCxnSpPr>
          <a:stCxn id="175" idx="2"/>
          <a:endCxn id="176" idx="0"/>
        </xdr:cNvCxnSpPr>
      </xdr:nvCxnSpPr>
      <xdr:spPr>
        <a:xfrm>
          <a:off x="2388449" y="9900709"/>
          <a:ext cx="0" cy="2290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144474</xdr:colOff>
      <xdr:row>58</xdr:row>
      <xdr:rowOff>151141</xdr:rowOff>
    </xdr:from>
    <xdr:to>
      <xdr:col>11</xdr:col>
      <xdr:colOff>144748</xdr:colOff>
      <xdr:row>68</xdr:row>
      <xdr:rowOff>106151</xdr:rowOff>
    </xdr:to>
    <xdr:cxnSp macro="">
      <xdr:nvCxnSpPr>
        <xdr:cNvPr id="180" name="直線矢印コネクタ 179"/>
        <xdr:cNvCxnSpPr>
          <a:stCxn id="176" idx="2"/>
          <a:endCxn id="184" idx="0"/>
        </xdr:cNvCxnSpPr>
      </xdr:nvCxnSpPr>
      <xdr:spPr>
        <a:xfrm flipH="1">
          <a:off x="2389653" y="10410927"/>
          <a:ext cx="274" cy="17239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62348</xdr:colOff>
      <xdr:row>52</xdr:row>
      <xdr:rowOff>77824</xdr:rowOff>
    </xdr:from>
    <xdr:to>
      <xdr:col>14</xdr:col>
      <xdr:colOff>126624</xdr:colOff>
      <xdr:row>53</xdr:row>
      <xdr:rowOff>122647</xdr:rowOff>
    </xdr:to>
    <xdr:sp macro="" textlink="">
      <xdr:nvSpPr>
        <xdr:cNvPr id="182" name="テキスト ボックス 181"/>
        <xdr:cNvSpPr txBox="1"/>
      </xdr:nvSpPr>
      <xdr:spPr>
        <a:xfrm>
          <a:off x="2103419" y="9276253"/>
          <a:ext cx="880705" cy="221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196102</xdr:colOff>
      <xdr:row>68</xdr:row>
      <xdr:rowOff>106151</xdr:rowOff>
    </xdr:from>
    <xdr:to>
      <xdr:col>15</xdr:col>
      <xdr:colOff>92846</xdr:colOff>
      <xdr:row>70</xdr:row>
      <xdr:rowOff>21836</xdr:rowOff>
    </xdr:to>
    <xdr:sp macro="" textlink="">
      <xdr:nvSpPr>
        <xdr:cNvPr id="184" name="正方形/長方形 183"/>
        <xdr:cNvSpPr/>
      </xdr:nvSpPr>
      <xdr:spPr>
        <a:xfrm>
          <a:off x="1624852" y="12134865"/>
          <a:ext cx="1529601" cy="26947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1x1 Conv 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196102</xdr:colOff>
      <xdr:row>71</xdr:row>
      <xdr:rowOff>117037</xdr:rowOff>
    </xdr:from>
    <xdr:to>
      <xdr:col>15</xdr:col>
      <xdr:colOff>92846</xdr:colOff>
      <xdr:row>73</xdr:row>
      <xdr:rowOff>27278</xdr:rowOff>
    </xdr:to>
    <xdr:sp macro="" textlink="">
      <xdr:nvSpPr>
        <xdr:cNvPr id="185" name="正方形/長方形 184"/>
        <xdr:cNvSpPr/>
      </xdr:nvSpPr>
      <xdr:spPr>
        <a:xfrm>
          <a:off x="1624852" y="12676430"/>
          <a:ext cx="1529601" cy="2640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8x8 Avg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144475</xdr:colOff>
      <xdr:row>70</xdr:row>
      <xdr:rowOff>21836</xdr:rowOff>
    </xdr:from>
    <xdr:to>
      <xdr:col>11</xdr:col>
      <xdr:colOff>144475</xdr:colOff>
      <xdr:row>71</xdr:row>
      <xdr:rowOff>117037</xdr:rowOff>
    </xdr:to>
    <xdr:cxnSp macro="">
      <xdr:nvCxnSpPr>
        <xdr:cNvPr id="187" name="直線矢印コネクタ 186"/>
        <xdr:cNvCxnSpPr>
          <a:stCxn id="184" idx="2"/>
          <a:endCxn id="185" idx="0"/>
        </xdr:cNvCxnSpPr>
      </xdr:nvCxnSpPr>
      <xdr:spPr>
        <a:xfrm>
          <a:off x="2389654" y="12404336"/>
          <a:ext cx="0" cy="27209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199256</xdr:colOff>
      <xdr:row>74</xdr:row>
      <xdr:rowOff>29105</xdr:rowOff>
    </xdr:from>
    <xdr:to>
      <xdr:col>15</xdr:col>
      <xdr:colOff>96000</xdr:colOff>
      <xdr:row>75</xdr:row>
      <xdr:rowOff>133402</xdr:rowOff>
    </xdr:to>
    <xdr:sp macro="" textlink="">
      <xdr:nvSpPr>
        <xdr:cNvPr id="188" name="正方形/長方形 187"/>
        <xdr:cNvSpPr/>
      </xdr:nvSpPr>
      <xdr:spPr>
        <a:xfrm>
          <a:off x="1628006" y="13119176"/>
          <a:ext cx="1529601" cy="28119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144475</xdr:colOff>
      <xdr:row>73</xdr:row>
      <xdr:rowOff>27278</xdr:rowOff>
    </xdr:from>
    <xdr:to>
      <xdr:col>11</xdr:col>
      <xdr:colOff>147629</xdr:colOff>
      <xdr:row>74</xdr:row>
      <xdr:rowOff>29105</xdr:rowOff>
    </xdr:to>
    <xdr:cxnSp macro="">
      <xdr:nvCxnSpPr>
        <xdr:cNvPr id="189" name="直線矢印コネクタ 188"/>
        <xdr:cNvCxnSpPr>
          <a:stCxn id="185" idx="2"/>
          <a:endCxn id="188" idx="0"/>
        </xdr:cNvCxnSpPr>
      </xdr:nvCxnSpPr>
      <xdr:spPr>
        <a:xfrm>
          <a:off x="2389654" y="12940457"/>
          <a:ext cx="3154" cy="17871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190973</xdr:colOff>
      <xdr:row>76</xdr:row>
      <xdr:rowOff>139736</xdr:rowOff>
    </xdr:from>
    <xdr:to>
      <xdr:col>15</xdr:col>
      <xdr:colOff>90676</xdr:colOff>
      <xdr:row>78</xdr:row>
      <xdr:rowOff>67141</xdr:rowOff>
    </xdr:to>
    <xdr:sp macro="" textlink="">
      <xdr:nvSpPr>
        <xdr:cNvPr id="190" name="正方形/長方形 189"/>
        <xdr:cNvSpPr/>
      </xdr:nvSpPr>
      <xdr:spPr>
        <a:xfrm>
          <a:off x="1619723" y="13583593"/>
          <a:ext cx="1532560" cy="281191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fc 10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140825</xdr:colOff>
      <xdr:row>75</xdr:row>
      <xdr:rowOff>133402</xdr:rowOff>
    </xdr:from>
    <xdr:to>
      <xdr:col>11</xdr:col>
      <xdr:colOff>147629</xdr:colOff>
      <xdr:row>76</xdr:row>
      <xdr:rowOff>139736</xdr:rowOff>
    </xdr:to>
    <xdr:cxnSp macro="">
      <xdr:nvCxnSpPr>
        <xdr:cNvPr id="191" name="直線矢印コネクタ 190"/>
        <xdr:cNvCxnSpPr>
          <a:stCxn id="188" idx="2"/>
          <a:endCxn id="190" idx="0"/>
        </xdr:cNvCxnSpPr>
      </xdr:nvCxnSpPr>
      <xdr:spPr>
        <a:xfrm flipH="1">
          <a:off x="2386004" y="13400366"/>
          <a:ext cx="6804" cy="18322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103170</xdr:colOff>
      <xdr:row>70</xdr:row>
      <xdr:rowOff>42447</xdr:rowOff>
    </xdr:from>
    <xdr:to>
      <xdr:col>14</xdr:col>
      <xdr:colOff>167446</xdr:colOff>
      <xdr:row>71</xdr:row>
      <xdr:rowOff>87269</xdr:rowOff>
    </xdr:to>
    <xdr:sp macro="" textlink="">
      <xdr:nvSpPr>
        <xdr:cNvPr id="192" name="テキスト ボックス 191"/>
        <xdr:cNvSpPr txBox="1"/>
      </xdr:nvSpPr>
      <xdr:spPr>
        <a:xfrm>
          <a:off x="2144241" y="12424947"/>
          <a:ext cx="880705" cy="221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2728</xdr:colOff>
      <xdr:row>12</xdr:row>
      <xdr:rowOff>91529</xdr:rowOff>
    </xdr:from>
    <xdr:to>
      <xdr:col>37</xdr:col>
      <xdr:colOff>87528</xdr:colOff>
      <xdr:row>14</xdr:row>
      <xdr:rowOff>16799</xdr:rowOff>
    </xdr:to>
    <xdr:sp macro="" textlink="">
      <xdr:nvSpPr>
        <xdr:cNvPr id="200" name="正方形/長方形 199"/>
        <xdr:cNvSpPr/>
      </xdr:nvSpPr>
      <xdr:spPr>
        <a:xfrm>
          <a:off x="6125942" y="2214243"/>
          <a:ext cx="1513550" cy="27905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2728</xdr:colOff>
      <xdr:row>15</xdr:row>
      <xdr:rowOff>65221</xdr:rowOff>
    </xdr:from>
    <xdr:to>
      <xdr:col>37</xdr:col>
      <xdr:colOff>87528</xdr:colOff>
      <xdr:row>16</xdr:row>
      <xdr:rowOff>164425</xdr:rowOff>
    </xdr:to>
    <xdr:sp macro="" textlink="">
      <xdr:nvSpPr>
        <xdr:cNvPr id="201" name="正方形/長方形 200"/>
        <xdr:cNvSpPr/>
      </xdr:nvSpPr>
      <xdr:spPr>
        <a:xfrm>
          <a:off x="6125942" y="2718614"/>
          <a:ext cx="1513550" cy="27609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142520</xdr:colOff>
      <xdr:row>7</xdr:row>
      <xdr:rowOff>96141</xdr:rowOff>
    </xdr:from>
    <xdr:to>
      <xdr:col>33</xdr:col>
      <xdr:colOff>143476</xdr:colOff>
      <xdr:row>8</xdr:row>
      <xdr:rowOff>104008</xdr:rowOff>
    </xdr:to>
    <xdr:cxnSp macro="">
      <xdr:nvCxnSpPr>
        <xdr:cNvPr id="204" name="直線矢印コネクタ 203"/>
        <xdr:cNvCxnSpPr>
          <a:stCxn id="212" idx="2"/>
          <a:endCxn id="209" idx="0"/>
        </xdr:cNvCxnSpPr>
      </xdr:nvCxnSpPr>
      <xdr:spPr>
        <a:xfrm flipH="1">
          <a:off x="7208338" y="615686"/>
          <a:ext cx="956" cy="1810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149234</xdr:colOff>
      <xdr:row>14</xdr:row>
      <xdr:rowOff>16799</xdr:rowOff>
    </xdr:from>
    <xdr:to>
      <xdr:col>33</xdr:col>
      <xdr:colOff>149234</xdr:colOff>
      <xdr:row>15</xdr:row>
      <xdr:rowOff>65221</xdr:rowOff>
    </xdr:to>
    <xdr:cxnSp macro="">
      <xdr:nvCxnSpPr>
        <xdr:cNvPr id="205" name="直線矢印コネクタ 204"/>
        <xdr:cNvCxnSpPr>
          <a:stCxn id="200" idx="2"/>
          <a:endCxn id="201" idx="0"/>
        </xdr:cNvCxnSpPr>
      </xdr:nvCxnSpPr>
      <xdr:spPr>
        <a:xfrm>
          <a:off x="6884770" y="2493299"/>
          <a:ext cx="0" cy="2253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149958</xdr:colOff>
      <xdr:row>16</xdr:row>
      <xdr:rowOff>173229</xdr:rowOff>
    </xdr:from>
    <xdr:to>
      <xdr:col>33</xdr:col>
      <xdr:colOff>151584</xdr:colOff>
      <xdr:row>19</xdr:row>
      <xdr:rowOff>139397</xdr:rowOff>
    </xdr:to>
    <xdr:cxnSp macro="">
      <xdr:nvCxnSpPr>
        <xdr:cNvPr id="206" name="直線矢印コネクタ 205"/>
        <xdr:cNvCxnSpPr>
          <a:stCxn id="201" idx="2"/>
          <a:endCxn id="287" idx="0"/>
        </xdr:cNvCxnSpPr>
      </xdr:nvCxnSpPr>
      <xdr:spPr>
        <a:xfrm flipH="1">
          <a:off x="6885494" y="3003515"/>
          <a:ext cx="1626" cy="49684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198551</xdr:colOff>
      <xdr:row>8</xdr:row>
      <xdr:rowOff>104008</xdr:rowOff>
    </xdr:from>
    <xdr:to>
      <xdr:col>37</xdr:col>
      <xdr:colOff>85090</xdr:colOff>
      <xdr:row>10</xdr:row>
      <xdr:rowOff>25567</xdr:rowOff>
    </xdr:to>
    <xdr:sp macro="" textlink="">
      <xdr:nvSpPr>
        <xdr:cNvPr id="209" name="正方形/長方形 208"/>
        <xdr:cNvSpPr/>
      </xdr:nvSpPr>
      <xdr:spPr>
        <a:xfrm>
          <a:off x="6433096" y="796735"/>
          <a:ext cx="1549085" cy="26792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16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32</xdr:col>
      <xdr:colOff>82649</xdr:colOff>
      <xdr:row>14</xdr:row>
      <xdr:rowOff>17769</xdr:rowOff>
    </xdr:from>
    <xdr:to>
      <xdr:col>36</xdr:col>
      <xdr:colOff>157131</xdr:colOff>
      <xdr:row>15</xdr:row>
      <xdr:rowOff>58881</xdr:rowOff>
    </xdr:to>
    <xdr:sp macro="" textlink="">
      <xdr:nvSpPr>
        <xdr:cNvPr id="210" name="テキスト ボックス 209"/>
        <xdr:cNvSpPr txBox="1"/>
      </xdr:nvSpPr>
      <xdr:spPr>
        <a:xfrm>
          <a:off x="6614078" y="2494269"/>
          <a:ext cx="890910" cy="2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141820</xdr:colOff>
      <xdr:row>10</xdr:row>
      <xdr:rowOff>25567</xdr:rowOff>
    </xdr:from>
    <xdr:to>
      <xdr:col>33</xdr:col>
      <xdr:colOff>147181</xdr:colOff>
      <xdr:row>12</xdr:row>
      <xdr:rowOff>91529</xdr:rowOff>
    </xdr:to>
    <xdr:cxnSp macro="">
      <xdr:nvCxnSpPr>
        <xdr:cNvPr id="211" name="直線矢印コネクタ 210"/>
        <xdr:cNvCxnSpPr>
          <a:stCxn id="209" idx="2"/>
          <a:endCxn id="200" idx="0"/>
        </xdr:cNvCxnSpPr>
      </xdr:nvCxnSpPr>
      <xdr:spPr>
        <a:xfrm>
          <a:off x="6877356" y="1794496"/>
          <a:ext cx="5361" cy="4197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199507</xdr:colOff>
      <xdr:row>6</xdr:row>
      <xdr:rowOff>6495</xdr:rowOff>
    </xdr:from>
    <xdr:to>
      <xdr:col>37</xdr:col>
      <xdr:colOff>86046</xdr:colOff>
      <xdr:row>7</xdr:row>
      <xdr:rowOff>96141</xdr:rowOff>
    </xdr:to>
    <xdr:sp macro="" textlink="">
      <xdr:nvSpPr>
        <xdr:cNvPr id="212" name="正方形/長方形 211"/>
        <xdr:cNvSpPr/>
      </xdr:nvSpPr>
      <xdr:spPr>
        <a:xfrm>
          <a:off x="6434052" y="352859"/>
          <a:ext cx="1549085" cy="26282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29</xdr:col>
      <xdr:colOff>200464</xdr:colOff>
      <xdr:row>27</xdr:row>
      <xdr:rowOff>88503</xdr:rowOff>
    </xdr:from>
    <xdr:to>
      <xdr:col>37</xdr:col>
      <xdr:colOff>86572</xdr:colOff>
      <xdr:row>28</xdr:row>
      <xdr:rowOff>171980</xdr:rowOff>
    </xdr:to>
    <xdr:sp macro="" textlink="">
      <xdr:nvSpPr>
        <xdr:cNvPr id="213" name="正方形/長方形 212"/>
        <xdr:cNvSpPr/>
      </xdr:nvSpPr>
      <xdr:spPr>
        <a:xfrm>
          <a:off x="6227191" y="4764412"/>
          <a:ext cx="1548654" cy="2566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29</xdr:col>
      <xdr:colOff>199507</xdr:colOff>
      <xdr:row>29</xdr:row>
      <xdr:rowOff>143185</xdr:rowOff>
    </xdr:from>
    <xdr:to>
      <xdr:col>37</xdr:col>
      <xdr:colOff>86046</xdr:colOff>
      <xdr:row>31</xdr:row>
      <xdr:rowOff>61786</xdr:rowOff>
    </xdr:to>
    <xdr:sp macro="" textlink="">
      <xdr:nvSpPr>
        <xdr:cNvPr id="214" name="正方形/長方形 213"/>
        <xdr:cNvSpPr/>
      </xdr:nvSpPr>
      <xdr:spPr>
        <a:xfrm>
          <a:off x="6226234" y="5165458"/>
          <a:ext cx="1549085" cy="26496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142777</xdr:colOff>
      <xdr:row>28</xdr:row>
      <xdr:rowOff>171980</xdr:rowOff>
    </xdr:from>
    <xdr:to>
      <xdr:col>33</xdr:col>
      <xdr:colOff>143518</xdr:colOff>
      <xdr:row>29</xdr:row>
      <xdr:rowOff>143185</xdr:rowOff>
    </xdr:to>
    <xdr:cxnSp macro="">
      <xdr:nvCxnSpPr>
        <xdr:cNvPr id="215" name="直線矢印コネクタ 214"/>
        <xdr:cNvCxnSpPr>
          <a:stCxn id="213" idx="2"/>
          <a:endCxn id="214" idx="0"/>
        </xdr:cNvCxnSpPr>
      </xdr:nvCxnSpPr>
      <xdr:spPr>
        <a:xfrm flipH="1">
          <a:off x="7000777" y="5021071"/>
          <a:ext cx="741" cy="1443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199739</xdr:colOff>
      <xdr:row>49</xdr:row>
      <xdr:rowOff>7151</xdr:rowOff>
    </xdr:from>
    <xdr:to>
      <xdr:col>37</xdr:col>
      <xdr:colOff>96052</xdr:colOff>
      <xdr:row>50</xdr:row>
      <xdr:rowOff>85537</xdr:rowOff>
    </xdr:to>
    <xdr:sp macro="" textlink="">
      <xdr:nvSpPr>
        <xdr:cNvPr id="231" name="正方形/長方形 230"/>
        <xdr:cNvSpPr/>
      </xdr:nvSpPr>
      <xdr:spPr>
        <a:xfrm>
          <a:off x="6226466" y="8493060"/>
          <a:ext cx="1558859" cy="25156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2x2 Max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29</xdr:col>
      <xdr:colOff>198782</xdr:colOff>
      <xdr:row>51</xdr:row>
      <xdr:rowOff>87666</xdr:rowOff>
    </xdr:from>
    <xdr:to>
      <xdr:col>37</xdr:col>
      <xdr:colOff>85321</xdr:colOff>
      <xdr:row>53</xdr:row>
      <xdr:rowOff>15070</xdr:rowOff>
    </xdr:to>
    <xdr:sp macro="" textlink="">
      <xdr:nvSpPr>
        <xdr:cNvPr id="232" name="正方形/長方形 231"/>
        <xdr:cNvSpPr/>
      </xdr:nvSpPr>
      <xdr:spPr>
        <a:xfrm>
          <a:off x="6225509" y="8919939"/>
          <a:ext cx="1549085" cy="27376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142052</xdr:colOff>
      <xdr:row>50</xdr:row>
      <xdr:rowOff>85537</xdr:rowOff>
    </xdr:from>
    <xdr:to>
      <xdr:col>33</xdr:col>
      <xdr:colOff>147896</xdr:colOff>
      <xdr:row>51</xdr:row>
      <xdr:rowOff>87666</xdr:rowOff>
    </xdr:to>
    <xdr:cxnSp macro="">
      <xdr:nvCxnSpPr>
        <xdr:cNvPr id="233" name="直線矢印コネクタ 232"/>
        <xdr:cNvCxnSpPr>
          <a:stCxn id="231" idx="2"/>
          <a:endCxn id="232" idx="0"/>
        </xdr:cNvCxnSpPr>
      </xdr:nvCxnSpPr>
      <xdr:spPr>
        <a:xfrm flipH="1">
          <a:off x="7000052" y="8744628"/>
          <a:ext cx="5844" cy="1753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195628</xdr:colOff>
      <xdr:row>71</xdr:row>
      <xdr:rowOff>84172</xdr:rowOff>
    </xdr:from>
    <xdr:to>
      <xdr:col>37</xdr:col>
      <xdr:colOff>82167</xdr:colOff>
      <xdr:row>72</xdr:row>
      <xdr:rowOff>171306</xdr:rowOff>
    </xdr:to>
    <xdr:sp macro="" textlink="">
      <xdr:nvSpPr>
        <xdr:cNvPr id="251" name="正方形/長方形 250"/>
        <xdr:cNvSpPr/>
      </xdr:nvSpPr>
      <xdr:spPr>
        <a:xfrm>
          <a:off x="6114735" y="12643565"/>
          <a:ext cx="1519396" cy="2640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8x8 Avg Pooling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138370</xdr:colOff>
      <xdr:row>63</xdr:row>
      <xdr:rowOff>169253</xdr:rowOff>
    </xdr:from>
    <xdr:to>
      <xdr:col>33</xdr:col>
      <xdr:colOff>138898</xdr:colOff>
      <xdr:row>71</xdr:row>
      <xdr:rowOff>84172</xdr:rowOff>
    </xdr:to>
    <xdr:cxnSp macro="">
      <xdr:nvCxnSpPr>
        <xdr:cNvPr id="253" name="直線矢印コネクタ 252"/>
        <xdr:cNvCxnSpPr>
          <a:stCxn id="341" idx="2"/>
          <a:endCxn id="251" idx="0"/>
        </xdr:cNvCxnSpPr>
      </xdr:nvCxnSpPr>
      <xdr:spPr>
        <a:xfrm>
          <a:off x="6996370" y="11079708"/>
          <a:ext cx="528" cy="130037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198782</xdr:colOff>
      <xdr:row>73</xdr:row>
      <xdr:rowOff>163607</xdr:rowOff>
    </xdr:from>
    <xdr:to>
      <xdr:col>37</xdr:col>
      <xdr:colOff>95526</xdr:colOff>
      <xdr:row>75</xdr:row>
      <xdr:rowOff>110743</xdr:rowOff>
    </xdr:to>
    <xdr:sp macro="" textlink="">
      <xdr:nvSpPr>
        <xdr:cNvPr id="254" name="正方形/長方形 253"/>
        <xdr:cNvSpPr/>
      </xdr:nvSpPr>
      <xdr:spPr>
        <a:xfrm>
          <a:off x="6117889" y="13076786"/>
          <a:ext cx="1529601" cy="300921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Dropout 20%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144000</xdr:colOff>
      <xdr:row>72</xdr:row>
      <xdr:rowOff>171306</xdr:rowOff>
    </xdr:from>
    <xdr:to>
      <xdr:col>33</xdr:col>
      <xdr:colOff>147154</xdr:colOff>
      <xdr:row>73</xdr:row>
      <xdr:rowOff>163607</xdr:rowOff>
    </xdr:to>
    <xdr:cxnSp macro="">
      <xdr:nvCxnSpPr>
        <xdr:cNvPr id="255" name="直線矢印コネクタ 254"/>
        <xdr:cNvCxnSpPr>
          <a:stCxn id="251" idx="2"/>
          <a:endCxn id="254" idx="0"/>
        </xdr:cNvCxnSpPr>
      </xdr:nvCxnSpPr>
      <xdr:spPr>
        <a:xfrm>
          <a:off x="6879536" y="12907592"/>
          <a:ext cx="3154" cy="16919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190499</xdr:colOff>
      <xdr:row>76</xdr:row>
      <xdr:rowOff>108702</xdr:rowOff>
    </xdr:from>
    <xdr:to>
      <xdr:col>37</xdr:col>
      <xdr:colOff>79997</xdr:colOff>
      <xdr:row>78</xdr:row>
      <xdr:rowOff>34276</xdr:rowOff>
    </xdr:to>
    <xdr:sp macro="" textlink="">
      <xdr:nvSpPr>
        <xdr:cNvPr id="256" name="正方形/長方形 255"/>
        <xdr:cNvSpPr/>
      </xdr:nvSpPr>
      <xdr:spPr>
        <a:xfrm>
          <a:off x="6109606" y="13552559"/>
          <a:ext cx="1522355" cy="27936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fc 10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140350</xdr:colOff>
      <xdr:row>75</xdr:row>
      <xdr:rowOff>110743</xdr:rowOff>
    </xdr:from>
    <xdr:to>
      <xdr:col>33</xdr:col>
      <xdr:colOff>147154</xdr:colOff>
      <xdr:row>76</xdr:row>
      <xdr:rowOff>108702</xdr:rowOff>
    </xdr:to>
    <xdr:cxnSp macro="">
      <xdr:nvCxnSpPr>
        <xdr:cNvPr id="257" name="直線矢印コネクタ 256"/>
        <xdr:cNvCxnSpPr>
          <a:stCxn id="254" idx="2"/>
          <a:endCxn id="256" idx="0"/>
        </xdr:cNvCxnSpPr>
      </xdr:nvCxnSpPr>
      <xdr:spPr>
        <a:xfrm flipH="1">
          <a:off x="6875886" y="13377707"/>
          <a:ext cx="6804" cy="1748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11423</xdr:colOff>
      <xdr:row>12</xdr:row>
      <xdr:rowOff>3349</xdr:rowOff>
    </xdr:from>
    <xdr:to>
      <xdr:col>39</xdr:col>
      <xdr:colOff>24813</xdr:colOff>
      <xdr:row>17</xdr:row>
      <xdr:rowOff>112504</xdr:rowOff>
    </xdr:to>
    <xdr:sp macro="" textlink="">
      <xdr:nvSpPr>
        <xdr:cNvPr id="260" name="円弧 259"/>
        <xdr:cNvSpPr/>
      </xdr:nvSpPr>
      <xdr:spPr>
        <a:xfrm rot="5400000">
          <a:off x="6665058" y="1799749"/>
          <a:ext cx="993620" cy="1646248"/>
        </a:xfrm>
        <a:prstGeom prst="arc">
          <a:avLst>
            <a:gd name="adj1" fmla="val 9083381"/>
            <a:gd name="adj2" fmla="val 197798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32</xdr:col>
      <xdr:colOff>82122</xdr:colOff>
      <xdr:row>10</xdr:row>
      <xdr:rowOff>17525</xdr:rowOff>
    </xdr:from>
    <xdr:to>
      <xdr:col>36</xdr:col>
      <xdr:colOff>146398</xdr:colOff>
      <xdr:row>11</xdr:row>
      <xdr:rowOff>62348</xdr:rowOff>
    </xdr:to>
    <xdr:sp macro="" textlink="">
      <xdr:nvSpPr>
        <xdr:cNvPr id="261" name="テキスト ボックス 260"/>
        <xdr:cNvSpPr txBox="1"/>
      </xdr:nvSpPr>
      <xdr:spPr>
        <a:xfrm>
          <a:off x="6940122" y="1056616"/>
          <a:ext cx="895549" cy="2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32</xdr:col>
      <xdr:colOff>89852</xdr:colOff>
      <xdr:row>17</xdr:row>
      <xdr:rowOff>99571</xdr:rowOff>
    </xdr:from>
    <xdr:to>
      <xdr:col>36</xdr:col>
      <xdr:colOff>164334</xdr:colOff>
      <xdr:row>18</xdr:row>
      <xdr:rowOff>144395</xdr:rowOff>
    </xdr:to>
    <xdr:sp macro="" textlink="">
      <xdr:nvSpPr>
        <xdr:cNvPr id="263" name="テキスト ボックス 262"/>
        <xdr:cNvSpPr txBox="1"/>
      </xdr:nvSpPr>
      <xdr:spPr>
        <a:xfrm>
          <a:off x="6621281" y="3106750"/>
          <a:ext cx="890910" cy="221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16565</xdr:colOff>
      <xdr:row>19</xdr:row>
      <xdr:rowOff>139397</xdr:rowOff>
    </xdr:from>
    <xdr:to>
      <xdr:col>39</xdr:col>
      <xdr:colOff>70438</xdr:colOff>
      <xdr:row>21</xdr:row>
      <xdr:rowOff>3326</xdr:rowOff>
    </xdr:to>
    <xdr:sp macro="" textlink="">
      <xdr:nvSpPr>
        <xdr:cNvPr id="287" name="正方形/長方形 286"/>
        <xdr:cNvSpPr/>
      </xdr:nvSpPr>
      <xdr:spPr>
        <a:xfrm>
          <a:off x="5731565" y="3500361"/>
          <a:ext cx="2299052" cy="2177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143518</xdr:colOff>
      <xdr:row>21</xdr:row>
      <xdr:rowOff>3326</xdr:rowOff>
    </xdr:from>
    <xdr:to>
      <xdr:col>33</xdr:col>
      <xdr:colOff>147411</xdr:colOff>
      <xdr:row>27</xdr:row>
      <xdr:rowOff>88503</xdr:rowOff>
    </xdr:to>
    <xdr:cxnSp macro="">
      <xdr:nvCxnSpPr>
        <xdr:cNvPr id="295" name="直線矢印コネクタ 294"/>
        <xdr:cNvCxnSpPr>
          <a:stCxn id="287" idx="2"/>
          <a:endCxn id="213" idx="0"/>
        </xdr:cNvCxnSpPr>
      </xdr:nvCxnSpPr>
      <xdr:spPr>
        <a:xfrm flipH="1">
          <a:off x="7001518" y="3640144"/>
          <a:ext cx="3893" cy="11242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7040</xdr:colOff>
      <xdr:row>21</xdr:row>
      <xdr:rowOff>86941</xdr:rowOff>
    </xdr:from>
    <xdr:to>
      <xdr:col>39</xdr:col>
      <xdr:colOff>60913</xdr:colOff>
      <xdr:row>22</xdr:row>
      <xdr:rowOff>122669</xdr:rowOff>
    </xdr:to>
    <xdr:sp macro="" textlink="">
      <xdr:nvSpPr>
        <xdr:cNvPr id="294" name="正方形/長方形 293"/>
        <xdr:cNvSpPr/>
      </xdr:nvSpPr>
      <xdr:spPr>
        <a:xfrm>
          <a:off x="5722040" y="3801691"/>
          <a:ext cx="2299052" cy="2126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9526</xdr:colOff>
      <xdr:row>32</xdr:row>
      <xdr:rowOff>135684</xdr:rowOff>
    </xdr:from>
    <xdr:to>
      <xdr:col>39</xdr:col>
      <xdr:colOff>72203</xdr:colOff>
      <xdr:row>39</xdr:row>
      <xdr:rowOff>136098</xdr:rowOff>
    </xdr:to>
    <xdr:sp macro="" textlink="">
      <xdr:nvSpPr>
        <xdr:cNvPr id="304" name="正方形/長方形 303"/>
        <xdr:cNvSpPr/>
      </xdr:nvSpPr>
      <xdr:spPr>
        <a:xfrm>
          <a:off x="5828435" y="5677502"/>
          <a:ext cx="2348677" cy="121268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780</xdr:colOff>
      <xdr:row>33</xdr:row>
      <xdr:rowOff>109870</xdr:rowOff>
    </xdr:from>
    <xdr:to>
      <xdr:col>37</xdr:col>
      <xdr:colOff>89292</xdr:colOff>
      <xdr:row>35</xdr:row>
      <xdr:rowOff>31429</xdr:rowOff>
    </xdr:to>
    <xdr:sp macro="" textlink="">
      <xdr:nvSpPr>
        <xdr:cNvPr id="305" name="正方形/長方形 304"/>
        <xdr:cNvSpPr/>
      </xdr:nvSpPr>
      <xdr:spPr>
        <a:xfrm>
          <a:off x="6235325" y="5824870"/>
          <a:ext cx="1543240" cy="26792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4492</xdr:colOff>
      <xdr:row>36</xdr:row>
      <xdr:rowOff>87273</xdr:rowOff>
    </xdr:from>
    <xdr:to>
      <xdr:col>37</xdr:col>
      <xdr:colOff>89292</xdr:colOff>
      <xdr:row>38</xdr:row>
      <xdr:rowOff>2162</xdr:rowOff>
    </xdr:to>
    <xdr:sp macro="" textlink="">
      <xdr:nvSpPr>
        <xdr:cNvPr id="306" name="正方形/長方形 305"/>
        <xdr:cNvSpPr/>
      </xdr:nvSpPr>
      <xdr:spPr>
        <a:xfrm>
          <a:off x="6239037" y="6321818"/>
          <a:ext cx="1539528" cy="26125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150998</xdr:colOff>
      <xdr:row>35</xdr:row>
      <xdr:rowOff>31429</xdr:rowOff>
    </xdr:from>
    <xdr:to>
      <xdr:col>33</xdr:col>
      <xdr:colOff>150998</xdr:colOff>
      <xdr:row>36</xdr:row>
      <xdr:rowOff>87273</xdr:rowOff>
    </xdr:to>
    <xdr:cxnSp macro="">
      <xdr:nvCxnSpPr>
        <xdr:cNvPr id="307" name="直線矢印コネクタ 306"/>
        <xdr:cNvCxnSpPr>
          <a:stCxn id="305" idx="2"/>
          <a:endCxn id="306" idx="0"/>
        </xdr:cNvCxnSpPr>
      </xdr:nvCxnSpPr>
      <xdr:spPr>
        <a:xfrm>
          <a:off x="7008998" y="6092793"/>
          <a:ext cx="0" cy="229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147320</xdr:colOff>
      <xdr:row>38</xdr:row>
      <xdr:rowOff>2162</xdr:rowOff>
    </xdr:from>
    <xdr:to>
      <xdr:col>33</xdr:col>
      <xdr:colOff>153348</xdr:colOff>
      <xdr:row>40</xdr:row>
      <xdr:rowOff>159120</xdr:rowOff>
    </xdr:to>
    <xdr:cxnSp macro="">
      <xdr:nvCxnSpPr>
        <xdr:cNvPr id="308" name="直線矢印コネクタ 307"/>
        <xdr:cNvCxnSpPr>
          <a:stCxn id="306" idx="2"/>
          <a:endCxn id="314" idx="0"/>
        </xdr:cNvCxnSpPr>
      </xdr:nvCxnSpPr>
      <xdr:spPr>
        <a:xfrm flipH="1">
          <a:off x="7005320" y="6583071"/>
          <a:ext cx="6028" cy="5033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84413</xdr:colOff>
      <xdr:row>35</xdr:row>
      <xdr:rowOff>32399</xdr:rowOff>
    </xdr:from>
    <xdr:to>
      <xdr:col>36</xdr:col>
      <xdr:colOff>158895</xdr:colOff>
      <xdr:row>36</xdr:row>
      <xdr:rowOff>80933</xdr:rowOff>
    </xdr:to>
    <xdr:sp macro="" textlink="">
      <xdr:nvSpPr>
        <xdr:cNvPr id="309" name="テキスト ボックス 308"/>
        <xdr:cNvSpPr txBox="1"/>
      </xdr:nvSpPr>
      <xdr:spPr>
        <a:xfrm>
          <a:off x="6734595" y="6093763"/>
          <a:ext cx="905755" cy="221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142777</xdr:colOff>
      <xdr:row>31</xdr:row>
      <xdr:rowOff>61786</xdr:rowOff>
    </xdr:from>
    <xdr:to>
      <xdr:col>33</xdr:col>
      <xdr:colOff>148945</xdr:colOff>
      <xdr:row>33</xdr:row>
      <xdr:rowOff>109870</xdr:rowOff>
    </xdr:to>
    <xdr:cxnSp macro="">
      <xdr:nvCxnSpPr>
        <xdr:cNvPr id="310" name="直線矢印コネクタ 309"/>
        <xdr:cNvCxnSpPr>
          <a:stCxn id="214" idx="2"/>
          <a:endCxn id="305" idx="0"/>
        </xdr:cNvCxnSpPr>
      </xdr:nvCxnSpPr>
      <xdr:spPr>
        <a:xfrm>
          <a:off x="7000777" y="5430422"/>
          <a:ext cx="6168" cy="394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13187</xdr:colOff>
      <xdr:row>33</xdr:row>
      <xdr:rowOff>21691</xdr:rowOff>
    </xdr:from>
    <xdr:to>
      <xdr:col>39</xdr:col>
      <xdr:colOff>26577</xdr:colOff>
      <xdr:row>38</xdr:row>
      <xdr:rowOff>136658</xdr:rowOff>
    </xdr:to>
    <xdr:sp macro="" textlink="">
      <xdr:nvSpPr>
        <xdr:cNvPr id="311" name="円弧 310"/>
        <xdr:cNvSpPr/>
      </xdr:nvSpPr>
      <xdr:spPr>
        <a:xfrm rot="5400000">
          <a:off x="6803081" y="5389161"/>
          <a:ext cx="980876" cy="1675935"/>
        </a:xfrm>
        <a:prstGeom prst="arc">
          <a:avLst>
            <a:gd name="adj1" fmla="val 9083381"/>
            <a:gd name="adj2" fmla="val 197798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32</xdr:col>
      <xdr:colOff>91616</xdr:colOff>
      <xdr:row>38</xdr:row>
      <xdr:rowOff>114200</xdr:rowOff>
    </xdr:from>
    <xdr:to>
      <xdr:col>36</xdr:col>
      <xdr:colOff>166098</xdr:colOff>
      <xdr:row>39</xdr:row>
      <xdr:rowOff>149501</xdr:rowOff>
    </xdr:to>
    <xdr:sp macro="" textlink="">
      <xdr:nvSpPr>
        <xdr:cNvPr id="313" name="テキスト ボックス 312"/>
        <xdr:cNvSpPr txBox="1"/>
      </xdr:nvSpPr>
      <xdr:spPr>
        <a:xfrm>
          <a:off x="6741798" y="6695109"/>
          <a:ext cx="905755" cy="208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9525</xdr:colOff>
      <xdr:row>40</xdr:row>
      <xdr:rowOff>159120</xdr:rowOff>
    </xdr:from>
    <xdr:to>
      <xdr:col>39</xdr:col>
      <xdr:colOff>72202</xdr:colOff>
      <xdr:row>42</xdr:row>
      <xdr:rowOff>17957</xdr:rowOff>
    </xdr:to>
    <xdr:sp macro="" textlink="">
      <xdr:nvSpPr>
        <xdr:cNvPr id="314" name="正方形/長方形 313"/>
        <xdr:cNvSpPr/>
      </xdr:nvSpPr>
      <xdr:spPr>
        <a:xfrm>
          <a:off x="5828434" y="7086393"/>
          <a:ext cx="2348677" cy="205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144773</xdr:colOff>
      <xdr:row>42</xdr:row>
      <xdr:rowOff>17957</xdr:rowOff>
    </xdr:from>
    <xdr:to>
      <xdr:col>33</xdr:col>
      <xdr:colOff>147896</xdr:colOff>
      <xdr:row>49</xdr:row>
      <xdr:rowOff>7151</xdr:rowOff>
    </xdr:to>
    <xdr:cxnSp macro="">
      <xdr:nvCxnSpPr>
        <xdr:cNvPr id="315" name="直線矢印コネクタ 314"/>
        <xdr:cNvCxnSpPr>
          <a:stCxn id="314" idx="2"/>
          <a:endCxn id="231" idx="0"/>
        </xdr:cNvCxnSpPr>
      </xdr:nvCxnSpPr>
      <xdr:spPr>
        <a:xfrm>
          <a:off x="7002773" y="7291593"/>
          <a:ext cx="3123" cy="12014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42</xdr:row>
      <xdr:rowOff>105283</xdr:rowOff>
    </xdr:from>
    <xdr:to>
      <xdr:col>39</xdr:col>
      <xdr:colOff>62677</xdr:colOff>
      <xdr:row>43</xdr:row>
      <xdr:rowOff>141010</xdr:rowOff>
    </xdr:to>
    <xdr:sp macro="" textlink="">
      <xdr:nvSpPr>
        <xdr:cNvPr id="316" name="正方形/長方形 315"/>
        <xdr:cNvSpPr/>
      </xdr:nvSpPr>
      <xdr:spPr>
        <a:xfrm>
          <a:off x="5818909" y="7378919"/>
          <a:ext cx="2348677" cy="2089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3123</xdr:colOff>
      <xdr:row>54</xdr:row>
      <xdr:rowOff>110087</xdr:rowOff>
    </xdr:from>
    <xdr:to>
      <xdr:col>39</xdr:col>
      <xdr:colOff>65800</xdr:colOff>
      <xdr:row>61</xdr:row>
      <xdr:rowOff>120027</xdr:rowOff>
    </xdr:to>
    <xdr:sp macro="" textlink="">
      <xdr:nvSpPr>
        <xdr:cNvPr id="333" name="正方形/長方形 332"/>
        <xdr:cNvSpPr/>
      </xdr:nvSpPr>
      <xdr:spPr>
        <a:xfrm>
          <a:off x="5822032" y="9461905"/>
          <a:ext cx="2348677" cy="12222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3182</xdr:colOff>
      <xdr:row>55</xdr:row>
      <xdr:rowOff>84275</xdr:rowOff>
    </xdr:from>
    <xdr:to>
      <xdr:col>37</xdr:col>
      <xdr:colOff>82889</xdr:colOff>
      <xdr:row>57</xdr:row>
      <xdr:rowOff>9545</xdr:rowOff>
    </xdr:to>
    <xdr:sp macro="" textlink="">
      <xdr:nvSpPr>
        <xdr:cNvPr id="334" name="正方形/長方形 333"/>
        <xdr:cNvSpPr/>
      </xdr:nvSpPr>
      <xdr:spPr>
        <a:xfrm>
          <a:off x="6237727" y="9609275"/>
          <a:ext cx="1534435" cy="27163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3182</xdr:colOff>
      <xdr:row>58</xdr:row>
      <xdr:rowOff>57966</xdr:rowOff>
    </xdr:from>
    <xdr:to>
      <xdr:col>37</xdr:col>
      <xdr:colOff>82889</xdr:colOff>
      <xdr:row>59</xdr:row>
      <xdr:rowOff>153460</xdr:rowOff>
    </xdr:to>
    <xdr:sp macro="" textlink="">
      <xdr:nvSpPr>
        <xdr:cNvPr id="335" name="正方形/長方形 334"/>
        <xdr:cNvSpPr/>
      </xdr:nvSpPr>
      <xdr:spPr>
        <a:xfrm>
          <a:off x="6237727" y="10102511"/>
          <a:ext cx="1534435" cy="26867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144595</xdr:colOff>
      <xdr:row>57</xdr:row>
      <xdr:rowOff>9545</xdr:rowOff>
    </xdr:from>
    <xdr:to>
      <xdr:col>33</xdr:col>
      <xdr:colOff>144595</xdr:colOff>
      <xdr:row>58</xdr:row>
      <xdr:rowOff>57966</xdr:rowOff>
    </xdr:to>
    <xdr:cxnSp macro="">
      <xdr:nvCxnSpPr>
        <xdr:cNvPr id="336" name="直線矢印コネクタ 335"/>
        <xdr:cNvCxnSpPr>
          <a:stCxn id="334" idx="2"/>
          <a:endCxn id="335" idx="0"/>
        </xdr:cNvCxnSpPr>
      </xdr:nvCxnSpPr>
      <xdr:spPr>
        <a:xfrm>
          <a:off x="7002595" y="9880909"/>
          <a:ext cx="0" cy="22160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140917</xdr:colOff>
      <xdr:row>59</xdr:row>
      <xdr:rowOff>153460</xdr:rowOff>
    </xdr:from>
    <xdr:to>
      <xdr:col>33</xdr:col>
      <xdr:colOff>149492</xdr:colOff>
      <xdr:row>62</xdr:row>
      <xdr:rowOff>128432</xdr:rowOff>
    </xdr:to>
    <xdr:cxnSp macro="">
      <xdr:nvCxnSpPr>
        <xdr:cNvPr id="337" name="直線矢印コネクタ 336"/>
        <xdr:cNvCxnSpPr>
          <a:stCxn id="335" idx="2"/>
          <a:endCxn id="341" idx="0"/>
        </xdr:cNvCxnSpPr>
      </xdr:nvCxnSpPr>
      <xdr:spPr>
        <a:xfrm flipH="1">
          <a:off x="6998917" y="10371187"/>
          <a:ext cx="8575" cy="49451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78010</xdr:colOff>
      <xdr:row>57</xdr:row>
      <xdr:rowOff>10515</xdr:rowOff>
    </xdr:from>
    <xdr:to>
      <xdr:col>36</xdr:col>
      <xdr:colOff>152492</xdr:colOff>
      <xdr:row>58</xdr:row>
      <xdr:rowOff>50906</xdr:rowOff>
    </xdr:to>
    <xdr:sp macro="" textlink="">
      <xdr:nvSpPr>
        <xdr:cNvPr id="338" name="テキスト ボックス 337"/>
        <xdr:cNvSpPr txBox="1"/>
      </xdr:nvSpPr>
      <xdr:spPr>
        <a:xfrm>
          <a:off x="6728192" y="9881879"/>
          <a:ext cx="905755" cy="213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31</xdr:col>
      <xdr:colOff>6784</xdr:colOff>
      <xdr:row>54</xdr:row>
      <xdr:rowOff>172988</xdr:rowOff>
    </xdr:from>
    <xdr:to>
      <xdr:col>39</xdr:col>
      <xdr:colOff>20174</xdr:colOff>
      <xdr:row>60</xdr:row>
      <xdr:rowOff>111064</xdr:rowOff>
    </xdr:to>
    <xdr:sp macro="" textlink="">
      <xdr:nvSpPr>
        <xdr:cNvPr id="339" name="円弧 338"/>
        <xdr:cNvSpPr/>
      </xdr:nvSpPr>
      <xdr:spPr>
        <a:xfrm rot="5400000">
          <a:off x="6798532" y="9175422"/>
          <a:ext cx="977167" cy="1675935"/>
        </a:xfrm>
        <a:prstGeom prst="arc">
          <a:avLst>
            <a:gd name="adj1" fmla="val 9083381"/>
            <a:gd name="adj2" fmla="val 197798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32</xdr:col>
      <xdr:colOff>85213</xdr:colOff>
      <xdr:row>60</xdr:row>
      <xdr:rowOff>88606</xdr:rowOff>
    </xdr:from>
    <xdr:to>
      <xdr:col>36</xdr:col>
      <xdr:colOff>159695</xdr:colOff>
      <xdr:row>61</xdr:row>
      <xdr:rowOff>137141</xdr:rowOff>
    </xdr:to>
    <xdr:sp macro="" textlink="">
      <xdr:nvSpPr>
        <xdr:cNvPr id="340" name="テキスト ボックス 339"/>
        <xdr:cNvSpPr txBox="1"/>
      </xdr:nvSpPr>
      <xdr:spPr>
        <a:xfrm>
          <a:off x="6735395" y="10479515"/>
          <a:ext cx="905755" cy="221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Relu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3122</xdr:colOff>
      <xdr:row>62</xdr:row>
      <xdr:rowOff>128432</xdr:rowOff>
    </xdr:from>
    <xdr:to>
      <xdr:col>39</xdr:col>
      <xdr:colOff>65799</xdr:colOff>
      <xdr:row>63</xdr:row>
      <xdr:rowOff>169253</xdr:rowOff>
    </xdr:to>
    <xdr:sp macro="" textlink="">
      <xdr:nvSpPr>
        <xdr:cNvPr id="341" name="正方形/長方形 340"/>
        <xdr:cNvSpPr/>
      </xdr:nvSpPr>
      <xdr:spPr>
        <a:xfrm>
          <a:off x="5822031" y="10865705"/>
          <a:ext cx="2348677" cy="2140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2401</xdr:colOff>
      <xdr:row>64</xdr:row>
      <xdr:rowOff>83398</xdr:rowOff>
    </xdr:from>
    <xdr:to>
      <xdr:col>39</xdr:col>
      <xdr:colOff>56274</xdr:colOff>
      <xdr:row>65</xdr:row>
      <xdr:rowOff>115414</xdr:rowOff>
    </xdr:to>
    <xdr:sp macro="" textlink="">
      <xdr:nvSpPr>
        <xdr:cNvPr id="342" name="正方形/長方形 341"/>
        <xdr:cNvSpPr/>
      </xdr:nvSpPr>
      <xdr:spPr>
        <a:xfrm>
          <a:off x="5821310" y="11167034"/>
          <a:ext cx="2339873" cy="2051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142052</xdr:colOff>
      <xdr:row>53</xdr:row>
      <xdr:rowOff>15070</xdr:rowOff>
    </xdr:from>
    <xdr:to>
      <xdr:col>33</xdr:col>
      <xdr:colOff>146945</xdr:colOff>
      <xdr:row>55</xdr:row>
      <xdr:rowOff>84275</xdr:rowOff>
    </xdr:to>
    <xdr:cxnSp macro="">
      <xdr:nvCxnSpPr>
        <xdr:cNvPr id="235" name="直線矢印コネクタ 234"/>
        <xdr:cNvCxnSpPr>
          <a:stCxn id="232" idx="2"/>
          <a:endCxn id="334" idx="0"/>
        </xdr:cNvCxnSpPr>
      </xdr:nvCxnSpPr>
      <xdr:spPr>
        <a:xfrm>
          <a:off x="7000052" y="9193706"/>
          <a:ext cx="4893" cy="4155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121227</xdr:colOff>
      <xdr:row>5</xdr:row>
      <xdr:rowOff>145181</xdr:rowOff>
    </xdr:from>
    <xdr:to>
      <xdr:col>7</xdr:col>
      <xdr:colOff>128681</xdr:colOff>
      <xdr:row>9</xdr:row>
      <xdr:rowOff>30925</xdr:rowOff>
    </xdr:to>
    <xdr:sp macro="" textlink="">
      <xdr:nvSpPr>
        <xdr:cNvPr id="349" name="テキスト ボックス 348"/>
        <xdr:cNvSpPr txBox="1"/>
      </xdr:nvSpPr>
      <xdr:spPr>
        <a:xfrm>
          <a:off x="536863" y="318363"/>
          <a:ext cx="1046545" cy="57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Output</a:t>
          </a:r>
        </a:p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size: 32x32</a:t>
          </a:r>
          <a:endParaRPr kumimoji="1" lang="ja-JP" altLang="en-US" sz="12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103909</xdr:colOff>
      <xdr:row>25</xdr:row>
      <xdr:rowOff>145182</xdr:rowOff>
    </xdr:from>
    <xdr:to>
      <xdr:col>7</xdr:col>
      <xdr:colOff>111363</xdr:colOff>
      <xdr:row>29</xdr:row>
      <xdr:rowOff>30926</xdr:rowOff>
    </xdr:to>
    <xdr:sp macro="" textlink="">
      <xdr:nvSpPr>
        <xdr:cNvPr id="350" name="テキスト ボックス 349"/>
        <xdr:cNvSpPr txBox="1"/>
      </xdr:nvSpPr>
      <xdr:spPr>
        <a:xfrm>
          <a:off x="519545" y="3782000"/>
          <a:ext cx="1046545" cy="57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Output</a:t>
          </a:r>
        </a:p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size: 16x16</a:t>
          </a:r>
          <a:endParaRPr kumimoji="1" lang="ja-JP" altLang="en-US" sz="12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121227</xdr:colOff>
      <xdr:row>48</xdr:row>
      <xdr:rowOff>44984</xdr:rowOff>
    </xdr:from>
    <xdr:to>
      <xdr:col>7</xdr:col>
      <xdr:colOff>128681</xdr:colOff>
      <xdr:row>51</xdr:row>
      <xdr:rowOff>103910</xdr:rowOff>
    </xdr:to>
    <xdr:sp macro="" textlink="">
      <xdr:nvSpPr>
        <xdr:cNvPr id="351" name="テキスト ボックス 350"/>
        <xdr:cNvSpPr txBox="1"/>
      </xdr:nvSpPr>
      <xdr:spPr>
        <a:xfrm>
          <a:off x="529441" y="8535841"/>
          <a:ext cx="1027990" cy="58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Output</a:t>
          </a:r>
        </a:p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size: 8x8</a:t>
          </a:r>
          <a:endParaRPr kumimoji="1" lang="ja-JP" altLang="en-US" sz="12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86590</xdr:colOff>
      <xdr:row>73</xdr:row>
      <xdr:rowOff>135285</xdr:rowOff>
    </xdr:from>
    <xdr:to>
      <xdr:col>7</xdr:col>
      <xdr:colOff>94044</xdr:colOff>
      <xdr:row>77</xdr:row>
      <xdr:rowOff>21029</xdr:rowOff>
    </xdr:to>
    <xdr:sp macro="" textlink="">
      <xdr:nvSpPr>
        <xdr:cNvPr id="352" name="テキスト ボックス 351"/>
        <xdr:cNvSpPr txBox="1"/>
      </xdr:nvSpPr>
      <xdr:spPr>
        <a:xfrm>
          <a:off x="494804" y="13048464"/>
          <a:ext cx="1027990" cy="593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Output</a:t>
          </a:r>
        </a:p>
        <a:p>
          <a:pPr algn="r"/>
          <a:r>
            <a:rPr kumimoji="1" lang="en-US" altLang="ja-JP" sz="12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size: 1</a:t>
          </a:r>
          <a:endParaRPr kumimoji="1" lang="ja-JP" altLang="en-US" sz="12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33132</xdr:colOff>
      <xdr:row>1</xdr:row>
      <xdr:rowOff>9693</xdr:rowOff>
    </xdr:from>
    <xdr:to>
      <xdr:col>15</xdr:col>
      <xdr:colOff>84333</xdr:colOff>
      <xdr:row>3</xdr:row>
      <xdr:rowOff>20374</xdr:rowOff>
    </xdr:to>
    <xdr:sp macro="" textlink="">
      <xdr:nvSpPr>
        <xdr:cNvPr id="353" name="テキスト ボックス 352"/>
        <xdr:cNvSpPr txBox="1"/>
      </xdr:nvSpPr>
      <xdr:spPr>
        <a:xfrm>
          <a:off x="1736426" y="177781"/>
          <a:ext cx="1541583" cy="346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4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Highway 1</a:t>
          </a:r>
          <a:endParaRPr kumimoji="1" lang="ja-JP" altLang="en-US" sz="1400" b="1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132522</xdr:colOff>
      <xdr:row>1</xdr:row>
      <xdr:rowOff>1410</xdr:rowOff>
    </xdr:from>
    <xdr:to>
      <xdr:col>25</xdr:col>
      <xdr:colOff>183723</xdr:colOff>
      <xdr:row>3</xdr:row>
      <xdr:rowOff>12091</xdr:rowOff>
    </xdr:to>
    <xdr:sp macro="" textlink="">
      <xdr:nvSpPr>
        <xdr:cNvPr id="354" name="テキスト ボックス 353"/>
        <xdr:cNvSpPr txBox="1"/>
      </xdr:nvSpPr>
      <xdr:spPr>
        <a:xfrm>
          <a:off x="3964934" y="169498"/>
          <a:ext cx="1541583" cy="346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4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Highway 2</a:t>
          </a:r>
          <a:endParaRPr kumimoji="1" lang="ja-JP" altLang="en-US" sz="1400" b="1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199981</xdr:colOff>
      <xdr:row>3</xdr:row>
      <xdr:rowOff>68174</xdr:rowOff>
    </xdr:from>
    <xdr:to>
      <xdr:col>15</xdr:col>
      <xdr:colOff>96725</xdr:colOff>
      <xdr:row>4</xdr:row>
      <xdr:rowOff>157821</xdr:rowOff>
    </xdr:to>
    <xdr:sp macro="" textlink="">
      <xdr:nvSpPr>
        <xdr:cNvPr id="357" name="正方形/長方形 356"/>
        <xdr:cNvSpPr/>
      </xdr:nvSpPr>
      <xdr:spPr>
        <a:xfrm>
          <a:off x="1666831" y="582524"/>
          <a:ext cx="1573144" cy="2610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image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148353</xdr:colOff>
      <xdr:row>4</xdr:row>
      <xdr:rowOff>157821</xdr:rowOff>
    </xdr:from>
    <xdr:to>
      <xdr:col>11</xdr:col>
      <xdr:colOff>148353</xdr:colOff>
      <xdr:row>6</xdr:row>
      <xdr:rowOff>12146</xdr:rowOff>
    </xdr:to>
    <xdr:cxnSp macro="">
      <xdr:nvCxnSpPr>
        <xdr:cNvPr id="358" name="直線矢印コネクタ 357"/>
        <xdr:cNvCxnSpPr>
          <a:stCxn id="357" idx="2"/>
          <a:endCxn id="146" idx="0"/>
        </xdr:cNvCxnSpPr>
      </xdr:nvCxnSpPr>
      <xdr:spPr>
        <a:xfrm>
          <a:off x="2453403" y="843621"/>
          <a:ext cx="0" cy="19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104731</xdr:colOff>
      <xdr:row>3</xdr:row>
      <xdr:rowOff>58649</xdr:rowOff>
    </xdr:from>
    <xdr:to>
      <xdr:col>26</xdr:col>
      <xdr:colOff>1475</xdr:colOff>
      <xdr:row>4</xdr:row>
      <xdr:rowOff>148296</xdr:rowOff>
    </xdr:to>
    <xdr:sp macro="" textlink="">
      <xdr:nvSpPr>
        <xdr:cNvPr id="361" name="正方形/長方形 360"/>
        <xdr:cNvSpPr/>
      </xdr:nvSpPr>
      <xdr:spPr>
        <a:xfrm>
          <a:off x="3876631" y="572999"/>
          <a:ext cx="1573144" cy="2610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image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50383</xdr:colOff>
      <xdr:row>4</xdr:row>
      <xdr:rowOff>148296</xdr:rowOff>
    </xdr:from>
    <xdr:to>
      <xdr:col>22</xdr:col>
      <xdr:colOff>53103</xdr:colOff>
      <xdr:row>6</xdr:row>
      <xdr:rowOff>1108</xdr:rowOff>
    </xdr:to>
    <xdr:cxnSp macro="">
      <xdr:nvCxnSpPr>
        <xdr:cNvPr id="362" name="直線矢印コネクタ 361"/>
        <xdr:cNvCxnSpPr>
          <a:stCxn id="361" idx="2"/>
          <a:endCxn id="41" idx="0"/>
        </xdr:cNvCxnSpPr>
      </xdr:nvCxnSpPr>
      <xdr:spPr>
        <a:xfrm flipH="1">
          <a:off x="4660483" y="834096"/>
          <a:ext cx="2720" cy="1957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190456</xdr:colOff>
      <xdr:row>3</xdr:row>
      <xdr:rowOff>77699</xdr:rowOff>
    </xdr:from>
    <xdr:to>
      <xdr:col>37</xdr:col>
      <xdr:colOff>87200</xdr:colOff>
      <xdr:row>4</xdr:row>
      <xdr:rowOff>167346</xdr:rowOff>
    </xdr:to>
    <xdr:sp macro="" textlink="">
      <xdr:nvSpPr>
        <xdr:cNvPr id="363" name="正方形/長方形 362"/>
        <xdr:cNvSpPr/>
      </xdr:nvSpPr>
      <xdr:spPr>
        <a:xfrm>
          <a:off x="6267406" y="592049"/>
          <a:ext cx="1573144" cy="2610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image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138828</xdr:colOff>
      <xdr:row>4</xdr:row>
      <xdr:rowOff>167346</xdr:rowOff>
    </xdr:from>
    <xdr:to>
      <xdr:col>33</xdr:col>
      <xdr:colOff>142777</xdr:colOff>
      <xdr:row>6</xdr:row>
      <xdr:rowOff>6495</xdr:rowOff>
    </xdr:to>
    <xdr:cxnSp macro="">
      <xdr:nvCxnSpPr>
        <xdr:cNvPr id="364" name="直線矢印コネクタ 363"/>
        <xdr:cNvCxnSpPr>
          <a:stCxn id="363" idx="2"/>
          <a:endCxn id="212" idx="0"/>
        </xdr:cNvCxnSpPr>
      </xdr:nvCxnSpPr>
      <xdr:spPr>
        <a:xfrm>
          <a:off x="7053978" y="853146"/>
          <a:ext cx="3949" cy="1820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10059</xdr:colOff>
      <xdr:row>1</xdr:row>
      <xdr:rowOff>10935</xdr:rowOff>
    </xdr:from>
    <xdr:to>
      <xdr:col>37</xdr:col>
      <xdr:colOff>61260</xdr:colOff>
      <xdr:row>3</xdr:row>
      <xdr:rowOff>21616</xdr:rowOff>
    </xdr:to>
    <xdr:sp macro="" textlink="">
      <xdr:nvSpPr>
        <xdr:cNvPr id="367" name="テキスト ボックス 366"/>
        <xdr:cNvSpPr txBox="1"/>
      </xdr:nvSpPr>
      <xdr:spPr>
        <a:xfrm>
          <a:off x="6296559" y="182385"/>
          <a:ext cx="1518051" cy="353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4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ResNet</a:t>
          </a:r>
          <a:endParaRPr kumimoji="1" lang="ja-JP" altLang="en-US" sz="1400" b="1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128128</xdr:colOff>
      <xdr:row>42</xdr:row>
      <xdr:rowOff>143762</xdr:rowOff>
    </xdr:from>
    <xdr:to>
      <xdr:col>25</xdr:col>
      <xdr:colOff>17498</xdr:colOff>
      <xdr:row>45</xdr:row>
      <xdr:rowOff>91933</xdr:rowOff>
    </xdr:to>
    <xdr:sp macro="" textlink="">
      <xdr:nvSpPr>
        <xdr:cNvPr id="368" name="円弧 367"/>
        <xdr:cNvSpPr/>
      </xdr:nvSpPr>
      <xdr:spPr>
        <a:xfrm rot="5400000">
          <a:off x="4323746" y="7255680"/>
          <a:ext cx="478850" cy="1114013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107669</xdr:colOff>
      <xdr:row>43</xdr:row>
      <xdr:rowOff>72978</xdr:rowOff>
    </xdr:from>
    <xdr:to>
      <xdr:col>25</xdr:col>
      <xdr:colOff>202675</xdr:colOff>
      <xdr:row>44</xdr:row>
      <xdr:rowOff>168944</xdr:rowOff>
    </xdr:to>
    <xdr:sp macro="" textlink="">
      <xdr:nvSpPr>
        <xdr:cNvPr id="369" name="正方形/長方形 368"/>
        <xdr:cNvSpPr/>
      </xdr:nvSpPr>
      <xdr:spPr>
        <a:xfrm>
          <a:off x="3781598" y="7679371"/>
          <a:ext cx="1523756" cy="27285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51263</xdr:colOff>
      <xdr:row>44</xdr:row>
      <xdr:rowOff>168944</xdr:rowOff>
    </xdr:from>
    <xdr:to>
      <xdr:col>22</xdr:col>
      <xdr:colOff>53121</xdr:colOff>
      <xdr:row>45</xdr:row>
      <xdr:rowOff>167530</xdr:rowOff>
    </xdr:to>
    <xdr:cxnSp macro="">
      <xdr:nvCxnSpPr>
        <xdr:cNvPr id="371" name="直線矢印コネクタ 370"/>
        <xdr:cNvCxnSpPr>
          <a:stCxn id="369" idx="2"/>
          <a:endCxn id="83" idx="0"/>
        </xdr:cNvCxnSpPr>
      </xdr:nvCxnSpPr>
      <xdr:spPr>
        <a:xfrm>
          <a:off x="4623263" y="7788944"/>
          <a:ext cx="1858" cy="1717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107943</xdr:colOff>
      <xdr:row>62</xdr:row>
      <xdr:rowOff>72386</xdr:rowOff>
    </xdr:from>
    <xdr:to>
      <xdr:col>25</xdr:col>
      <xdr:colOff>271</xdr:colOff>
      <xdr:row>65</xdr:row>
      <xdr:rowOff>22689</xdr:rowOff>
    </xdr:to>
    <xdr:sp macro="" textlink="">
      <xdr:nvSpPr>
        <xdr:cNvPr id="374" name="円弧 373"/>
        <xdr:cNvSpPr/>
      </xdr:nvSpPr>
      <xdr:spPr>
        <a:xfrm rot="5400000">
          <a:off x="4303974" y="10721748"/>
          <a:ext cx="480982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104050</xdr:colOff>
      <xdr:row>62</xdr:row>
      <xdr:rowOff>172347</xdr:rowOff>
    </xdr:from>
    <xdr:to>
      <xdr:col>25</xdr:col>
      <xdr:colOff>199055</xdr:colOff>
      <xdr:row>64</xdr:row>
      <xdr:rowOff>82616</xdr:rowOff>
    </xdr:to>
    <xdr:sp macro="" textlink="">
      <xdr:nvSpPr>
        <xdr:cNvPr id="96" name="正方形/長方形 95"/>
        <xdr:cNvSpPr/>
      </xdr:nvSpPr>
      <xdr:spPr>
        <a:xfrm>
          <a:off x="3777979" y="11139704"/>
          <a:ext cx="1523755" cy="26405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103861</xdr:colOff>
      <xdr:row>65</xdr:row>
      <xdr:rowOff>31564</xdr:rowOff>
    </xdr:from>
    <xdr:to>
      <xdr:col>24</xdr:col>
      <xdr:colOff>200297</xdr:colOff>
      <xdr:row>67</xdr:row>
      <xdr:rowOff>158761</xdr:rowOff>
    </xdr:to>
    <xdr:sp macro="" textlink="">
      <xdr:nvSpPr>
        <xdr:cNvPr id="377" name="円弧 376"/>
        <xdr:cNvSpPr/>
      </xdr:nvSpPr>
      <xdr:spPr>
        <a:xfrm rot="5400000">
          <a:off x="4299892" y="11211605"/>
          <a:ext cx="480982" cy="1116971"/>
        </a:xfrm>
        <a:prstGeom prst="arc">
          <a:avLst>
            <a:gd name="adj1" fmla="val 10830969"/>
            <a:gd name="adj2" fmla="val 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99968</xdr:colOff>
      <xdr:row>65</xdr:row>
      <xdr:rowOff>131525</xdr:rowOff>
    </xdr:from>
    <xdr:to>
      <xdr:col>25</xdr:col>
      <xdr:colOff>194973</xdr:colOff>
      <xdr:row>67</xdr:row>
      <xdr:rowOff>41795</xdr:rowOff>
    </xdr:to>
    <xdr:sp macro="" textlink="">
      <xdr:nvSpPr>
        <xdr:cNvPr id="378" name="正方形/長方形 377"/>
        <xdr:cNvSpPr/>
      </xdr:nvSpPr>
      <xdr:spPr>
        <a:xfrm>
          <a:off x="3773897" y="11629561"/>
          <a:ext cx="1523755" cy="26405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3x3 Conv Highway  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</a:t>
          </a:r>
          <a:endParaRPr kumimoji="1" lang="ja-JP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42696</xdr:colOff>
      <xdr:row>67</xdr:row>
      <xdr:rowOff>41795</xdr:rowOff>
    </xdr:from>
    <xdr:to>
      <xdr:col>22</xdr:col>
      <xdr:colOff>46504</xdr:colOff>
      <xdr:row>68</xdr:row>
      <xdr:rowOff>95113</xdr:rowOff>
    </xdr:to>
    <xdr:cxnSp macro="">
      <xdr:nvCxnSpPr>
        <xdr:cNvPr id="380" name="直線矢印コネクタ 379"/>
        <xdr:cNvCxnSpPr>
          <a:stCxn id="378" idx="2"/>
          <a:endCxn id="106" idx="0"/>
        </xdr:cNvCxnSpPr>
      </xdr:nvCxnSpPr>
      <xdr:spPr>
        <a:xfrm>
          <a:off x="4533053" y="11893616"/>
          <a:ext cx="3808" cy="2302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81643</xdr:colOff>
      <xdr:row>45</xdr:row>
      <xdr:rowOff>9691</xdr:rowOff>
    </xdr:from>
    <xdr:to>
      <xdr:col>39</xdr:col>
      <xdr:colOff>74253</xdr:colOff>
      <xdr:row>47</xdr:row>
      <xdr:rowOff>77134</xdr:rowOff>
    </xdr:to>
    <xdr:sp macro="" textlink="">
      <xdr:nvSpPr>
        <xdr:cNvPr id="384" name="テキスト ボックス 383"/>
        <xdr:cNvSpPr txBox="1"/>
      </xdr:nvSpPr>
      <xdr:spPr>
        <a:xfrm>
          <a:off x="6939643" y="7802873"/>
          <a:ext cx="1239519" cy="413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Repeat n times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44</xdr:row>
      <xdr:rowOff>64460</xdr:rowOff>
    </xdr:from>
    <xdr:to>
      <xdr:col>39</xdr:col>
      <xdr:colOff>66388</xdr:colOff>
      <xdr:row>45</xdr:row>
      <xdr:rowOff>103899</xdr:rowOff>
    </xdr:to>
    <xdr:sp macro="" textlink="">
      <xdr:nvSpPr>
        <xdr:cNvPr id="385" name="正方形/長方形 384"/>
        <xdr:cNvSpPr/>
      </xdr:nvSpPr>
      <xdr:spPr>
        <a:xfrm>
          <a:off x="5818909" y="7684460"/>
          <a:ext cx="2352388" cy="2126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7040</xdr:colOff>
      <xdr:row>23</xdr:row>
      <xdr:rowOff>59726</xdr:rowOff>
    </xdr:from>
    <xdr:to>
      <xdr:col>39</xdr:col>
      <xdr:colOff>60913</xdr:colOff>
      <xdr:row>24</xdr:row>
      <xdr:rowOff>95454</xdr:rowOff>
    </xdr:to>
    <xdr:sp macro="" textlink="">
      <xdr:nvSpPr>
        <xdr:cNvPr id="386" name="正方形/長方形 385"/>
        <xdr:cNvSpPr/>
      </xdr:nvSpPr>
      <xdr:spPr>
        <a:xfrm>
          <a:off x="5722040" y="4128262"/>
          <a:ext cx="2299052" cy="2126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68036</xdr:colOff>
      <xdr:row>23</xdr:row>
      <xdr:rowOff>170359</xdr:rowOff>
    </xdr:from>
    <xdr:to>
      <xdr:col>39</xdr:col>
      <xdr:colOff>60646</xdr:colOff>
      <xdr:row>26</xdr:row>
      <xdr:rowOff>60907</xdr:rowOff>
    </xdr:to>
    <xdr:sp macro="" textlink="">
      <xdr:nvSpPr>
        <xdr:cNvPr id="387" name="テキスト ボックス 386"/>
        <xdr:cNvSpPr txBox="1"/>
      </xdr:nvSpPr>
      <xdr:spPr>
        <a:xfrm>
          <a:off x="6983186" y="4113709"/>
          <a:ext cx="1249910" cy="4048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Repeat n times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66</xdr:row>
      <xdr:rowOff>54428</xdr:rowOff>
    </xdr:from>
    <xdr:to>
      <xdr:col>39</xdr:col>
      <xdr:colOff>53873</xdr:colOff>
      <xdr:row>67</xdr:row>
      <xdr:rowOff>86445</xdr:rowOff>
    </xdr:to>
    <xdr:sp macro="" textlink="">
      <xdr:nvSpPr>
        <xdr:cNvPr id="389" name="正方形/長方形 388"/>
        <xdr:cNvSpPr/>
      </xdr:nvSpPr>
      <xdr:spPr>
        <a:xfrm>
          <a:off x="5715000" y="11729357"/>
          <a:ext cx="2299052" cy="2089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90373</xdr:colOff>
      <xdr:row>67</xdr:row>
      <xdr:rowOff>9030</xdr:rowOff>
    </xdr:from>
    <xdr:to>
      <xdr:col>39</xdr:col>
      <xdr:colOff>82983</xdr:colOff>
      <xdr:row>69</xdr:row>
      <xdr:rowOff>85275</xdr:rowOff>
    </xdr:to>
    <xdr:sp macro="" textlink="">
      <xdr:nvSpPr>
        <xdr:cNvPr id="390" name="テキスト ボックス 389"/>
        <xdr:cNvSpPr txBox="1"/>
      </xdr:nvSpPr>
      <xdr:spPr>
        <a:xfrm>
          <a:off x="6825909" y="11860851"/>
          <a:ext cx="1217253" cy="43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Repeat n times</a:t>
          </a:r>
          <a:endParaRPr kumimoji="1" lang="ja-JP" altLang="en-US" sz="1000" b="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672352</xdr:colOff>
      <xdr:row>4</xdr:row>
      <xdr:rowOff>168087</xdr:rowOff>
    </xdr:from>
    <xdr:to>
      <xdr:col>13</xdr:col>
      <xdr:colOff>358588</xdr:colOff>
      <xdr:row>7</xdr:row>
      <xdr:rowOff>13217</xdr:rowOff>
    </xdr:to>
    <xdr:sp macro="" textlink="">
      <xdr:nvSpPr>
        <xdr:cNvPr id="2" name="フリーフォーム 1"/>
        <xdr:cNvSpPr/>
      </xdr:nvSpPr>
      <xdr:spPr>
        <a:xfrm>
          <a:off x="9099176" y="840440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22412</xdr:colOff>
      <xdr:row>7</xdr:row>
      <xdr:rowOff>22410</xdr:rowOff>
    </xdr:from>
    <xdr:to>
      <xdr:col>13</xdr:col>
      <xdr:colOff>392206</xdr:colOff>
      <xdr:row>9</xdr:row>
      <xdr:rowOff>35629</xdr:rowOff>
    </xdr:to>
    <xdr:sp macro="" textlink="">
      <xdr:nvSpPr>
        <xdr:cNvPr id="3" name="フリーフォーム 2"/>
        <xdr:cNvSpPr/>
      </xdr:nvSpPr>
      <xdr:spPr>
        <a:xfrm>
          <a:off x="9132794" y="1199028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11206</xdr:colOff>
      <xdr:row>9</xdr:row>
      <xdr:rowOff>44822</xdr:rowOff>
    </xdr:from>
    <xdr:to>
      <xdr:col>13</xdr:col>
      <xdr:colOff>381000</xdr:colOff>
      <xdr:row>11</xdr:row>
      <xdr:rowOff>58040</xdr:rowOff>
    </xdr:to>
    <xdr:sp macro="" textlink="">
      <xdr:nvSpPr>
        <xdr:cNvPr id="4" name="フリーフォーム 3"/>
        <xdr:cNvSpPr/>
      </xdr:nvSpPr>
      <xdr:spPr>
        <a:xfrm>
          <a:off x="9121588" y="1557616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12</xdr:row>
      <xdr:rowOff>22410</xdr:rowOff>
    </xdr:from>
    <xdr:to>
      <xdr:col>13</xdr:col>
      <xdr:colOff>369794</xdr:colOff>
      <xdr:row>14</xdr:row>
      <xdr:rowOff>35629</xdr:rowOff>
    </xdr:to>
    <xdr:sp macro="" textlink="">
      <xdr:nvSpPr>
        <xdr:cNvPr id="5" name="フリーフォーム 4"/>
        <xdr:cNvSpPr/>
      </xdr:nvSpPr>
      <xdr:spPr>
        <a:xfrm>
          <a:off x="9110382" y="2039469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22411</xdr:rowOff>
    </xdr:from>
    <xdr:to>
      <xdr:col>13</xdr:col>
      <xdr:colOff>369794</xdr:colOff>
      <xdr:row>16</xdr:row>
      <xdr:rowOff>35629</xdr:rowOff>
    </xdr:to>
    <xdr:sp macro="" textlink="">
      <xdr:nvSpPr>
        <xdr:cNvPr id="6" name="フリーフォーム 5"/>
        <xdr:cNvSpPr/>
      </xdr:nvSpPr>
      <xdr:spPr>
        <a:xfrm>
          <a:off x="9110382" y="2375646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22412</xdr:colOff>
      <xdr:row>15</xdr:row>
      <xdr:rowOff>168087</xdr:rowOff>
    </xdr:from>
    <xdr:to>
      <xdr:col>13</xdr:col>
      <xdr:colOff>392206</xdr:colOff>
      <xdr:row>18</xdr:row>
      <xdr:rowOff>13218</xdr:rowOff>
    </xdr:to>
    <xdr:sp macro="" textlink="">
      <xdr:nvSpPr>
        <xdr:cNvPr id="7" name="フリーフォーム 6"/>
        <xdr:cNvSpPr/>
      </xdr:nvSpPr>
      <xdr:spPr>
        <a:xfrm>
          <a:off x="9132794" y="2689411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369794</xdr:colOff>
      <xdr:row>21</xdr:row>
      <xdr:rowOff>13218</xdr:rowOff>
    </xdr:to>
    <xdr:sp macro="" textlink="">
      <xdr:nvSpPr>
        <xdr:cNvPr id="8" name="フリーフォーム 7"/>
        <xdr:cNvSpPr/>
      </xdr:nvSpPr>
      <xdr:spPr>
        <a:xfrm>
          <a:off x="9110382" y="3193676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21</xdr:row>
      <xdr:rowOff>22412</xdr:rowOff>
    </xdr:from>
    <xdr:to>
      <xdr:col>13</xdr:col>
      <xdr:colOff>369794</xdr:colOff>
      <xdr:row>23</xdr:row>
      <xdr:rowOff>35631</xdr:rowOff>
    </xdr:to>
    <xdr:sp macro="" textlink="">
      <xdr:nvSpPr>
        <xdr:cNvPr id="9" name="フリーフォーム 8"/>
        <xdr:cNvSpPr/>
      </xdr:nvSpPr>
      <xdr:spPr>
        <a:xfrm>
          <a:off x="9110382" y="3552265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23</xdr:row>
      <xdr:rowOff>22412</xdr:rowOff>
    </xdr:from>
    <xdr:to>
      <xdr:col>13</xdr:col>
      <xdr:colOff>369794</xdr:colOff>
      <xdr:row>25</xdr:row>
      <xdr:rowOff>35630</xdr:rowOff>
    </xdr:to>
    <xdr:sp macro="" textlink="">
      <xdr:nvSpPr>
        <xdr:cNvPr id="10" name="フリーフォーム 9"/>
        <xdr:cNvSpPr/>
      </xdr:nvSpPr>
      <xdr:spPr>
        <a:xfrm>
          <a:off x="9110382" y="3888441"/>
          <a:ext cx="369794" cy="349395"/>
        </a:xfrm>
        <a:custGeom>
          <a:avLst/>
          <a:gdLst>
            <a:gd name="connsiteX0" fmla="*/ 22412 w 369794"/>
            <a:gd name="connsiteY0" fmla="*/ 0 h 439042"/>
            <a:gd name="connsiteX1" fmla="*/ 212912 w 369794"/>
            <a:gd name="connsiteY1" fmla="*/ 11206 h 439042"/>
            <a:gd name="connsiteX2" fmla="*/ 291353 w 369794"/>
            <a:gd name="connsiteY2" fmla="*/ 100853 h 439042"/>
            <a:gd name="connsiteX3" fmla="*/ 358588 w 369794"/>
            <a:gd name="connsiteY3" fmla="*/ 201706 h 439042"/>
            <a:gd name="connsiteX4" fmla="*/ 369794 w 369794"/>
            <a:gd name="connsiteY4" fmla="*/ 235323 h 439042"/>
            <a:gd name="connsiteX5" fmla="*/ 324971 w 369794"/>
            <a:gd name="connsiteY5" fmla="*/ 336176 h 439042"/>
            <a:gd name="connsiteX6" fmla="*/ 291353 w 369794"/>
            <a:gd name="connsiteY6" fmla="*/ 347382 h 439042"/>
            <a:gd name="connsiteX7" fmla="*/ 257736 w 369794"/>
            <a:gd name="connsiteY7" fmla="*/ 369794 h 439042"/>
            <a:gd name="connsiteX8" fmla="*/ 156883 w 369794"/>
            <a:gd name="connsiteY8" fmla="*/ 392206 h 439042"/>
            <a:gd name="connsiteX9" fmla="*/ 89647 w 369794"/>
            <a:gd name="connsiteY9" fmla="*/ 414618 h 439042"/>
            <a:gd name="connsiteX10" fmla="*/ 56030 w 369794"/>
            <a:gd name="connsiteY10" fmla="*/ 437029 h 439042"/>
            <a:gd name="connsiteX11" fmla="*/ 0 w 369794"/>
            <a:gd name="connsiteY11" fmla="*/ 437029 h 4390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369794" h="439042">
              <a:moveTo>
                <a:pt x="22412" y="0"/>
              </a:moveTo>
              <a:cubicBezTo>
                <a:pt x="85912" y="3735"/>
                <a:pt x="150006" y="1770"/>
                <a:pt x="212912" y="11206"/>
              </a:cubicBezTo>
              <a:cubicBezTo>
                <a:pt x="247498" y="16394"/>
                <a:pt x="281945" y="86741"/>
                <a:pt x="291353" y="100853"/>
              </a:cubicBezTo>
              <a:lnTo>
                <a:pt x="358588" y="201706"/>
              </a:lnTo>
              <a:cubicBezTo>
                <a:pt x="365140" y="211534"/>
                <a:pt x="366059" y="224117"/>
                <a:pt x="369794" y="235323"/>
              </a:cubicBezTo>
              <a:cubicBezTo>
                <a:pt x="360435" y="291477"/>
                <a:pt x="371549" y="305124"/>
                <a:pt x="324971" y="336176"/>
              </a:cubicBezTo>
              <a:cubicBezTo>
                <a:pt x="315143" y="342728"/>
                <a:pt x="302559" y="343647"/>
                <a:pt x="291353" y="347382"/>
              </a:cubicBezTo>
              <a:cubicBezTo>
                <a:pt x="280147" y="354853"/>
                <a:pt x="269782" y="363771"/>
                <a:pt x="257736" y="369794"/>
              </a:cubicBezTo>
              <a:cubicBezTo>
                <a:pt x="225676" y="385824"/>
                <a:pt x="191312" y="383599"/>
                <a:pt x="156883" y="392206"/>
              </a:cubicBezTo>
              <a:cubicBezTo>
                <a:pt x="133964" y="397936"/>
                <a:pt x="109304" y="401514"/>
                <a:pt x="89647" y="414618"/>
              </a:cubicBezTo>
              <a:cubicBezTo>
                <a:pt x="78441" y="422088"/>
                <a:pt x="69095" y="433763"/>
                <a:pt x="56030" y="437029"/>
              </a:cubicBezTo>
              <a:cubicBezTo>
                <a:pt x="37911" y="441559"/>
                <a:pt x="18677" y="437029"/>
                <a:pt x="0" y="437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T24" sqref="AT24"/>
    </sheetView>
  </sheetViews>
  <sheetFormatPr defaultColWidth="2.765625" defaultRowHeight="12.9" x14ac:dyDescent="0.25"/>
  <cols>
    <col min="1" max="27" width="2.765625" style="6"/>
    <col min="28" max="28" width="2.765625" style="6" customWidth="1"/>
    <col min="29" max="16384" width="2.765625" style="6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zoomScale="70" zoomScaleNormal="70" workbookViewId="0">
      <selection activeCell="M34" sqref="M34"/>
    </sheetView>
  </sheetViews>
  <sheetFormatPr defaultColWidth="9" defaultRowHeight="13.35" x14ac:dyDescent="0.25"/>
  <cols>
    <col min="1" max="1" width="6" style="8" customWidth="1"/>
    <col min="2" max="2" width="9.15234375" style="8" customWidth="1"/>
    <col min="3" max="3" width="15" style="8" customWidth="1"/>
    <col min="4" max="4" width="9.3828125" style="9" customWidth="1"/>
    <col min="5" max="8" width="11.23046875" style="8" customWidth="1"/>
    <col min="9" max="10" width="9" style="8"/>
    <col min="11" max="11" width="12.4609375" style="8" bestFit="1" customWidth="1"/>
    <col min="12" max="12" width="9.4609375" style="8" customWidth="1"/>
    <col min="13" max="14" width="11.3828125" style="8" customWidth="1"/>
    <col min="15" max="15" width="9" style="8" customWidth="1"/>
    <col min="16" max="16" width="9" style="8"/>
    <col min="17" max="17" width="12.4609375" style="8" bestFit="1" customWidth="1"/>
    <col min="18" max="18" width="9.4609375" style="8" customWidth="1"/>
    <col min="19" max="20" width="11.23046875" style="8" customWidth="1"/>
    <col min="21" max="16384" width="9" style="8"/>
  </cols>
  <sheetData>
    <row r="1" spans="2:20" x14ac:dyDescent="0.25">
      <c r="B1" s="22" t="s">
        <v>89</v>
      </c>
      <c r="J1" s="22" t="s">
        <v>91</v>
      </c>
      <c r="P1" s="22" t="s">
        <v>91</v>
      </c>
    </row>
    <row r="2" spans="2:20" x14ac:dyDescent="0.25">
      <c r="B2" s="7" t="s">
        <v>97</v>
      </c>
      <c r="J2" s="7" t="s">
        <v>95</v>
      </c>
      <c r="P2" s="7" t="s">
        <v>96</v>
      </c>
    </row>
    <row r="3" spans="2:20" x14ac:dyDescent="0.25">
      <c r="C3" s="10"/>
      <c r="D3" s="11"/>
      <c r="E3" s="10" t="s">
        <v>109</v>
      </c>
      <c r="F3" s="10"/>
      <c r="G3" s="10" t="s">
        <v>110</v>
      </c>
      <c r="H3" s="10"/>
      <c r="J3" s="10"/>
      <c r="K3" s="10"/>
      <c r="L3" s="10"/>
      <c r="M3" s="10" t="s">
        <v>108</v>
      </c>
      <c r="N3" s="10"/>
      <c r="P3" s="10"/>
      <c r="Q3" s="10"/>
      <c r="R3" s="10"/>
      <c r="S3" s="10" t="s">
        <v>108</v>
      </c>
      <c r="T3" s="10"/>
    </row>
    <row r="4" spans="2:20" x14ac:dyDescent="0.25">
      <c r="B4" s="12" t="s">
        <v>93</v>
      </c>
      <c r="C4" s="12" t="s">
        <v>92</v>
      </c>
      <c r="D4" s="13" t="s">
        <v>94</v>
      </c>
      <c r="E4" s="12" t="s">
        <v>7</v>
      </c>
      <c r="F4" s="12" t="s">
        <v>8</v>
      </c>
      <c r="G4" s="12" t="s">
        <v>7</v>
      </c>
      <c r="H4" s="12" t="s">
        <v>8</v>
      </c>
      <c r="J4" s="12" t="s">
        <v>93</v>
      </c>
      <c r="K4" s="12" t="s">
        <v>92</v>
      </c>
      <c r="L4" s="13" t="s">
        <v>94</v>
      </c>
      <c r="M4" s="12" t="s">
        <v>7</v>
      </c>
      <c r="N4" s="12" t="s">
        <v>8</v>
      </c>
      <c r="P4" s="12" t="s">
        <v>93</v>
      </c>
      <c r="Q4" s="12" t="s">
        <v>92</v>
      </c>
      <c r="R4" s="13" t="s">
        <v>94</v>
      </c>
      <c r="S4" s="12" t="s">
        <v>7</v>
      </c>
      <c r="T4" s="12" t="s">
        <v>8</v>
      </c>
    </row>
    <row r="5" spans="2:20" x14ac:dyDescent="0.25">
      <c r="B5" s="10" t="s">
        <v>80</v>
      </c>
      <c r="C5" s="10" t="s">
        <v>75</v>
      </c>
      <c r="D5" s="11" t="s">
        <v>39</v>
      </c>
      <c r="E5" s="24">
        <f>3*3*3*16</f>
        <v>432</v>
      </c>
      <c r="F5" s="24">
        <v>16</v>
      </c>
      <c r="G5" s="24"/>
      <c r="H5" s="24"/>
      <c r="J5" s="10" t="s">
        <v>80</v>
      </c>
      <c r="K5" s="10" t="s">
        <v>75</v>
      </c>
      <c r="L5" s="11" t="s">
        <v>39</v>
      </c>
      <c r="M5" s="24">
        <f>3*3*3*16</f>
        <v>432</v>
      </c>
      <c r="N5" s="24">
        <v>16</v>
      </c>
      <c r="O5" s="14"/>
      <c r="P5" s="10" t="s">
        <v>80</v>
      </c>
      <c r="Q5" s="10" t="s">
        <v>75</v>
      </c>
      <c r="R5" s="11" t="s">
        <v>39</v>
      </c>
      <c r="S5" s="24">
        <f>3*3*3*16</f>
        <v>432</v>
      </c>
      <c r="T5" s="24">
        <v>16</v>
      </c>
    </row>
    <row r="6" spans="2:20" x14ac:dyDescent="0.25">
      <c r="B6" s="15"/>
      <c r="C6" s="15" t="s">
        <v>76</v>
      </c>
      <c r="D6" s="16" t="s">
        <v>39</v>
      </c>
      <c r="E6" s="25">
        <f>3*3*16*16</f>
        <v>2304</v>
      </c>
      <c r="F6" s="25">
        <v>16</v>
      </c>
      <c r="G6" s="25">
        <f>E6</f>
        <v>2304</v>
      </c>
      <c r="H6" s="25">
        <f>F6</f>
        <v>16</v>
      </c>
      <c r="J6" s="17"/>
      <c r="K6" s="15" t="s">
        <v>75</v>
      </c>
      <c r="L6" s="16" t="s">
        <v>39</v>
      </c>
      <c r="M6" s="25">
        <f t="shared" ref="M6:M11" si="0">3*3*16*16</f>
        <v>2304</v>
      </c>
      <c r="N6" s="25">
        <v>16</v>
      </c>
      <c r="O6" s="6"/>
      <c r="P6" s="17"/>
      <c r="Q6" s="15" t="s">
        <v>75</v>
      </c>
      <c r="R6" s="16" t="s">
        <v>39</v>
      </c>
      <c r="S6" s="25">
        <f t="shared" ref="S6:S15" si="1">3*3*16*16</f>
        <v>2304</v>
      </c>
      <c r="T6" s="25">
        <v>16</v>
      </c>
    </row>
    <row r="7" spans="2:20" x14ac:dyDescent="0.25">
      <c r="B7" s="12"/>
      <c r="C7" s="12" t="s">
        <v>76</v>
      </c>
      <c r="D7" s="13" t="s">
        <v>39</v>
      </c>
      <c r="E7" s="26">
        <f>3*3*16*16</f>
        <v>2304</v>
      </c>
      <c r="F7" s="26">
        <v>16</v>
      </c>
      <c r="G7" s="26">
        <f>E7</f>
        <v>2304</v>
      </c>
      <c r="H7" s="26">
        <f>F7</f>
        <v>16</v>
      </c>
      <c r="J7" s="17"/>
      <c r="K7" s="15" t="s">
        <v>75</v>
      </c>
      <c r="L7" s="16" t="s">
        <v>39</v>
      </c>
      <c r="M7" s="25">
        <f t="shared" si="0"/>
        <v>2304</v>
      </c>
      <c r="N7" s="25">
        <v>16</v>
      </c>
      <c r="O7" s="14"/>
      <c r="P7" s="17"/>
      <c r="Q7" s="15" t="s">
        <v>75</v>
      </c>
      <c r="R7" s="16" t="s">
        <v>39</v>
      </c>
      <c r="S7" s="25">
        <f t="shared" si="1"/>
        <v>2304</v>
      </c>
      <c r="T7" s="25">
        <v>16</v>
      </c>
    </row>
    <row r="8" spans="2:20" x14ac:dyDescent="0.25">
      <c r="B8" s="10" t="s">
        <v>87</v>
      </c>
      <c r="C8" s="10" t="s">
        <v>75</v>
      </c>
      <c r="D8" s="11" t="s">
        <v>41</v>
      </c>
      <c r="E8" s="24">
        <f>3*3*16*32</f>
        <v>4608</v>
      </c>
      <c r="F8" s="24">
        <v>32</v>
      </c>
      <c r="G8" s="24"/>
      <c r="H8" s="24"/>
      <c r="J8" s="17"/>
      <c r="K8" s="15" t="s">
        <v>75</v>
      </c>
      <c r="L8" s="16" t="s">
        <v>0</v>
      </c>
      <c r="M8" s="25">
        <f t="shared" si="0"/>
        <v>2304</v>
      </c>
      <c r="N8" s="25">
        <v>16</v>
      </c>
      <c r="O8" s="14"/>
      <c r="P8" s="17"/>
      <c r="Q8" s="15" t="s">
        <v>75</v>
      </c>
      <c r="R8" s="16" t="s">
        <v>0</v>
      </c>
      <c r="S8" s="25">
        <f t="shared" si="1"/>
        <v>2304</v>
      </c>
      <c r="T8" s="25">
        <v>16</v>
      </c>
    </row>
    <row r="9" spans="2:20" x14ac:dyDescent="0.25">
      <c r="B9" s="15"/>
      <c r="C9" s="15" t="s">
        <v>76</v>
      </c>
      <c r="D9" s="16" t="s">
        <v>41</v>
      </c>
      <c r="E9" s="25">
        <f>3*3*32*32</f>
        <v>9216</v>
      </c>
      <c r="F9" s="25">
        <v>32</v>
      </c>
      <c r="G9" s="25">
        <f>E9</f>
        <v>9216</v>
      </c>
      <c r="H9" s="25">
        <f>F9</f>
        <v>32</v>
      </c>
      <c r="J9" s="17"/>
      <c r="K9" s="15" t="s">
        <v>75</v>
      </c>
      <c r="L9" s="16" t="s">
        <v>0</v>
      </c>
      <c r="M9" s="25">
        <f t="shared" si="0"/>
        <v>2304</v>
      </c>
      <c r="N9" s="25">
        <v>16</v>
      </c>
      <c r="O9" s="14"/>
      <c r="P9" s="17"/>
      <c r="Q9" s="15" t="s">
        <v>75</v>
      </c>
      <c r="R9" s="16" t="s">
        <v>0</v>
      </c>
      <c r="S9" s="25">
        <f t="shared" si="1"/>
        <v>2304</v>
      </c>
      <c r="T9" s="25">
        <v>16</v>
      </c>
    </row>
    <row r="10" spans="2:20" x14ac:dyDescent="0.25">
      <c r="B10" s="12"/>
      <c r="C10" s="12" t="s">
        <v>76</v>
      </c>
      <c r="D10" s="13" t="s">
        <v>41</v>
      </c>
      <c r="E10" s="26">
        <f>3*3*32*32</f>
        <v>9216</v>
      </c>
      <c r="F10" s="26">
        <v>32</v>
      </c>
      <c r="G10" s="26">
        <f>E10</f>
        <v>9216</v>
      </c>
      <c r="H10" s="26">
        <f>F10</f>
        <v>32</v>
      </c>
      <c r="J10" s="17"/>
      <c r="K10" s="15" t="s">
        <v>75</v>
      </c>
      <c r="L10" s="16" t="s">
        <v>0</v>
      </c>
      <c r="M10" s="25">
        <f t="shared" si="0"/>
        <v>2304</v>
      </c>
      <c r="N10" s="25">
        <v>16</v>
      </c>
      <c r="O10" s="14"/>
      <c r="P10" s="17"/>
      <c r="Q10" s="15" t="s">
        <v>75</v>
      </c>
      <c r="R10" s="16" t="s">
        <v>0</v>
      </c>
      <c r="S10" s="25">
        <f t="shared" si="1"/>
        <v>2304</v>
      </c>
      <c r="T10" s="25">
        <v>16</v>
      </c>
    </row>
    <row r="11" spans="2:20" x14ac:dyDescent="0.25">
      <c r="B11" s="10" t="s">
        <v>82</v>
      </c>
      <c r="C11" s="10" t="s">
        <v>75</v>
      </c>
      <c r="D11" s="11" t="s">
        <v>86</v>
      </c>
      <c r="E11" s="24">
        <f>3*3*32*64</f>
        <v>18432</v>
      </c>
      <c r="F11" s="24">
        <v>64</v>
      </c>
      <c r="G11" s="24"/>
      <c r="H11" s="24"/>
      <c r="J11" s="17"/>
      <c r="K11" s="15" t="s">
        <v>75</v>
      </c>
      <c r="L11" s="16" t="s">
        <v>0</v>
      </c>
      <c r="M11" s="25">
        <f t="shared" si="0"/>
        <v>2304</v>
      </c>
      <c r="N11" s="25">
        <v>16</v>
      </c>
      <c r="O11" s="14"/>
      <c r="P11" s="17"/>
      <c r="Q11" s="15" t="s">
        <v>75</v>
      </c>
      <c r="R11" s="16" t="s">
        <v>0</v>
      </c>
      <c r="S11" s="25">
        <f t="shared" si="1"/>
        <v>2304</v>
      </c>
      <c r="T11" s="25">
        <v>16</v>
      </c>
    </row>
    <row r="12" spans="2:20" x14ac:dyDescent="0.25">
      <c r="B12" s="15"/>
      <c r="C12" s="15" t="s">
        <v>76</v>
      </c>
      <c r="D12" s="16" t="s">
        <v>86</v>
      </c>
      <c r="E12" s="25">
        <f>3*3*64*64</f>
        <v>36864</v>
      </c>
      <c r="F12" s="25">
        <v>64</v>
      </c>
      <c r="G12" s="25">
        <f>E12</f>
        <v>36864</v>
      </c>
      <c r="H12" s="25">
        <f>F12</f>
        <v>64</v>
      </c>
      <c r="J12" s="10" t="s">
        <v>87</v>
      </c>
      <c r="K12" s="10" t="s">
        <v>75</v>
      </c>
      <c r="L12" s="11" t="s">
        <v>41</v>
      </c>
      <c r="M12" s="24">
        <f>3*3*16*32</f>
        <v>4608</v>
      </c>
      <c r="N12" s="24">
        <v>32</v>
      </c>
      <c r="O12" s="14"/>
      <c r="P12" s="17"/>
      <c r="Q12" s="15" t="s">
        <v>75</v>
      </c>
      <c r="R12" s="16" t="s">
        <v>0</v>
      </c>
      <c r="S12" s="25">
        <f t="shared" si="1"/>
        <v>2304</v>
      </c>
      <c r="T12" s="25">
        <v>16</v>
      </c>
    </row>
    <row r="13" spans="2:20" x14ac:dyDescent="0.25">
      <c r="B13" s="15"/>
      <c r="C13" s="15" t="s">
        <v>76</v>
      </c>
      <c r="D13" s="16" t="s">
        <v>43</v>
      </c>
      <c r="E13" s="25">
        <f>3*3*64*64</f>
        <v>36864</v>
      </c>
      <c r="F13" s="25">
        <v>64</v>
      </c>
      <c r="G13" s="25">
        <f>E13</f>
        <v>36864</v>
      </c>
      <c r="H13" s="25">
        <f>F13</f>
        <v>64</v>
      </c>
      <c r="J13" s="17"/>
      <c r="K13" s="15" t="s">
        <v>75</v>
      </c>
      <c r="L13" s="16" t="s">
        <v>41</v>
      </c>
      <c r="M13" s="25">
        <f>3*3*32*32</f>
        <v>9216</v>
      </c>
      <c r="N13" s="25">
        <v>32</v>
      </c>
      <c r="O13" s="14"/>
      <c r="P13" s="17"/>
      <c r="Q13" s="15" t="s">
        <v>75</v>
      </c>
      <c r="R13" s="16" t="s">
        <v>0</v>
      </c>
      <c r="S13" s="25">
        <f t="shared" si="1"/>
        <v>2304</v>
      </c>
      <c r="T13" s="25">
        <v>16</v>
      </c>
    </row>
    <row r="14" spans="2:20" x14ac:dyDescent="0.25">
      <c r="B14" s="12"/>
      <c r="C14" s="12" t="s">
        <v>75</v>
      </c>
      <c r="D14" s="13" t="s">
        <v>61</v>
      </c>
      <c r="E14" s="26">
        <f>1*1*64*64</f>
        <v>4096</v>
      </c>
      <c r="F14" s="26">
        <v>64</v>
      </c>
      <c r="G14" s="26"/>
      <c r="H14" s="26"/>
      <c r="J14" s="17"/>
      <c r="K14" s="15" t="s">
        <v>75</v>
      </c>
      <c r="L14" s="16" t="s">
        <v>41</v>
      </c>
      <c r="M14" s="25">
        <f>3*3*32*32</f>
        <v>9216</v>
      </c>
      <c r="N14" s="25">
        <v>32</v>
      </c>
      <c r="O14" s="14"/>
      <c r="P14" s="17"/>
      <c r="Q14" s="15" t="s">
        <v>75</v>
      </c>
      <c r="R14" s="16" t="s">
        <v>0</v>
      </c>
      <c r="S14" s="25">
        <f t="shared" si="1"/>
        <v>2304</v>
      </c>
      <c r="T14" s="25">
        <v>16</v>
      </c>
    </row>
    <row r="15" spans="2:20" x14ac:dyDescent="0.25">
      <c r="B15" s="18" t="s">
        <v>83</v>
      </c>
      <c r="C15" s="18" t="s">
        <v>79</v>
      </c>
      <c r="D15" s="19">
        <v>10</v>
      </c>
      <c r="E15" s="27">
        <f>64*10</f>
        <v>640</v>
      </c>
      <c r="F15" s="27">
        <v>10</v>
      </c>
      <c r="G15" s="27"/>
      <c r="H15" s="27"/>
      <c r="J15" s="17"/>
      <c r="K15" s="15" t="s">
        <v>75</v>
      </c>
      <c r="L15" s="16" t="s">
        <v>41</v>
      </c>
      <c r="M15" s="25">
        <f>3*3*32*32</f>
        <v>9216</v>
      </c>
      <c r="N15" s="25">
        <v>32</v>
      </c>
      <c r="O15" s="14"/>
      <c r="P15" s="17"/>
      <c r="Q15" s="15" t="s">
        <v>75</v>
      </c>
      <c r="R15" s="16" t="s">
        <v>0</v>
      </c>
      <c r="S15" s="25">
        <f t="shared" si="1"/>
        <v>2304</v>
      </c>
      <c r="T15" s="25">
        <v>16</v>
      </c>
    </row>
    <row r="16" spans="2:20" x14ac:dyDescent="0.25">
      <c r="E16" s="20"/>
      <c r="F16" s="20"/>
      <c r="G16" s="20" t="s">
        <v>85</v>
      </c>
      <c r="H16" s="28">
        <f>SUM(E5:H15)</f>
        <v>222378</v>
      </c>
      <c r="J16" s="17"/>
      <c r="K16" s="15" t="s">
        <v>75</v>
      </c>
      <c r="L16" s="16" t="s">
        <v>41</v>
      </c>
      <c r="M16" s="25">
        <f>3*3*32*32</f>
        <v>9216</v>
      </c>
      <c r="N16" s="25">
        <v>32</v>
      </c>
      <c r="O16" s="14"/>
      <c r="P16" s="10" t="s">
        <v>87</v>
      </c>
      <c r="Q16" s="10" t="s">
        <v>75</v>
      </c>
      <c r="R16" s="11" t="s">
        <v>41</v>
      </c>
      <c r="S16" s="24">
        <f>3*3*16*32</f>
        <v>4608</v>
      </c>
      <c r="T16" s="24">
        <v>32</v>
      </c>
    </row>
    <row r="17" spans="2:20" x14ac:dyDescent="0.25">
      <c r="F17" s="20"/>
      <c r="J17" s="17"/>
      <c r="K17" s="15" t="s">
        <v>75</v>
      </c>
      <c r="L17" s="16" t="s">
        <v>41</v>
      </c>
      <c r="M17" s="25">
        <f>3*3*32*32</f>
        <v>9216</v>
      </c>
      <c r="N17" s="25">
        <v>32</v>
      </c>
      <c r="O17" s="14"/>
      <c r="P17" s="17"/>
      <c r="Q17" s="15" t="s">
        <v>75</v>
      </c>
      <c r="R17" s="16" t="s">
        <v>41</v>
      </c>
      <c r="S17" s="25">
        <f t="shared" ref="S17:S25" si="2">3*3*32*32</f>
        <v>9216</v>
      </c>
      <c r="T17" s="25">
        <v>32</v>
      </c>
    </row>
    <row r="18" spans="2:20" x14ac:dyDescent="0.25">
      <c r="B18" s="22" t="s">
        <v>90</v>
      </c>
      <c r="J18" s="10" t="s">
        <v>82</v>
      </c>
      <c r="K18" s="10" t="s">
        <v>75</v>
      </c>
      <c r="L18" s="11" t="s">
        <v>43</v>
      </c>
      <c r="M18" s="24">
        <f>3*3*32*64</f>
        <v>18432</v>
      </c>
      <c r="N18" s="24">
        <v>64</v>
      </c>
      <c r="O18" s="14"/>
      <c r="P18" s="17"/>
      <c r="Q18" s="15" t="s">
        <v>75</v>
      </c>
      <c r="R18" s="16" t="s">
        <v>41</v>
      </c>
      <c r="S18" s="25">
        <f t="shared" si="2"/>
        <v>9216</v>
      </c>
      <c r="T18" s="25">
        <v>32</v>
      </c>
    </row>
    <row r="19" spans="2:20" x14ac:dyDescent="0.25">
      <c r="B19" s="7" t="s">
        <v>98</v>
      </c>
      <c r="J19" s="17"/>
      <c r="K19" s="15" t="s">
        <v>75</v>
      </c>
      <c r="L19" s="16" t="s">
        <v>43</v>
      </c>
      <c r="M19" s="25">
        <f>3*3*64*64</f>
        <v>36864</v>
      </c>
      <c r="N19" s="25">
        <v>64</v>
      </c>
      <c r="O19" s="14"/>
      <c r="P19" s="17"/>
      <c r="Q19" s="15" t="s">
        <v>75</v>
      </c>
      <c r="R19" s="16" t="s">
        <v>41</v>
      </c>
      <c r="S19" s="25">
        <f t="shared" si="2"/>
        <v>9216</v>
      </c>
      <c r="T19" s="25">
        <v>32</v>
      </c>
    </row>
    <row r="20" spans="2:20" x14ac:dyDescent="0.25">
      <c r="B20" s="10"/>
      <c r="C20" s="10"/>
      <c r="D20" s="11"/>
      <c r="E20" s="10" t="s">
        <v>109</v>
      </c>
      <c r="F20" s="10"/>
      <c r="G20" s="10" t="s">
        <v>110</v>
      </c>
      <c r="H20" s="10"/>
      <c r="J20" s="17"/>
      <c r="K20" s="15" t="s">
        <v>75</v>
      </c>
      <c r="L20" s="16" t="s">
        <v>43</v>
      </c>
      <c r="M20" s="25">
        <f t="shared" ref="M20:M23" si="3">3*3*64*64</f>
        <v>36864</v>
      </c>
      <c r="N20" s="25">
        <v>64</v>
      </c>
      <c r="O20" s="14"/>
      <c r="P20" s="17"/>
      <c r="Q20" s="15" t="s">
        <v>75</v>
      </c>
      <c r="R20" s="16" t="s">
        <v>41</v>
      </c>
      <c r="S20" s="25">
        <f t="shared" si="2"/>
        <v>9216</v>
      </c>
      <c r="T20" s="25">
        <v>32</v>
      </c>
    </row>
    <row r="21" spans="2:20" x14ac:dyDescent="0.25">
      <c r="B21" s="12" t="s">
        <v>93</v>
      </c>
      <c r="C21" s="12" t="s">
        <v>92</v>
      </c>
      <c r="D21" s="13" t="s">
        <v>94</v>
      </c>
      <c r="E21" s="12" t="s">
        <v>7</v>
      </c>
      <c r="F21" s="12" t="s">
        <v>8</v>
      </c>
      <c r="G21" s="12" t="s">
        <v>7</v>
      </c>
      <c r="H21" s="12" t="s">
        <v>8</v>
      </c>
      <c r="J21" s="17"/>
      <c r="K21" s="15" t="s">
        <v>75</v>
      </c>
      <c r="L21" s="16" t="s">
        <v>43</v>
      </c>
      <c r="M21" s="25">
        <f t="shared" si="3"/>
        <v>36864</v>
      </c>
      <c r="N21" s="25">
        <v>64</v>
      </c>
      <c r="O21" s="14"/>
      <c r="P21" s="17"/>
      <c r="Q21" s="15" t="s">
        <v>75</v>
      </c>
      <c r="R21" s="16" t="s">
        <v>41</v>
      </c>
      <c r="S21" s="25">
        <f t="shared" si="2"/>
        <v>9216</v>
      </c>
      <c r="T21" s="25">
        <v>32</v>
      </c>
    </row>
    <row r="22" spans="2:20" x14ac:dyDescent="0.25">
      <c r="B22" s="10" t="s">
        <v>80</v>
      </c>
      <c r="C22" s="10" t="s">
        <v>88</v>
      </c>
      <c r="D22" s="11" t="s">
        <v>1</v>
      </c>
      <c r="E22" s="24">
        <f>3*3*3*32</f>
        <v>864</v>
      </c>
      <c r="F22" s="24">
        <v>32</v>
      </c>
      <c r="G22" s="24"/>
      <c r="H22" s="24"/>
      <c r="J22" s="17"/>
      <c r="K22" s="15" t="s">
        <v>75</v>
      </c>
      <c r="L22" s="16" t="s">
        <v>43</v>
      </c>
      <c r="M22" s="25">
        <f t="shared" si="3"/>
        <v>36864</v>
      </c>
      <c r="N22" s="25">
        <v>64</v>
      </c>
      <c r="O22" s="14"/>
      <c r="P22" s="17"/>
      <c r="Q22" s="15" t="s">
        <v>75</v>
      </c>
      <c r="R22" s="16" t="s">
        <v>41</v>
      </c>
      <c r="S22" s="25">
        <f t="shared" si="2"/>
        <v>9216</v>
      </c>
      <c r="T22" s="25">
        <v>32</v>
      </c>
    </row>
    <row r="23" spans="2:20" x14ac:dyDescent="0.25">
      <c r="B23" s="15"/>
      <c r="C23" s="15" t="s">
        <v>77</v>
      </c>
      <c r="D23" s="16" t="s">
        <v>1</v>
      </c>
      <c r="E23" s="25">
        <f>3*3*32*32</f>
        <v>9216</v>
      </c>
      <c r="F23" s="25">
        <v>32</v>
      </c>
      <c r="G23" s="25">
        <f t="shared" ref="G23:H26" si="4">E23</f>
        <v>9216</v>
      </c>
      <c r="H23" s="25">
        <f t="shared" si="4"/>
        <v>32</v>
      </c>
      <c r="J23" s="21"/>
      <c r="K23" s="12" t="s">
        <v>75</v>
      </c>
      <c r="L23" s="13" t="s">
        <v>43</v>
      </c>
      <c r="M23" s="26">
        <f t="shared" si="3"/>
        <v>36864</v>
      </c>
      <c r="N23" s="26">
        <v>64</v>
      </c>
      <c r="O23" s="14"/>
      <c r="P23" s="17"/>
      <c r="Q23" s="15" t="s">
        <v>75</v>
      </c>
      <c r="R23" s="16" t="s">
        <v>41</v>
      </c>
      <c r="S23" s="25">
        <f t="shared" si="2"/>
        <v>9216</v>
      </c>
      <c r="T23" s="25">
        <v>32</v>
      </c>
    </row>
    <row r="24" spans="2:20" x14ac:dyDescent="0.25">
      <c r="B24" s="15"/>
      <c r="C24" s="15" t="s">
        <v>77</v>
      </c>
      <c r="D24" s="16" t="s">
        <v>1</v>
      </c>
      <c r="E24" s="25">
        <f>3*3*32*32</f>
        <v>9216</v>
      </c>
      <c r="F24" s="25">
        <v>32</v>
      </c>
      <c r="G24" s="25">
        <f t="shared" si="4"/>
        <v>9216</v>
      </c>
      <c r="H24" s="25">
        <f t="shared" si="4"/>
        <v>32</v>
      </c>
      <c r="J24" s="18" t="s">
        <v>83</v>
      </c>
      <c r="K24" s="18" t="s">
        <v>79</v>
      </c>
      <c r="L24" s="19">
        <v>10</v>
      </c>
      <c r="M24" s="27">
        <f>64*10</f>
        <v>640</v>
      </c>
      <c r="N24" s="27">
        <v>10</v>
      </c>
      <c r="O24" s="14"/>
      <c r="P24" s="17"/>
      <c r="Q24" s="15" t="s">
        <v>75</v>
      </c>
      <c r="R24" s="16" t="s">
        <v>41</v>
      </c>
      <c r="S24" s="25">
        <f t="shared" si="2"/>
        <v>9216</v>
      </c>
      <c r="T24" s="25">
        <v>32</v>
      </c>
    </row>
    <row r="25" spans="2:20" x14ac:dyDescent="0.25">
      <c r="B25" s="15"/>
      <c r="C25" s="15" t="s">
        <v>77</v>
      </c>
      <c r="D25" s="16" t="s">
        <v>84</v>
      </c>
      <c r="E25" s="25">
        <f>3*3*32*32</f>
        <v>9216</v>
      </c>
      <c r="F25" s="25">
        <v>32</v>
      </c>
      <c r="G25" s="25">
        <f t="shared" si="4"/>
        <v>9216</v>
      </c>
      <c r="H25" s="25">
        <f t="shared" si="4"/>
        <v>32</v>
      </c>
      <c r="M25" s="20" t="s">
        <v>107</v>
      </c>
      <c r="N25" s="23">
        <f>SUM(M5:N24)</f>
        <v>269034</v>
      </c>
      <c r="O25" s="14"/>
      <c r="P25" s="17"/>
      <c r="Q25" s="15" t="s">
        <v>75</v>
      </c>
      <c r="R25" s="16" t="s">
        <v>41</v>
      </c>
      <c r="S25" s="25">
        <f t="shared" si="2"/>
        <v>9216</v>
      </c>
      <c r="T25" s="25">
        <v>32</v>
      </c>
    </row>
    <row r="26" spans="2:20" x14ac:dyDescent="0.25">
      <c r="B26" s="12"/>
      <c r="C26" s="12" t="s">
        <v>77</v>
      </c>
      <c r="D26" s="13" t="s">
        <v>84</v>
      </c>
      <c r="E26" s="26">
        <f>3*3*32*32</f>
        <v>9216</v>
      </c>
      <c r="F26" s="26">
        <v>32</v>
      </c>
      <c r="G26" s="26">
        <f t="shared" si="4"/>
        <v>9216</v>
      </c>
      <c r="H26" s="26">
        <f t="shared" si="4"/>
        <v>32</v>
      </c>
      <c r="O26" s="14"/>
      <c r="P26" s="10" t="s">
        <v>82</v>
      </c>
      <c r="Q26" s="10" t="s">
        <v>75</v>
      </c>
      <c r="R26" s="11" t="s">
        <v>43</v>
      </c>
      <c r="S26" s="24">
        <f>3*3*32*64</f>
        <v>18432</v>
      </c>
      <c r="T26" s="24">
        <v>64</v>
      </c>
    </row>
    <row r="27" spans="2:20" x14ac:dyDescent="0.25">
      <c r="B27" s="10" t="s">
        <v>81</v>
      </c>
      <c r="C27" s="10" t="s">
        <v>78</v>
      </c>
      <c r="D27" s="11" t="s">
        <v>3</v>
      </c>
      <c r="E27" s="24">
        <f>3*3*32*80</f>
        <v>23040</v>
      </c>
      <c r="F27" s="24">
        <v>80</v>
      </c>
      <c r="G27" s="24"/>
      <c r="H27" s="24"/>
      <c r="P27" s="17"/>
      <c r="Q27" s="15" t="s">
        <v>75</v>
      </c>
      <c r="R27" s="16" t="s">
        <v>43</v>
      </c>
      <c r="S27" s="25">
        <f>3*3*64*64</f>
        <v>36864</v>
      </c>
      <c r="T27" s="25">
        <v>64</v>
      </c>
    </row>
    <row r="28" spans="2:20" x14ac:dyDescent="0.25">
      <c r="B28" s="15"/>
      <c r="C28" s="15" t="s">
        <v>77</v>
      </c>
      <c r="D28" s="16" t="s">
        <v>3</v>
      </c>
      <c r="E28" s="25">
        <f>3*3*80*80</f>
        <v>57600</v>
      </c>
      <c r="F28" s="25">
        <v>80</v>
      </c>
      <c r="G28" s="25">
        <f t="shared" ref="G28:H32" si="5">E28</f>
        <v>57600</v>
      </c>
      <c r="H28" s="25">
        <f t="shared" si="5"/>
        <v>80</v>
      </c>
      <c r="P28" s="17"/>
      <c r="Q28" s="15" t="s">
        <v>75</v>
      </c>
      <c r="R28" s="16" t="s">
        <v>43</v>
      </c>
      <c r="S28" s="25">
        <f>3*3*64*64</f>
        <v>36864</v>
      </c>
      <c r="T28" s="25">
        <v>64</v>
      </c>
    </row>
    <row r="29" spans="2:20" x14ac:dyDescent="0.25">
      <c r="B29" s="15"/>
      <c r="C29" s="15" t="s">
        <v>77</v>
      </c>
      <c r="D29" s="16" t="s">
        <v>3</v>
      </c>
      <c r="E29" s="25">
        <f>3*3*80*80</f>
        <v>57600</v>
      </c>
      <c r="F29" s="25">
        <v>80</v>
      </c>
      <c r="G29" s="25">
        <f t="shared" si="5"/>
        <v>57600</v>
      </c>
      <c r="H29" s="25">
        <f t="shared" si="5"/>
        <v>80</v>
      </c>
      <c r="P29" s="17"/>
      <c r="Q29" s="15" t="s">
        <v>75</v>
      </c>
      <c r="R29" s="16" t="s">
        <v>43</v>
      </c>
      <c r="S29" s="25">
        <f>3*3*64*64</f>
        <v>36864</v>
      </c>
      <c r="T29" s="25">
        <v>64</v>
      </c>
    </row>
    <row r="30" spans="2:20" x14ac:dyDescent="0.25">
      <c r="B30" s="15"/>
      <c r="C30" s="15" t="s">
        <v>77</v>
      </c>
      <c r="D30" s="16" t="s">
        <v>3</v>
      </c>
      <c r="E30" s="25">
        <f>3*3*80*80</f>
        <v>57600</v>
      </c>
      <c r="F30" s="25">
        <v>80</v>
      </c>
      <c r="G30" s="25">
        <f t="shared" si="5"/>
        <v>57600</v>
      </c>
      <c r="H30" s="25">
        <f t="shared" si="5"/>
        <v>80</v>
      </c>
      <c r="P30" s="17"/>
      <c r="Q30" s="15" t="s">
        <v>75</v>
      </c>
      <c r="R30" s="16" t="s">
        <v>43</v>
      </c>
      <c r="S30" s="25">
        <f t="shared" ref="S30:S35" si="6">3*3*64*64</f>
        <v>36864</v>
      </c>
      <c r="T30" s="25">
        <v>64</v>
      </c>
    </row>
    <row r="31" spans="2:20" x14ac:dyDescent="0.25">
      <c r="B31" s="15"/>
      <c r="C31" s="15" t="s">
        <v>77</v>
      </c>
      <c r="D31" s="16" t="s">
        <v>3</v>
      </c>
      <c r="E31" s="25">
        <f>3*3*80*80</f>
        <v>57600</v>
      </c>
      <c r="F31" s="25">
        <v>80</v>
      </c>
      <c r="G31" s="25">
        <f t="shared" si="5"/>
        <v>57600</v>
      </c>
      <c r="H31" s="25">
        <f t="shared" si="5"/>
        <v>80</v>
      </c>
      <c r="P31" s="17"/>
      <c r="Q31" s="15" t="s">
        <v>75</v>
      </c>
      <c r="R31" s="16" t="s">
        <v>43</v>
      </c>
      <c r="S31" s="25">
        <f t="shared" si="6"/>
        <v>36864</v>
      </c>
      <c r="T31" s="25">
        <v>64</v>
      </c>
    </row>
    <row r="32" spans="2:20" x14ac:dyDescent="0.25">
      <c r="B32" s="12"/>
      <c r="C32" s="12" t="s">
        <v>77</v>
      </c>
      <c r="D32" s="13" t="s">
        <v>3</v>
      </c>
      <c r="E32" s="26">
        <f>3*3*80*80</f>
        <v>57600</v>
      </c>
      <c r="F32" s="26">
        <v>80</v>
      </c>
      <c r="G32" s="26">
        <f t="shared" si="5"/>
        <v>57600</v>
      </c>
      <c r="H32" s="26">
        <f t="shared" si="5"/>
        <v>80</v>
      </c>
      <c r="P32" s="17"/>
      <c r="Q32" s="15" t="s">
        <v>75</v>
      </c>
      <c r="R32" s="16" t="s">
        <v>43</v>
      </c>
      <c r="S32" s="25">
        <f t="shared" si="6"/>
        <v>36864</v>
      </c>
      <c r="T32" s="25">
        <v>64</v>
      </c>
    </row>
    <row r="33" spans="2:20" x14ac:dyDescent="0.25">
      <c r="B33" s="10" t="s">
        <v>82</v>
      </c>
      <c r="C33" s="10" t="s">
        <v>78</v>
      </c>
      <c r="D33" s="11" t="s">
        <v>4</v>
      </c>
      <c r="E33" s="24">
        <f>3*3*80*128</f>
        <v>92160</v>
      </c>
      <c r="F33" s="24">
        <v>128</v>
      </c>
      <c r="G33" s="24"/>
      <c r="H33" s="24"/>
      <c r="P33" s="17"/>
      <c r="Q33" s="15" t="s">
        <v>75</v>
      </c>
      <c r="R33" s="16" t="s">
        <v>43</v>
      </c>
      <c r="S33" s="25">
        <f t="shared" si="6"/>
        <v>36864</v>
      </c>
      <c r="T33" s="25">
        <v>64</v>
      </c>
    </row>
    <row r="34" spans="2:20" x14ac:dyDescent="0.25">
      <c r="B34" s="15"/>
      <c r="C34" s="15" t="s">
        <v>77</v>
      </c>
      <c r="D34" s="16" t="s">
        <v>4</v>
      </c>
      <c r="E34" s="25">
        <f>3*3*128*128</f>
        <v>147456</v>
      </c>
      <c r="F34" s="25">
        <v>128</v>
      </c>
      <c r="G34" s="25">
        <f t="shared" ref="G34:H38" si="7">E34</f>
        <v>147456</v>
      </c>
      <c r="H34" s="25">
        <f t="shared" si="7"/>
        <v>128</v>
      </c>
      <c r="P34" s="17"/>
      <c r="Q34" s="15" t="s">
        <v>75</v>
      </c>
      <c r="R34" s="16" t="s">
        <v>43</v>
      </c>
      <c r="S34" s="25">
        <f t="shared" si="6"/>
        <v>36864</v>
      </c>
      <c r="T34" s="25">
        <v>64</v>
      </c>
    </row>
    <row r="35" spans="2:20" x14ac:dyDescent="0.25">
      <c r="B35" s="15"/>
      <c r="C35" s="15" t="s">
        <v>77</v>
      </c>
      <c r="D35" s="16" t="s">
        <v>4</v>
      </c>
      <c r="E35" s="25">
        <f>3*3*128*128</f>
        <v>147456</v>
      </c>
      <c r="F35" s="25">
        <v>128</v>
      </c>
      <c r="G35" s="25">
        <f t="shared" si="7"/>
        <v>147456</v>
      </c>
      <c r="H35" s="25">
        <f t="shared" si="7"/>
        <v>128</v>
      </c>
      <c r="P35" s="21"/>
      <c r="Q35" s="12" t="s">
        <v>75</v>
      </c>
      <c r="R35" s="13" t="s">
        <v>43</v>
      </c>
      <c r="S35" s="26">
        <f t="shared" si="6"/>
        <v>36864</v>
      </c>
      <c r="T35" s="26">
        <v>64</v>
      </c>
    </row>
    <row r="36" spans="2:20" x14ac:dyDescent="0.25">
      <c r="B36" s="15"/>
      <c r="C36" s="15" t="s">
        <v>77</v>
      </c>
      <c r="D36" s="16" t="s">
        <v>4</v>
      </c>
      <c r="E36" s="25">
        <f>3*3*128*128</f>
        <v>147456</v>
      </c>
      <c r="F36" s="25">
        <v>128</v>
      </c>
      <c r="G36" s="25">
        <f t="shared" si="7"/>
        <v>147456</v>
      </c>
      <c r="H36" s="25">
        <f t="shared" si="7"/>
        <v>128</v>
      </c>
      <c r="P36" s="18" t="s">
        <v>83</v>
      </c>
      <c r="Q36" s="18" t="s">
        <v>79</v>
      </c>
      <c r="R36" s="19">
        <v>10</v>
      </c>
      <c r="S36" s="27">
        <f>64*10</f>
        <v>640</v>
      </c>
      <c r="T36" s="27">
        <v>10</v>
      </c>
    </row>
    <row r="37" spans="2:20" x14ac:dyDescent="0.25">
      <c r="B37" s="15"/>
      <c r="C37" s="15" t="s">
        <v>77</v>
      </c>
      <c r="D37" s="16" t="s">
        <v>4</v>
      </c>
      <c r="E37" s="25">
        <f>3*3*128*128</f>
        <v>147456</v>
      </c>
      <c r="F37" s="25">
        <v>128</v>
      </c>
      <c r="G37" s="25">
        <f t="shared" si="7"/>
        <v>147456</v>
      </c>
      <c r="H37" s="25">
        <f t="shared" si="7"/>
        <v>128</v>
      </c>
      <c r="S37" s="20" t="s">
        <v>85</v>
      </c>
      <c r="T37" s="23">
        <f>SUM(S5:T36)</f>
        <v>463018</v>
      </c>
    </row>
    <row r="38" spans="2:20" x14ac:dyDescent="0.25">
      <c r="B38" s="15"/>
      <c r="C38" s="15" t="s">
        <v>77</v>
      </c>
      <c r="D38" s="16" t="s">
        <v>4</v>
      </c>
      <c r="E38" s="25">
        <f>3*3*128*128</f>
        <v>147456</v>
      </c>
      <c r="F38" s="25">
        <v>128</v>
      </c>
      <c r="G38" s="25">
        <f t="shared" si="7"/>
        <v>147456</v>
      </c>
      <c r="H38" s="25">
        <f t="shared" si="7"/>
        <v>128</v>
      </c>
    </row>
    <row r="39" spans="2:20" x14ac:dyDescent="0.25">
      <c r="B39" s="12"/>
      <c r="C39" s="12" t="s">
        <v>78</v>
      </c>
      <c r="D39" s="13" t="s">
        <v>60</v>
      </c>
      <c r="E39" s="26">
        <f>1*1*100*128</f>
        <v>12800</v>
      </c>
      <c r="F39" s="26">
        <v>100</v>
      </c>
      <c r="G39" s="26"/>
      <c r="H39" s="26"/>
    </row>
    <row r="40" spans="2:20" x14ac:dyDescent="0.25">
      <c r="B40" s="18" t="s">
        <v>83</v>
      </c>
      <c r="C40" s="18" t="s">
        <v>79</v>
      </c>
      <c r="D40" s="19">
        <v>10</v>
      </c>
      <c r="E40" s="27">
        <f>100*10</f>
        <v>1000</v>
      </c>
      <c r="F40" s="27">
        <v>10</v>
      </c>
      <c r="G40" s="27"/>
      <c r="H40" s="27"/>
    </row>
    <row r="41" spans="2:20" x14ac:dyDescent="0.25">
      <c r="E41" s="20"/>
      <c r="F41" s="20"/>
      <c r="G41" s="20" t="s">
        <v>85</v>
      </c>
      <c r="H41" s="28">
        <f>SUM(E22:H40)</f>
        <v>2256838</v>
      </c>
    </row>
    <row r="42" spans="2:20" x14ac:dyDescent="0.25">
      <c r="F42" s="20"/>
    </row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zoomScale="85" zoomScaleNormal="85" workbookViewId="0">
      <selection activeCell="F18" sqref="F18"/>
    </sheetView>
  </sheetViews>
  <sheetFormatPr defaultColWidth="9" defaultRowHeight="13.35" x14ac:dyDescent="0.25"/>
  <cols>
    <col min="1" max="1" width="9" style="8"/>
    <col min="2" max="2" width="21.84375" style="8" customWidth="1"/>
    <col min="3" max="3" width="16.84375" style="8" bestFit="1" customWidth="1"/>
    <col min="4" max="4" width="17.765625" style="8" bestFit="1" customWidth="1"/>
    <col min="5" max="5" width="14.61328125" style="8" customWidth="1"/>
    <col min="6" max="6" width="27" style="8" bestFit="1" customWidth="1"/>
    <col min="7" max="7" width="9" style="36"/>
    <col min="8" max="9" width="9" style="8"/>
    <col min="10" max="11" width="17.765625" style="8" bestFit="1" customWidth="1"/>
    <col min="12" max="12" width="13.61328125" style="8" bestFit="1" customWidth="1"/>
    <col min="13" max="13" width="11.15234375" style="8" customWidth="1"/>
    <col min="14" max="16384" width="9" style="8"/>
  </cols>
  <sheetData>
    <row r="2" spans="2:13" x14ac:dyDescent="0.25">
      <c r="B2" s="29" t="s">
        <v>121</v>
      </c>
    </row>
    <row r="3" spans="2:13" ht="21.05" customHeight="1" x14ac:dyDescent="0.25">
      <c r="B3" s="18" t="s">
        <v>111</v>
      </c>
      <c r="C3" s="19" t="s">
        <v>105</v>
      </c>
      <c r="D3" s="19" t="s">
        <v>106</v>
      </c>
      <c r="E3" s="19" t="s">
        <v>99</v>
      </c>
      <c r="F3" s="19" t="s">
        <v>113</v>
      </c>
      <c r="J3" s="8" t="s">
        <v>123</v>
      </c>
      <c r="K3" s="8" t="s">
        <v>124</v>
      </c>
    </row>
    <row r="4" spans="2:13" x14ac:dyDescent="0.25">
      <c r="B4" s="10" t="s">
        <v>100</v>
      </c>
      <c r="C4" s="11">
        <v>11</v>
      </c>
      <c r="D4" s="24" t="s">
        <v>119</v>
      </c>
      <c r="E4" s="30">
        <f>1-14.51%</f>
        <v>0.85489999999999999</v>
      </c>
      <c r="F4" s="31">
        <v>1903</v>
      </c>
      <c r="J4" s="32">
        <v>42720.095138888886</v>
      </c>
      <c r="K4" s="32">
        <v>42721.416666666664</v>
      </c>
      <c r="L4" s="8">
        <f>K4-J4</f>
        <v>1.3215277777781012</v>
      </c>
      <c r="M4" s="20">
        <f>L4*24*60</f>
        <v>1903.0000000004657</v>
      </c>
    </row>
    <row r="5" spans="2:13" x14ac:dyDescent="0.25">
      <c r="B5" s="15" t="s">
        <v>101</v>
      </c>
      <c r="C5" s="16">
        <v>19</v>
      </c>
      <c r="D5" s="25" t="s">
        <v>120</v>
      </c>
      <c r="E5" s="33">
        <f>1-14.66%</f>
        <v>0.85339999999999994</v>
      </c>
      <c r="F5" s="23">
        <f>M5</f>
        <v>2553.6074999975972</v>
      </c>
      <c r="G5" s="37" t="s">
        <v>125</v>
      </c>
      <c r="J5" s="32">
        <v>42720.853472222225</v>
      </c>
      <c r="K5" s="32">
        <v>42722.62681076389</v>
      </c>
      <c r="L5" s="8">
        <f>K5-J5</f>
        <v>1.773338541664998</v>
      </c>
      <c r="M5" s="20">
        <f>L5*24*60</f>
        <v>2553.6074999975972</v>
      </c>
    </row>
    <row r="6" spans="2:13" x14ac:dyDescent="0.25">
      <c r="B6" s="15" t="s">
        <v>102</v>
      </c>
      <c r="C6" s="16">
        <v>20</v>
      </c>
      <c r="D6" s="25" t="s">
        <v>115</v>
      </c>
      <c r="E6" s="33">
        <v>0.85499999999999998</v>
      </c>
      <c r="F6" s="16">
        <v>467</v>
      </c>
      <c r="M6" s="20"/>
    </row>
    <row r="7" spans="2:13" x14ac:dyDescent="0.25">
      <c r="B7" s="15" t="s">
        <v>103</v>
      </c>
      <c r="C7" s="16">
        <v>32</v>
      </c>
      <c r="D7" s="25" t="s">
        <v>116</v>
      </c>
      <c r="E7" s="34">
        <f>1-16.13%</f>
        <v>0.8387</v>
      </c>
      <c r="F7" s="23">
        <f>M7</f>
        <v>1538.6074999999255</v>
      </c>
      <c r="G7" s="37" t="s">
        <v>125</v>
      </c>
      <c r="J7" s="32">
        <v>42721.558333333334</v>
      </c>
      <c r="K7" s="32">
        <v>42722.62681076389</v>
      </c>
      <c r="L7" s="8">
        <f>K7-J7</f>
        <v>1.0684774305555038</v>
      </c>
      <c r="M7" s="20">
        <f>L7*24*60</f>
        <v>1538.6074999999255</v>
      </c>
    </row>
    <row r="8" spans="2:13" x14ac:dyDescent="0.25">
      <c r="B8" s="12" t="s">
        <v>104</v>
      </c>
      <c r="C8" s="13">
        <v>44</v>
      </c>
      <c r="D8" s="26" t="s">
        <v>117</v>
      </c>
      <c r="E8" s="13"/>
      <c r="F8" s="13" t="s">
        <v>112</v>
      </c>
    </row>
    <row r="10" spans="2:13" x14ac:dyDescent="0.25">
      <c r="B10" s="29" t="s">
        <v>122</v>
      </c>
    </row>
    <row r="11" spans="2:13" ht="21.05" customHeight="1" x14ac:dyDescent="0.25">
      <c r="B11" s="18" t="s">
        <v>111</v>
      </c>
      <c r="C11" s="19" t="s">
        <v>105</v>
      </c>
      <c r="D11" s="19" t="s">
        <v>106</v>
      </c>
      <c r="E11" s="19" t="s">
        <v>99</v>
      </c>
    </row>
    <row r="12" spans="2:13" x14ac:dyDescent="0.25">
      <c r="B12" s="10" t="s">
        <v>89</v>
      </c>
      <c r="C12" s="11">
        <v>11</v>
      </c>
      <c r="D12" s="24" t="s">
        <v>118</v>
      </c>
      <c r="E12" s="30">
        <v>0.89180000000000004</v>
      </c>
    </row>
    <row r="13" spans="2:13" x14ac:dyDescent="0.25">
      <c r="B13" s="15" t="s">
        <v>90</v>
      </c>
      <c r="C13" s="16">
        <v>19</v>
      </c>
      <c r="D13" s="25" t="s">
        <v>114</v>
      </c>
      <c r="E13" s="33">
        <v>0.9224</v>
      </c>
    </row>
    <row r="14" spans="2:13" x14ac:dyDescent="0.25">
      <c r="B14" s="15" t="s">
        <v>102</v>
      </c>
      <c r="C14" s="16">
        <v>20</v>
      </c>
      <c r="D14" s="25" t="s">
        <v>115</v>
      </c>
      <c r="E14" s="33">
        <f>1-8.75%</f>
        <v>0.91249999999999998</v>
      </c>
    </row>
    <row r="15" spans="2:13" x14ac:dyDescent="0.25">
      <c r="B15" s="15" t="s">
        <v>103</v>
      </c>
      <c r="C15" s="16">
        <v>32</v>
      </c>
      <c r="D15" s="25" t="s">
        <v>116</v>
      </c>
      <c r="E15" s="34">
        <f>1-7.51 %</f>
        <v>0.92490000000000006</v>
      </c>
    </row>
    <row r="16" spans="2:13" x14ac:dyDescent="0.25">
      <c r="B16" s="12" t="s">
        <v>104</v>
      </c>
      <c r="C16" s="13">
        <v>44</v>
      </c>
      <c r="D16" s="26" t="s">
        <v>117</v>
      </c>
      <c r="E16" s="35">
        <f>1-7.17 %</f>
        <v>0.92830000000000001</v>
      </c>
    </row>
  </sheetData>
  <phoneticPr fontId="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85" zoomScaleNormal="85" workbookViewId="0">
      <selection activeCell="F27" sqref="F27"/>
    </sheetView>
  </sheetViews>
  <sheetFormatPr defaultRowHeight="12.9" x14ac:dyDescent="0.25"/>
  <cols>
    <col min="4" max="4" width="10.3828125" bestFit="1" customWidth="1"/>
    <col min="12" max="12" width="10.3828125" bestFit="1" customWidth="1"/>
    <col min="20" max="20" width="10.3828125" bestFit="1" customWidth="1"/>
    <col min="28" max="28" width="10.3828125" bestFit="1" customWidth="1"/>
  </cols>
  <sheetData>
    <row r="1" spans="1:32" x14ac:dyDescent="0.25">
      <c r="D1" t="s">
        <v>10</v>
      </c>
      <c r="F1" t="s">
        <v>9</v>
      </c>
      <c r="I1" t="s">
        <v>30</v>
      </c>
      <c r="L1" t="s">
        <v>10</v>
      </c>
      <c r="N1" t="s">
        <v>9</v>
      </c>
      <c r="T1" t="s">
        <v>10</v>
      </c>
      <c r="V1" t="s">
        <v>9</v>
      </c>
      <c r="AB1" t="s">
        <v>10</v>
      </c>
      <c r="AD1" t="s">
        <v>9</v>
      </c>
    </row>
    <row r="2" spans="1:32" x14ac:dyDescent="0.25">
      <c r="D2" t="s">
        <v>7</v>
      </c>
      <c r="E2" t="s">
        <v>8</v>
      </c>
      <c r="F2" t="s">
        <v>7</v>
      </c>
      <c r="G2" t="s">
        <v>8</v>
      </c>
      <c r="L2" t="s">
        <v>7</v>
      </c>
      <c r="M2" t="s">
        <v>8</v>
      </c>
      <c r="N2" t="s">
        <v>7</v>
      </c>
      <c r="O2" t="s">
        <v>8</v>
      </c>
      <c r="T2" t="s">
        <v>7</v>
      </c>
      <c r="U2" t="s">
        <v>8</v>
      </c>
      <c r="V2" t="s">
        <v>7</v>
      </c>
      <c r="W2" t="s">
        <v>8</v>
      </c>
      <c r="AB2" t="s">
        <v>7</v>
      </c>
      <c r="AC2" t="s">
        <v>8</v>
      </c>
      <c r="AD2" t="s">
        <v>7</v>
      </c>
      <c r="AE2" t="s">
        <v>8</v>
      </c>
    </row>
    <row r="3" spans="1:32" x14ac:dyDescent="0.25">
      <c r="B3" t="s">
        <v>32</v>
      </c>
      <c r="C3">
        <v>0.2</v>
      </c>
      <c r="D3" s="1"/>
      <c r="E3" s="1"/>
      <c r="F3" s="1"/>
      <c r="G3" s="1"/>
      <c r="J3" t="s">
        <v>32</v>
      </c>
      <c r="K3">
        <v>0.2</v>
      </c>
      <c r="L3" s="1"/>
      <c r="M3" s="1"/>
      <c r="N3" s="1"/>
      <c r="O3" s="1"/>
      <c r="P3" s="1"/>
      <c r="R3" t="s">
        <v>32</v>
      </c>
      <c r="S3">
        <v>0.2</v>
      </c>
      <c r="T3" s="1"/>
      <c r="U3" s="1"/>
      <c r="V3" s="1"/>
      <c r="W3" s="1"/>
      <c r="X3" s="1"/>
      <c r="Z3" t="s">
        <v>32</v>
      </c>
      <c r="AA3">
        <v>0.2</v>
      </c>
      <c r="AB3" s="1"/>
      <c r="AC3" s="1"/>
      <c r="AD3" s="1"/>
      <c r="AE3" s="1"/>
      <c r="AF3" s="1"/>
    </row>
    <row r="4" spans="1:32" x14ac:dyDescent="0.25">
      <c r="A4">
        <v>32</v>
      </c>
      <c r="B4" t="s">
        <v>12</v>
      </c>
      <c r="C4" t="s">
        <v>39</v>
      </c>
      <c r="D4" s="1">
        <f>3*3*3*16</f>
        <v>432</v>
      </c>
      <c r="E4" s="1">
        <v>16</v>
      </c>
      <c r="F4" s="1"/>
      <c r="G4" s="1"/>
      <c r="I4">
        <v>32</v>
      </c>
      <c r="J4" t="s">
        <v>12</v>
      </c>
      <c r="K4" t="s">
        <v>1</v>
      </c>
      <c r="L4" s="1">
        <f>3*3*3*32</f>
        <v>864</v>
      </c>
      <c r="M4" s="1">
        <v>32</v>
      </c>
      <c r="N4" s="1"/>
      <c r="O4" s="1"/>
      <c r="P4" s="1"/>
      <c r="Q4">
        <v>32</v>
      </c>
      <c r="R4" t="s">
        <v>12</v>
      </c>
      <c r="S4" t="s">
        <v>39</v>
      </c>
      <c r="T4" s="1">
        <f>3*3*3*16</f>
        <v>432</v>
      </c>
      <c r="U4" s="1">
        <v>16</v>
      </c>
      <c r="V4" s="1"/>
      <c r="W4" s="1"/>
      <c r="X4" s="1"/>
      <c r="Y4">
        <v>32</v>
      </c>
      <c r="Z4" t="s">
        <v>12</v>
      </c>
      <c r="AA4" t="s">
        <v>1</v>
      </c>
      <c r="AB4" s="1">
        <f>3*3*3*32</f>
        <v>864</v>
      </c>
      <c r="AC4" s="1">
        <v>32</v>
      </c>
      <c r="AD4" s="1"/>
      <c r="AE4" s="1"/>
      <c r="AF4" s="1"/>
    </row>
    <row r="5" spans="1:32" x14ac:dyDescent="0.25">
      <c r="B5" t="s">
        <v>11</v>
      </c>
      <c r="D5" s="1"/>
      <c r="E5" s="1"/>
      <c r="F5" s="1"/>
      <c r="G5" s="1"/>
      <c r="J5" t="s">
        <v>11</v>
      </c>
      <c r="L5" s="1"/>
      <c r="M5" s="1"/>
      <c r="N5" s="1"/>
      <c r="O5" s="1"/>
      <c r="P5" s="1"/>
      <c r="R5" t="s">
        <v>11</v>
      </c>
      <c r="T5" s="1"/>
      <c r="U5" s="1"/>
      <c r="V5" s="1"/>
      <c r="W5" s="1"/>
      <c r="X5" s="1"/>
      <c r="Z5" t="s">
        <v>11</v>
      </c>
      <c r="AB5" s="1"/>
      <c r="AC5" s="1"/>
      <c r="AD5" s="1"/>
      <c r="AE5" s="1"/>
      <c r="AF5" s="1"/>
    </row>
    <row r="6" spans="1:32" x14ac:dyDescent="0.25">
      <c r="B6" t="s">
        <v>13</v>
      </c>
      <c r="C6" t="s">
        <v>40</v>
      </c>
      <c r="D6" s="1">
        <f>3*3*16*16</f>
        <v>2304</v>
      </c>
      <c r="E6" s="1">
        <v>16</v>
      </c>
      <c r="F6" s="1">
        <f>D6</f>
        <v>2304</v>
      </c>
      <c r="G6" s="1">
        <f>E6</f>
        <v>16</v>
      </c>
      <c r="J6" t="s">
        <v>13</v>
      </c>
      <c r="K6" t="s">
        <v>1</v>
      </c>
      <c r="L6" s="1">
        <f>3*3*32*32</f>
        <v>9216</v>
      </c>
      <c r="M6" s="1">
        <v>32</v>
      </c>
      <c r="N6" s="1">
        <f t="shared" ref="N6:O9" si="0">L6</f>
        <v>9216</v>
      </c>
      <c r="O6" s="1">
        <f t="shared" si="0"/>
        <v>32</v>
      </c>
      <c r="P6" s="1"/>
      <c r="R6" t="s">
        <v>13</v>
      </c>
      <c r="S6" t="s">
        <v>50</v>
      </c>
      <c r="T6" s="1">
        <f>1*1*16*16</f>
        <v>256</v>
      </c>
      <c r="U6" s="1">
        <v>16</v>
      </c>
      <c r="V6" s="1">
        <f>T6</f>
        <v>256</v>
      </c>
      <c r="W6" s="1">
        <f>U6</f>
        <v>16</v>
      </c>
      <c r="X6" s="1"/>
      <c r="Z6" t="s">
        <v>13</v>
      </c>
      <c r="AA6" t="s">
        <v>46</v>
      </c>
      <c r="AB6" s="1">
        <f>1*1*32*32</f>
        <v>1024</v>
      </c>
      <c r="AC6" s="1">
        <v>32</v>
      </c>
      <c r="AD6" s="1">
        <f t="shared" ref="AD6:AE9" si="1">AB6</f>
        <v>1024</v>
      </c>
      <c r="AE6" s="1">
        <f t="shared" si="1"/>
        <v>32</v>
      </c>
      <c r="AF6" s="1"/>
    </row>
    <row r="7" spans="1:32" x14ac:dyDescent="0.25">
      <c r="B7" t="s">
        <v>14</v>
      </c>
      <c r="C7" t="s">
        <v>40</v>
      </c>
      <c r="D7" s="1">
        <f>3*3*16*16</f>
        <v>2304</v>
      </c>
      <c r="E7" s="1">
        <v>16</v>
      </c>
      <c r="F7" s="1">
        <f>D7</f>
        <v>2304</v>
      </c>
      <c r="G7" s="1">
        <f>E7</f>
        <v>16</v>
      </c>
      <c r="J7" t="s">
        <v>14</v>
      </c>
      <c r="K7" t="s">
        <v>1</v>
      </c>
      <c r="L7" s="1">
        <f>3*3*32*32</f>
        <v>9216</v>
      </c>
      <c r="M7" s="1">
        <v>32</v>
      </c>
      <c r="N7" s="1">
        <f t="shared" si="0"/>
        <v>9216</v>
      </c>
      <c r="O7" s="1">
        <f t="shared" si="0"/>
        <v>32</v>
      </c>
      <c r="P7" s="1"/>
      <c r="R7" t="s">
        <v>14</v>
      </c>
      <c r="S7" t="s">
        <v>40</v>
      </c>
      <c r="T7" s="1">
        <f>3*3*16*16</f>
        <v>2304</v>
      </c>
      <c r="U7" s="1">
        <v>16</v>
      </c>
      <c r="V7" s="1">
        <f>T7</f>
        <v>2304</v>
      </c>
      <c r="W7" s="1">
        <f>U7</f>
        <v>16</v>
      </c>
      <c r="X7" s="1"/>
      <c r="Z7" t="s">
        <v>14</v>
      </c>
      <c r="AA7" t="s">
        <v>1</v>
      </c>
      <c r="AB7" s="1">
        <f>3*3*32*32</f>
        <v>9216</v>
      </c>
      <c r="AC7" s="1">
        <v>32</v>
      </c>
      <c r="AD7" s="1">
        <f t="shared" si="1"/>
        <v>9216</v>
      </c>
      <c r="AE7" s="1">
        <f t="shared" si="1"/>
        <v>32</v>
      </c>
      <c r="AF7" s="1"/>
    </row>
    <row r="8" spans="1:32" x14ac:dyDescent="0.25">
      <c r="D8" s="1"/>
      <c r="E8" s="1"/>
      <c r="F8" s="1"/>
      <c r="G8" s="1"/>
      <c r="J8" t="s">
        <v>15</v>
      </c>
      <c r="K8" t="s">
        <v>29</v>
      </c>
      <c r="L8" s="1">
        <f>3*3*32*32</f>
        <v>9216</v>
      </c>
      <c r="M8" s="1">
        <v>32</v>
      </c>
      <c r="N8" s="1">
        <f t="shared" si="0"/>
        <v>9216</v>
      </c>
      <c r="O8" s="1">
        <f t="shared" si="0"/>
        <v>32</v>
      </c>
      <c r="P8" s="1"/>
      <c r="T8" s="1"/>
      <c r="U8" s="1"/>
      <c r="V8" s="1"/>
      <c r="W8" s="1"/>
      <c r="X8" s="1"/>
      <c r="Z8" t="s">
        <v>15</v>
      </c>
      <c r="AA8" s="3" t="s">
        <v>47</v>
      </c>
      <c r="AB8" s="1">
        <f>1*1*32*32</f>
        <v>1024</v>
      </c>
      <c r="AC8" s="1">
        <v>32</v>
      </c>
      <c r="AD8" s="1">
        <f t="shared" si="1"/>
        <v>1024</v>
      </c>
      <c r="AE8" s="1">
        <f t="shared" si="1"/>
        <v>32</v>
      </c>
      <c r="AF8" s="1"/>
    </row>
    <row r="9" spans="1:32" x14ac:dyDescent="0.25">
      <c r="D9" s="1"/>
      <c r="E9" s="1"/>
      <c r="F9" s="1"/>
      <c r="G9" s="1"/>
      <c r="J9" t="s">
        <v>16</v>
      </c>
      <c r="K9" t="s">
        <v>29</v>
      </c>
      <c r="L9" s="1">
        <f>3*3*32*32</f>
        <v>9216</v>
      </c>
      <c r="M9" s="1">
        <v>32</v>
      </c>
      <c r="N9" s="1">
        <f t="shared" si="0"/>
        <v>9216</v>
      </c>
      <c r="O9" s="1">
        <f t="shared" si="0"/>
        <v>32</v>
      </c>
      <c r="P9" s="1"/>
      <c r="T9" s="1"/>
      <c r="U9" s="1"/>
      <c r="V9" s="1"/>
      <c r="W9" s="1"/>
      <c r="X9" s="1"/>
      <c r="Z9" t="s">
        <v>16</v>
      </c>
      <c r="AA9" t="s">
        <v>29</v>
      </c>
      <c r="AB9" s="1">
        <f>3*3*32*32</f>
        <v>9216</v>
      </c>
      <c r="AC9" s="1">
        <v>32</v>
      </c>
      <c r="AD9" s="1">
        <f t="shared" si="1"/>
        <v>9216</v>
      </c>
      <c r="AE9" s="1">
        <f t="shared" si="1"/>
        <v>32</v>
      </c>
      <c r="AF9" s="1"/>
    </row>
    <row r="10" spans="1:32" x14ac:dyDescent="0.25">
      <c r="A10">
        <v>16</v>
      </c>
      <c r="B10" t="s">
        <v>31</v>
      </c>
      <c r="C10" t="s">
        <v>2</v>
      </c>
      <c r="D10" s="1"/>
      <c r="E10" s="1"/>
      <c r="F10" s="1"/>
      <c r="G10" s="1"/>
      <c r="I10">
        <v>16</v>
      </c>
      <c r="J10" t="s">
        <v>31</v>
      </c>
      <c r="K10" t="s">
        <v>2</v>
      </c>
      <c r="L10" s="1"/>
      <c r="M10" s="1"/>
      <c r="N10" s="1"/>
      <c r="O10" s="1"/>
      <c r="P10" s="1"/>
      <c r="Q10">
        <v>16</v>
      </c>
      <c r="R10" t="s">
        <v>31</v>
      </c>
      <c r="S10" t="s">
        <v>2</v>
      </c>
      <c r="T10" s="1"/>
      <c r="U10" s="1"/>
      <c r="V10" s="1"/>
      <c r="W10" s="1"/>
      <c r="X10" s="1"/>
      <c r="Y10">
        <v>16</v>
      </c>
      <c r="Z10" t="s">
        <v>31</v>
      </c>
      <c r="AA10" t="s">
        <v>2</v>
      </c>
      <c r="AB10" s="1"/>
      <c r="AC10" s="1"/>
      <c r="AD10" s="1"/>
      <c r="AE10" s="1"/>
      <c r="AF10" s="1"/>
    </row>
    <row r="11" spans="1:32" x14ac:dyDescent="0.25">
      <c r="B11" t="s">
        <v>33</v>
      </c>
      <c r="C11">
        <v>0.2</v>
      </c>
      <c r="D11" s="1"/>
      <c r="E11" s="1"/>
      <c r="F11" s="1"/>
      <c r="G11" s="1"/>
      <c r="J11" t="s">
        <v>33</v>
      </c>
      <c r="K11">
        <v>0.2</v>
      </c>
      <c r="L11" s="1"/>
      <c r="M11" s="1"/>
      <c r="N11" s="1"/>
      <c r="O11" s="1"/>
      <c r="P11" s="1"/>
      <c r="R11" t="s">
        <v>33</v>
      </c>
      <c r="S11">
        <v>0.2</v>
      </c>
      <c r="T11" s="1"/>
      <c r="U11" s="1"/>
      <c r="V11" s="1"/>
      <c r="W11" s="1"/>
      <c r="X11" s="1"/>
      <c r="Z11" t="s">
        <v>33</v>
      </c>
      <c r="AA11">
        <v>0.2</v>
      </c>
      <c r="AB11" s="1"/>
      <c r="AC11" s="1"/>
      <c r="AD11" s="1"/>
      <c r="AE11" s="1"/>
      <c r="AF11" s="1"/>
    </row>
    <row r="12" spans="1:32" x14ac:dyDescent="0.25">
      <c r="B12" t="s">
        <v>15</v>
      </c>
      <c r="C12" t="s">
        <v>41</v>
      </c>
      <c r="D12" s="1">
        <f>3*3*16*32</f>
        <v>4608</v>
      </c>
      <c r="E12" s="1">
        <v>32</v>
      </c>
      <c r="F12" s="1"/>
      <c r="G12" s="1"/>
      <c r="J12" t="s">
        <v>17</v>
      </c>
      <c r="K12" t="s">
        <v>3</v>
      </c>
      <c r="L12" s="1">
        <f>3*3*32*80</f>
        <v>23040</v>
      </c>
      <c r="M12" s="1">
        <v>80</v>
      </c>
      <c r="N12" s="1"/>
      <c r="O12" s="1"/>
      <c r="P12" s="1"/>
      <c r="R12" t="s">
        <v>15</v>
      </c>
      <c r="S12" t="s">
        <v>41</v>
      </c>
      <c r="T12" s="1">
        <f>3*3*16*32</f>
        <v>4608</v>
      </c>
      <c r="U12" s="1">
        <v>32</v>
      </c>
      <c r="V12" s="1"/>
      <c r="W12" s="1"/>
      <c r="X12" s="1"/>
      <c r="Z12" t="s">
        <v>17</v>
      </c>
      <c r="AA12" t="s">
        <v>3</v>
      </c>
      <c r="AB12" s="1">
        <f>3*3*32*80</f>
        <v>23040</v>
      </c>
      <c r="AC12" s="1">
        <v>80</v>
      </c>
      <c r="AD12" s="1"/>
      <c r="AE12" s="1"/>
      <c r="AF12" s="1"/>
    </row>
    <row r="13" spans="1:32" x14ac:dyDescent="0.25">
      <c r="B13" t="s">
        <v>11</v>
      </c>
      <c r="D13" s="1"/>
      <c r="E13" s="1"/>
      <c r="F13" s="1"/>
      <c r="G13" s="1"/>
      <c r="J13" t="s">
        <v>11</v>
      </c>
      <c r="L13" s="1"/>
      <c r="M13" s="1"/>
      <c r="N13" s="1"/>
      <c r="O13" s="1"/>
      <c r="P13" s="1"/>
      <c r="R13" t="s">
        <v>11</v>
      </c>
      <c r="T13" s="1"/>
      <c r="U13" s="1"/>
      <c r="V13" s="1"/>
      <c r="W13" s="1"/>
      <c r="X13" s="1"/>
      <c r="Z13" t="s">
        <v>11</v>
      </c>
      <c r="AB13" s="1"/>
      <c r="AC13" s="1"/>
      <c r="AD13" s="1"/>
      <c r="AE13" s="1"/>
      <c r="AF13" s="1"/>
    </row>
    <row r="14" spans="1:32" x14ac:dyDescent="0.25">
      <c r="B14" t="s">
        <v>16</v>
      </c>
      <c r="C14" t="s">
        <v>42</v>
      </c>
      <c r="D14" s="1">
        <f>3*3*32*32</f>
        <v>9216</v>
      </c>
      <c r="E14" s="1">
        <v>32</v>
      </c>
      <c r="F14" s="1">
        <f>D14</f>
        <v>9216</v>
      </c>
      <c r="G14" s="1">
        <f>E14</f>
        <v>32</v>
      </c>
      <c r="J14" t="s">
        <v>18</v>
      </c>
      <c r="K14" t="s">
        <v>3</v>
      </c>
      <c r="L14" s="1">
        <f>3*3*80*80</f>
        <v>57600</v>
      </c>
      <c r="M14" s="1">
        <v>80</v>
      </c>
      <c r="N14" s="1">
        <f t="shared" ref="N14:O18" si="2">L14</f>
        <v>57600</v>
      </c>
      <c r="O14" s="1">
        <f t="shared" si="2"/>
        <v>80</v>
      </c>
      <c r="P14" s="1"/>
      <c r="R14" t="s">
        <v>16</v>
      </c>
      <c r="S14" t="s">
        <v>52</v>
      </c>
      <c r="T14" s="1">
        <f>1*1*32*32</f>
        <v>1024</v>
      </c>
      <c r="U14" s="1">
        <v>32</v>
      </c>
      <c r="V14" s="1">
        <f>T14</f>
        <v>1024</v>
      </c>
      <c r="W14" s="1">
        <f>U14</f>
        <v>32</v>
      </c>
      <c r="X14" s="1"/>
      <c r="Z14" t="s">
        <v>18</v>
      </c>
      <c r="AA14" t="s">
        <v>48</v>
      </c>
      <c r="AB14" s="1">
        <f>1*1*80*80</f>
        <v>6400</v>
      </c>
      <c r="AC14" s="1">
        <v>80</v>
      </c>
      <c r="AD14" s="1">
        <f t="shared" ref="AD14:AE18" si="3">AB14</f>
        <v>6400</v>
      </c>
      <c r="AE14" s="1">
        <f t="shared" si="3"/>
        <v>80</v>
      </c>
      <c r="AF14" s="1"/>
    </row>
    <row r="15" spans="1:32" x14ac:dyDescent="0.25">
      <c r="B15" t="s">
        <v>54</v>
      </c>
      <c r="C15" t="s">
        <v>42</v>
      </c>
      <c r="D15" s="1">
        <f>3*3*32*32</f>
        <v>9216</v>
      </c>
      <c r="E15" s="1">
        <v>32</v>
      </c>
      <c r="F15" s="1">
        <f>D15</f>
        <v>9216</v>
      </c>
      <c r="G15" s="1">
        <f>E15</f>
        <v>32</v>
      </c>
      <c r="J15" t="s">
        <v>19</v>
      </c>
      <c r="K15" t="s">
        <v>3</v>
      </c>
      <c r="L15" s="1">
        <f>3*3*80*80</f>
        <v>57600</v>
      </c>
      <c r="M15" s="1">
        <v>80</v>
      </c>
      <c r="N15" s="1">
        <f t="shared" si="2"/>
        <v>57600</v>
      </c>
      <c r="O15" s="1">
        <f t="shared" si="2"/>
        <v>80</v>
      </c>
      <c r="P15" s="1"/>
      <c r="R15" t="s">
        <v>54</v>
      </c>
      <c r="S15" t="s">
        <v>41</v>
      </c>
      <c r="T15" s="1">
        <f>3*3*32*32</f>
        <v>9216</v>
      </c>
      <c r="U15" s="1">
        <v>32</v>
      </c>
      <c r="V15" s="1">
        <f>T15</f>
        <v>9216</v>
      </c>
      <c r="W15" s="1">
        <f>U15</f>
        <v>32</v>
      </c>
      <c r="X15" s="1"/>
      <c r="Z15" t="s">
        <v>19</v>
      </c>
      <c r="AA15" t="s">
        <v>3</v>
      </c>
      <c r="AB15" s="1">
        <f>3*3*80*80</f>
        <v>57600</v>
      </c>
      <c r="AC15" s="1">
        <v>80</v>
      </c>
      <c r="AD15" s="1">
        <f t="shared" si="3"/>
        <v>57600</v>
      </c>
      <c r="AE15" s="1">
        <f t="shared" si="3"/>
        <v>80</v>
      </c>
      <c r="AF15" s="1"/>
    </row>
    <row r="16" spans="1:32" x14ac:dyDescent="0.25">
      <c r="D16" s="1"/>
      <c r="E16" s="1"/>
      <c r="F16" s="1"/>
      <c r="G16" s="1"/>
      <c r="J16" t="s">
        <v>20</v>
      </c>
      <c r="K16" t="s">
        <v>3</v>
      </c>
      <c r="L16" s="1">
        <f>3*3*80*80</f>
        <v>57600</v>
      </c>
      <c r="M16" s="1">
        <v>80</v>
      </c>
      <c r="N16" s="1">
        <f t="shared" si="2"/>
        <v>57600</v>
      </c>
      <c r="O16" s="1">
        <f t="shared" si="2"/>
        <v>80</v>
      </c>
      <c r="P16" s="1"/>
      <c r="T16" s="1"/>
      <c r="U16" s="1"/>
      <c r="V16" s="1"/>
      <c r="W16" s="1"/>
      <c r="X16" s="1"/>
      <c r="Z16" t="s">
        <v>20</v>
      </c>
      <c r="AA16" t="s">
        <v>48</v>
      </c>
      <c r="AB16" s="1">
        <f>1*1*80*80</f>
        <v>6400</v>
      </c>
      <c r="AC16" s="1">
        <v>80</v>
      </c>
      <c r="AD16" s="1">
        <f t="shared" si="3"/>
        <v>6400</v>
      </c>
      <c r="AE16" s="1">
        <f t="shared" si="3"/>
        <v>80</v>
      </c>
      <c r="AF16" s="1"/>
    </row>
    <row r="17" spans="1:32" x14ac:dyDescent="0.25">
      <c r="D17" s="1"/>
      <c r="E17" s="1"/>
      <c r="F17" s="1"/>
      <c r="G17" s="1"/>
      <c r="J17" t="s">
        <v>21</v>
      </c>
      <c r="K17" t="s">
        <v>3</v>
      </c>
      <c r="L17" s="1">
        <f>3*3*80*80</f>
        <v>57600</v>
      </c>
      <c r="M17" s="1">
        <v>80</v>
      </c>
      <c r="N17" s="1">
        <f t="shared" si="2"/>
        <v>57600</v>
      </c>
      <c r="O17" s="1">
        <f t="shared" si="2"/>
        <v>80</v>
      </c>
      <c r="P17" s="1"/>
      <c r="T17" s="1"/>
      <c r="U17" s="1"/>
      <c r="V17" s="1"/>
      <c r="W17" s="1"/>
      <c r="X17" s="1"/>
      <c r="Z17" t="s">
        <v>21</v>
      </c>
      <c r="AA17" t="s">
        <v>3</v>
      </c>
      <c r="AB17" s="1">
        <f>3*3*80*80</f>
        <v>57600</v>
      </c>
      <c r="AC17" s="1">
        <v>80</v>
      </c>
      <c r="AD17" s="1">
        <f t="shared" si="3"/>
        <v>57600</v>
      </c>
      <c r="AE17" s="1">
        <f t="shared" si="3"/>
        <v>80</v>
      </c>
      <c r="AF17" s="1"/>
    </row>
    <row r="18" spans="1:32" x14ac:dyDescent="0.25">
      <c r="D18" s="1"/>
      <c r="E18" s="1"/>
      <c r="F18" s="1"/>
      <c r="G18" s="1"/>
      <c r="J18" t="s">
        <v>22</v>
      </c>
      <c r="K18" t="s">
        <v>3</v>
      </c>
      <c r="L18" s="1">
        <f>3*3*80*80</f>
        <v>57600</v>
      </c>
      <c r="M18" s="1">
        <v>80</v>
      </c>
      <c r="N18" s="1">
        <f t="shared" si="2"/>
        <v>57600</v>
      </c>
      <c r="O18" s="1">
        <f t="shared" si="2"/>
        <v>80</v>
      </c>
      <c r="P18" s="1"/>
      <c r="T18" s="1"/>
      <c r="U18" s="1"/>
      <c r="V18" s="1"/>
      <c r="W18" s="1"/>
      <c r="X18" s="1"/>
      <c r="Z18" t="s">
        <v>22</v>
      </c>
      <c r="AA18" t="s">
        <v>48</v>
      </c>
      <c r="AB18" s="1">
        <f>1*1*80*80</f>
        <v>6400</v>
      </c>
      <c r="AC18" s="1">
        <v>80</v>
      </c>
      <c r="AD18" s="1">
        <f t="shared" si="3"/>
        <v>6400</v>
      </c>
      <c r="AE18" s="1">
        <f t="shared" si="3"/>
        <v>80</v>
      </c>
      <c r="AF18" s="1"/>
    </row>
    <row r="19" spans="1:32" x14ac:dyDescent="0.25">
      <c r="A19">
        <v>8</v>
      </c>
      <c r="B19" t="s">
        <v>34</v>
      </c>
      <c r="C19" t="s">
        <v>2</v>
      </c>
      <c r="D19" s="1"/>
      <c r="E19" s="1"/>
      <c r="F19" s="1"/>
      <c r="G19" s="1"/>
      <c r="I19">
        <v>8</v>
      </c>
      <c r="J19" t="s">
        <v>34</v>
      </c>
      <c r="K19" t="s">
        <v>2</v>
      </c>
      <c r="L19" s="1"/>
      <c r="M19" s="1"/>
      <c r="N19" s="1"/>
      <c r="O19" s="1"/>
      <c r="P19" s="1"/>
      <c r="Q19">
        <v>8</v>
      </c>
      <c r="R19" t="s">
        <v>34</v>
      </c>
      <c r="S19" t="s">
        <v>2</v>
      </c>
      <c r="T19" s="1"/>
      <c r="U19" s="1"/>
      <c r="V19" s="1"/>
      <c r="W19" s="1"/>
      <c r="X19" s="1"/>
      <c r="Y19">
        <v>8</v>
      </c>
      <c r="Z19" t="s">
        <v>34</v>
      </c>
      <c r="AA19" t="s">
        <v>2</v>
      </c>
      <c r="AB19" s="1"/>
      <c r="AC19" s="1"/>
      <c r="AD19" s="1"/>
      <c r="AE19" s="1"/>
      <c r="AF19" s="1"/>
    </row>
    <row r="20" spans="1:32" x14ac:dyDescent="0.25">
      <c r="B20" t="s">
        <v>35</v>
      </c>
      <c r="C20">
        <v>0.2</v>
      </c>
      <c r="D20" s="1"/>
      <c r="E20" s="1"/>
      <c r="F20" s="1"/>
      <c r="G20" s="1"/>
      <c r="J20" t="s">
        <v>35</v>
      </c>
      <c r="K20">
        <v>0.2</v>
      </c>
      <c r="L20" s="1"/>
      <c r="M20" s="1"/>
      <c r="N20" s="1"/>
      <c r="O20" s="1"/>
      <c r="P20" s="1"/>
      <c r="R20" t="s">
        <v>35</v>
      </c>
      <c r="S20">
        <v>0.2</v>
      </c>
      <c r="T20" s="1"/>
      <c r="U20" s="1"/>
      <c r="V20" s="1"/>
      <c r="W20" s="1"/>
      <c r="X20" s="1"/>
      <c r="Z20" t="s">
        <v>35</v>
      </c>
      <c r="AA20">
        <v>0.2</v>
      </c>
      <c r="AB20" s="1"/>
      <c r="AC20" s="1"/>
      <c r="AD20" s="1"/>
      <c r="AE20" s="1"/>
      <c r="AF20" s="1"/>
    </row>
    <row r="21" spans="1:32" x14ac:dyDescent="0.25">
      <c r="B21" t="s">
        <v>55</v>
      </c>
      <c r="C21" t="s">
        <v>44</v>
      </c>
      <c r="D21" s="1">
        <f>3*3*32*64</f>
        <v>18432</v>
      </c>
      <c r="E21" s="1">
        <v>64</v>
      </c>
      <c r="F21" s="1"/>
      <c r="G21" s="1"/>
      <c r="J21" t="s">
        <v>23</v>
      </c>
      <c r="K21" t="s">
        <v>4</v>
      </c>
      <c r="L21" s="1">
        <f>3*3*80*128</f>
        <v>92160</v>
      </c>
      <c r="M21" s="1">
        <v>128</v>
      </c>
      <c r="N21" s="1"/>
      <c r="O21" s="1"/>
      <c r="P21" s="1"/>
      <c r="R21" t="s">
        <v>55</v>
      </c>
      <c r="S21" t="s">
        <v>44</v>
      </c>
      <c r="T21" s="1">
        <f>3*3*32*64</f>
        <v>18432</v>
      </c>
      <c r="U21" s="1">
        <v>64</v>
      </c>
      <c r="V21" s="1"/>
      <c r="W21" s="1"/>
      <c r="X21" s="1"/>
      <c r="Z21" t="s">
        <v>23</v>
      </c>
      <c r="AA21" t="s">
        <v>4</v>
      </c>
      <c r="AB21" s="1">
        <f>3*3*80*128</f>
        <v>92160</v>
      </c>
      <c r="AC21" s="1">
        <v>128</v>
      </c>
      <c r="AD21" s="1"/>
      <c r="AE21" s="1"/>
      <c r="AF21" s="1"/>
    </row>
    <row r="22" spans="1:32" x14ac:dyDescent="0.25">
      <c r="B22" t="s">
        <v>11</v>
      </c>
      <c r="D22" s="1"/>
      <c r="E22" s="1"/>
      <c r="F22" s="1"/>
      <c r="G22" s="1"/>
      <c r="J22" t="s">
        <v>11</v>
      </c>
      <c r="L22" s="1"/>
      <c r="M22" s="1"/>
      <c r="N22" s="1"/>
      <c r="O22" s="1"/>
      <c r="P22" s="1"/>
      <c r="R22" t="s">
        <v>11</v>
      </c>
      <c r="T22" s="1"/>
      <c r="U22" s="1"/>
      <c r="V22" s="1"/>
      <c r="W22" s="1"/>
      <c r="X22" s="1"/>
      <c r="Z22" t="s">
        <v>11</v>
      </c>
      <c r="AB22" s="1"/>
      <c r="AC22" s="1"/>
      <c r="AD22" s="1"/>
      <c r="AE22" s="1"/>
      <c r="AF22" s="1"/>
    </row>
    <row r="23" spans="1:32" x14ac:dyDescent="0.25">
      <c r="B23" t="s">
        <v>56</v>
      </c>
      <c r="C23" t="s">
        <v>44</v>
      </c>
      <c r="D23" s="1">
        <f>3*3*64*64</f>
        <v>36864</v>
      </c>
      <c r="E23" s="1">
        <v>64</v>
      </c>
      <c r="F23" s="1">
        <f>D23</f>
        <v>36864</v>
      </c>
      <c r="G23" s="1">
        <f>E23</f>
        <v>64</v>
      </c>
      <c r="J23" t="s">
        <v>24</v>
      </c>
      <c r="K23" t="s">
        <v>4</v>
      </c>
      <c r="L23" s="1">
        <f>3*3*128*128</f>
        <v>147456</v>
      </c>
      <c r="M23" s="1">
        <v>128</v>
      </c>
      <c r="N23" s="1">
        <f t="shared" ref="N23:O27" si="4">L23</f>
        <v>147456</v>
      </c>
      <c r="O23" s="1">
        <f t="shared" si="4"/>
        <v>128</v>
      </c>
      <c r="P23" s="1"/>
      <c r="R23" t="s">
        <v>56</v>
      </c>
      <c r="S23" s="3" t="s">
        <v>51</v>
      </c>
      <c r="T23" s="1">
        <f>1*1*64*64</f>
        <v>4096</v>
      </c>
      <c r="U23" s="1">
        <v>64</v>
      </c>
      <c r="V23" s="1">
        <f>T23</f>
        <v>4096</v>
      </c>
      <c r="W23" s="1">
        <f>U23</f>
        <v>64</v>
      </c>
      <c r="X23" s="1"/>
      <c r="Z23" t="s">
        <v>24</v>
      </c>
      <c r="AA23" t="s">
        <v>49</v>
      </c>
      <c r="AB23" s="1">
        <f>1*1*128*128</f>
        <v>16384</v>
      </c>
      <c r="AC23" s="1">
        <v>128</v>
      </c>
      <c r="AD23" s="1">
        <f t="shared" ref="AD23:AE27" si="5">AB23</f>
        <v>16384</v>
      </c>
      <c r="AE23" s="1">
        <f t="shared" si="5"/>
        <v>128</v>
      </c>
      <c r="AF23" s="1"/>
    </row>
    <row r="24" spans="1:32" x14ac:dyDescent="0.25">
      <c r="B24" t="s">
        <v>57</v>
      </c>
      <c r="C24" t="s">
        <v>43</v>
      </c>
      <c r="D24" s="1">
        <f>3*3*64*64</f>
        <v>36864</v>
      </c>
      <c r="E24" s="1">
        <v>64</v>
      </c>
      <c r="F24" s="1">
        <f>D24</f>
        <v>36864</v>
      </c>
      <c r="G24" s="1">
        <f>E24</f>
        <v>64</v>
      </c>
      <c r="J24" t="s">
        <v>25</v>
      </c>
      <c r="K24" t="s">
        <v>4</v>
      </c>
      <c r="L24" s="1">
        <f>3*3*128*128</f>
        <v>147456</v>
      </c>
      <c r="M24" s="1">
        <v>128</v>
      </c>
      <c r="N24" s="1">
        <f t="shared" si="4"/>
        <v>147456</v>
      </c>
      <c r="O24" s="1">
        <f t="shared" si="4"/>
        <v>128</v>
      </c>
      <c r="P24" s="1"/>
      <c r="R24" t="s">
        <v>57</v>
      </c>
      <c r="S24" t="s">
        <v>43</v>
      </c>
      <c r="T24" s="1">
        <f>3*3*64*64</f>
        <v>36864</v>
      </c>
      <c r="U24" s="1">
        <v>64</v>
      </c>
      <c r="V24" s="1">
        <f>T24</f>
        <v>36864</v>
      </c>
      <c r="W24" s="1">
        <f>U24</f>
        <v>64</v>
      </c>
      <c r="X24" s="1"/>
      <c r="Z24" t="s">
        <v>25</v>
      </c>
      <c r="AA24" t="s">
        <v>4</v>
      </c>
      <c r="AB24" s="1">
        <f>3*3*128*128</f>
        <v>147456</v>
      </c>
      <c r="AC24" s="1">
        <v>128</v>
      </c>
      <c r="AD24" s="1">
        <f t="shared" si="5"/>
        <v>147456</v>
      </c>
      <c r="AE24" s="1">
        <f t="shared" si="5"/>
        <v>128</v>
      </c>
      <c r="AF24" s="1"/>
    </row>
    <row r="25" spans="1:32" x14ac:dyDescent="0.25">
      <c r="B25" t="s">
        <v>58</v>
      </c>
      <c r="C25" s="4" t="s">
        <v>61</v>
      </c>
      <c r="D25" s="1">
        <f>1*1*64*64</f>
        <v>4096</v>
      </c>
      <c r="E25" s="1">
        <v>64</v>
      </c>
      <c r="F25" s="1"/>
      <c r="G25" s="1"/>
      <c r="J25" t="s">
        <v>26</v>
      </c>
      <c r="K25" t="s">
        <v>4</v>
      </c>
      <c r="L25" s="1">
        <f>3*3*128*128</f>
        <v>147456</v>
      </c>
      <c r="M25" s="1">
        <v>128</v>
      </c>
      <c r="N25" s="1">
        <f t="shared" si="4"/>
        <v>147456</v>
      </c>
      <c r="O25" s="1">
        <f t="shared" si="4"/>
        <v>128</v>
      </c>
      <c r="P25" s="1"/>
      <c r="R25" t="s">
        <v>58</v>
      </c>
      <c r="S25" s="4" t="s">
        <v>53</v>
      </c>
      <c r="T25" s="1">
        <f>1*1*64*32</f>
        <v>2048</v>
      </c>
      <c r="U25" s="1">
        <v>32</v>
      </c>
      <c r="V25" s="1"/>
      <c r="W25" s="1"/>
      <c r="X25" s="1"/>
      <c r="Z25" t="s">
        <v>26</v>
      </c>
      <c r="AA25" t="s">
        <v>49</v>
      </c>
      <c r="AB25" s="1">
        <f>1*1*128*128</f>
        <v>16384</v>
      </c>
      <c r="AC25" s="1">
        <v>128</v>
      </c>
      <c r="AD25" s="1">
        <f t="shared" si="5"/>
        <v>16384</v>
      </c>
      <c r="AE25" s="1">
        <f t="shared" si="5"/>
        <v>128</v>
      </c>
      <c r="AF25" s="1"/>
    </row>
    <row r="26" spans="1:32" x14ac:dyDescent="0.25">
      <c r="D26" s="1"/>
      <c r="E26" s="1"/>
      <c r="F26" s="1"/>
      <c r="G26" s="1"/>
      <c r="J26" t="s">
        <v>27</v>
      </c>
      <c r="K26" t="s">
        <v>4</v>
      </c>
      <c r="L26" s="1">
        <f>3*3*128*128</f>
        <v>147456</v>
      </c>
      <c r="M26" s="1">
        <v>128</v>
      </c>
      <c r="N26" s="1">
        <f t="shared" si="4"/>
        <v>147456</v>
      </c>
      <c r="O26" s="1">
        <f t="shared" si="4"/>
        <v>128</v>
      </c>
      <c r="P26" s="1"/>
      <c r="T26" s="1"/>
      <c r="U26" s="1"/>
      <c r="V26" s="1"/>
      <c r="W26" s="1"/>
      <c r="X26" s="1"/>
      <c r="Z26" t="s">
        <v>27</v>
      </c>
      <c r="AA26" t="s">
        <v>4</v>
      </c>
      <c r="AB26" s="1">
        <f>3*3*128*128</f>
        <v>147456</v>
      </c>
      <c r="AC26" s="1">
        <v>128</v>
      </c>
      <c r="AD26" s="1">
        <f t="shared" si="5"/>
        <v>147456</v>
      </c>
      <c r="AE26" s="1">
        <f t="shared" si="5"/>
        <v>128</v>
      </c>
      <c r="AF26" s="1"/>
    </row>
    <row r="27" spans="1:32" x14ac:dyDescent="0.25">
      <c r="D27" s="1"/>
      <c r="E27" s="1"/>
      <c r="F27" s="1"/>
      <c r="G27" s="1"/>
      <c r="J27" t="s">
        <v>28</v>
      </c>
      <c r="K27" t="s">
        <v>4</v>
      </c>
      <c r="L27" s="1">
        <f>3*3*128*128</f>
        <v>147456</v>
      </c>
      <c r="M27" s="1">
        <v>128</v>
      </c>
      <c r="N27" s="1">
        <f t="shared" si="4"/>
        <v>147456</v>
      </c>
      <c r="O27" s="1">
        <f t="shared" si="4"/>
        <v>128</v>
      </c>
      <c r="P27" s="1"/>
      <c r="T27" s="1"/>
      <c r="U27" s="1"/>
      <c r="V27" s="1"/>
      <c r="W27" s="1"/>
      <c r="X27" s="1"/>
      <c r="Z27" t="s">
        <v>28</v>
      </c>
      <c r="AA27" t="s">
        <v>49</v>
      </c>
      <c r="AB27" s="1">
        <f>1*1*128*128</f>
        <v>16384</v>
      </c>
      <c r="AC27" s="1">
        <v>128</v>
      </c>
      <c r="AD27" s="1">
        <f t="shared" si="5"/>
        <v>16384</v>
      </c>
      <c r="AE27" s="1">
        <f t="shared" si="5"/>
        <v>128</v>
      </c>
      <c r="AF27" s="1"/>
    </row>
    <row r="28" spans="1:32" x14ac:dyDescent="0.25">
      <c r="D28" s="1"/>
      <c r="E28" s="1"/>
      <c r="F28" s="1"/>
      <c r="G28" s="1"/>
      <c r="J28" t="s">
        <v>36</v>
      </c>
      <c r="K28" s="4" t="s">
        <v>60</v>
      </c>
      <c r="L28" s="1">
        <f>1*1*100*128</f>
        <v>12800</v>
      </c>
      <c r="M28" s="1">
        <v>100</v>
      </c>
      <c r="N28" s="1"/>
      <c r="O28" s="1"/>
      <c r="P28" s="1"/>
      <c r="T28" s="1"/>
      <c r="U28" s="1"/>
      <c r="V28" s="1"/>
      <c r="W28" s="1"/>
      <c r="X28" s="1"/>
      <c r="Z28" t="s">
        <v>36</v>
      </c>
      <c r="AA28" s="2" t="s">
        <v>45</v>
      </c>
      <c r="AB28" s="1">
        <f>3*3*128*100</f>
        <v>115200</v>
      </c>
      <c r="AC28" s="1">
        <v>100</v>
      </c>
      <c r="AD28" s="1"/>
      <c r="AE28" s="1"/>
      <c r="AF28" s="1"/>
    </row>
    <row r="29" spans="1:32" x14ac:dyDescent="0.25">
      <c r="B29" t="s">
        <v>11</v>
      </c>
      <c r="D29" s="1"/>
      <c r="E29" s="1"/>
      <c r="F29" s="1"/>
      <c r="G29" s="1"/>
      <c r="J29" t="s">
        <v>11</v>
      </c>
      <c r="L29" s="1"/>
      <c r="M29" s="1"/>
      <c r="N29" s="1"/>
      <c r="O29" s="1"/>
      <c r="P29" s="1"/>
      <c r="R29" t="s">
        <v>11</v>
      </c>
      <c r="T29" s="1"/>
      <c r="U29" s="1"/>
      <c r="V29" s="1"/>
      <c r="W29" s="1"/>
      <c r="X29" s="1"/>
      <c r="Z29" t="s">
        <v>11</v>
      </c>
      <c r="AB29" s="1"/>
      <c r="AC29" s="1"/>
      <c r="AD29" s="1"/>
      <c r="AE29" s="1"/>
      <c r="AF29" s="1"/>
    </row>
    <row r="30" spans="1:32" x14ac:dyDescent="0.25">
      <c r="A30">
        <v>4</v>
      </c>
      <c r="B30" t="s">
        <v>37</v>
      </c>
      <c r="C30" t="s">
        <v>5</v>
      </c>
      <c r="D30" s="1"/>
      <c r="E30" s="1"/>
      <c r="F30" s="1"/>
      <c r="G30" s="1"/>
      <c r="I30">
        <v>4</v>
      </c>
      <c r="J30" t="s">
        <v>37</v>
      </c>
      <c r="K30" t="s">
        <v>5</v>
      </c>
      <c r="L30" s="1"/>
      <c r="M30" s="1"/>
      <c r="N30" s="1"/>
      <c r="O30" s="1"/>
      <c r="P30" s="1"/>
      <c r="Q30">
        <v>4</v>
      </c>
      <c r="R30" t="s">
        <v>37</v>
      </c>
      <c r="S30" t="s">
        <v>5</v>
      </c>
      <c r="T30" s="1"/>
      <c r="U30" s="1"/>
      <c r="V30" s="1"/>
      <c r="W30" s="1"/>
      <c r="X30" s="1"/>
      <c r="Y30">
        <v>4</v>
      </c>
      <c r="Z30" t="s">
        <v>37</v>
      </c>
      <c r="AA30" t="s">
        <v>5</v>
      </c>
      <c r="AB30" s="1"/>
      <c r="AC30" s="1"/>
      <c r="AD30" s="1"/>
      <c r="AE30" s="1"/>
      <c r="AF30" s="1"/>
    </row>
    <row r="31" spans="1:32" x14ac:dyDescent="0.25">
      <c r="B31" t="s">
        <v>38</v>
      </c>
      <c r="C31">
        <v>0.2</v>
      </c>
      <c r="D31" s="1"/>
      <c r="E31" s="1"/>
      <c r="F31" s="1"/>
      <c r="G31" s="1"/>
      <c r="J31" t="s">
        <v>38</v>
      </c>
      <c r="K31">
        <v>0.2</v>
      </c>
      <c r="L31" s="1"/>
      <c r="M31" s="1"/>
      <c r="N31" s="1"/>
      <c r="O31" s="1"/>
      <c r="P31" s="1"/>
      <c r="R31" t="s">
        <v>38</v>
      </c>
      <c r="S31">
        <v>0.2</v>
      </c>
      <c r="T31" s="1"/>
      <c r="U31" s="1"/>
      <c r="V31" s="1"/>
      <c r="W31" s="1"/>
      <c r="X31" s="1"/>
      <c r="Z31" t="s">
        <v>38</v>
      </c>
      <c r="AA31">
        <v>0.2</v>
      </c>
      <c r="AB31" s="1"/>
      <c r="AC31" s="1"/>
      <c r="AD31" s="1"/>
      <c r="AE31" s="1"/>
      <c r="AF31" s="1"/>
    </row>
    <row r="32" spans="1:32" x14ac:dyDescent="0.25">
      <c r="D32" s="1"/>
      <c r="E32" s="1"/>
      <c r="F32" s="1"/>
      <c r="G32" s="1"/>
      <c r="L32" s="1"/>
      <c r="M32" s="1"/>
      <c r="N32" s="1"/>
      <c r="O32" s="1"/>
      <c r="P32" s="1"/>
      <c r="T32" s="1"/>
      <c r="U32" s="1"/>
      <c r="V32" s="1"/>
      <c r="W32" s="1"/>
      <c r="X32" s="1"/>
      <c r="AB32" s="1"/>
      <c r="AC32" s="1"/>
      <c r="AD32" s="1"/>
      <c r="AE32" s="1"/>
      <c r="AF32" s="1"/>
    </row>
    <row r="33" spans="2:32" x14ac:dyDescent="0.25">
      <c r="B33" t="s">
        <v>6</v>
      </c>
      <c r="D33" s="1">
        <f>64*10</f>
        <v>640</v>
      </c>
      <c r="E33" s="1">
        <v>10</v>
      </c>
      <c r="F33" s="1"/>
      <c r="G33" s="1"/>
      <c r="J33" t="s">
        <v>6</v>
      </c>
      <c r="L33" s="1">
        <f>100*10</f>
        <v>1000</v>
      </c>
      <c r="M33" s="1">
        <v>10</v>
      </c>
      <c r="N33" s="1"/>
      <c r="O33" s="1"/>
      <c r="P33" s="1"/>
      <c r="R33" t="s">
        <v>6</v>
      </c>
      <c r="T33" s="1">
        <f>32*10</f>
        <v>320</v>
      </c>
      <c r="U33" s="1">
        <v>10</v>
      </c>
      <c r="V33" s="1"/>
      <c r="W33" s="1"/>
      <c r="X33" s="1"/>
      <c r="Z33" t="s">
        <v>6</v>
      </c>
      <c r="AB33" s="1">
        <f>100*10</f>
        <v>1000</v>
      </c>
      <c r="AC33" s="1">
        <v>10</v>
      </c>
      <c r="AD33" s="1"/>
      <c r="AE33" s="1"/>
      <c r="AF33" s="1"/>
    </row>
    <row r="34" spans="2:32" x14ac:dyDescent="0.25">
      <c r="D34" s="1"/>
      <c r="E34" s="1"/>
      <c r="F34" s="1"/>
      <c r="G34" s="1"/>
      <c r="L34" s="1"/>
      <c r="M34" s="1"/>
      <c r="N34" s="1"/>
      <c r="O34" s="1"/>
      <c r="P34" s="1"/>
      <c r="T34" s="1"/>
      <c r="U34" s="1"/>
      <c r="V34" s="1"/>
      <c r="W34" s="1"/>
      <c r="X34" s="1"/>
      <c r="AB34" s="1"/>
      <c r="AC34" s="1"/>
      <c r="AD34" s="1"/>
      <c r="AE34" s="1"/>
      <c r="AF34" s="1"/>
    </row>
    <row r="35" spans="2:32" x14ac:dyDescent="0.25">
      <c r="D35" s="1">
        <f>SUM(D4:G34)</f>
        <v>222378</v>
      </c>
      <c r="E35" s="1"/>
      <c r="F35" s="1"/>
      <c r="G35" s="1"/>
      <c r="L35" s="1">
        <f>SUM(L4:O34)</f>
        <v>2256838</v>
      </c>
      <c r="M35" s="1"/>
      <c r="N35" s="1"/>
      <c r="O35" s="1"/>
      <c r="P35" s="1"/>
      <c r="T35" s="1">
        <f>SUM(T4:W34)</f>
        <v>133962</v>
      </c>
      <c r="U35" s="1"/>
      <c r="V35" s="1"/>
      <c r="W35" s="1"/>
      <c r="X35" s="1"/>
      <c r="AB35" s="1">
        <f>SUM(AB4:AE34)</f>
        <v>1232838</v>
      </c>
      <c r="AC35" s="1"/>
      <c r="AD35" s="1"/>
      <c r="AE35" s="1"/>
      <c r="AF35" s="1"/>
    </row>
    <row r="36" spans="2:32" x14ac:dyDescent="0.25">
      <c r="L36" s="1"/>
      <c r="M36" s="1"/>
      <c r="N36" s="1"/>
      <c r="O36" s="1"/>
      <c r="P36" s="1"/>
    </row>
    <row r="39" spans="2:32" x14ac:dyDescent="0.25">
      <c r="B39" s="5"/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70" zoomScaleNormal="70" workbookViewId="0">
      <selection activeCell="J42" sqref="J42"/>
    </sheetView>
  </sheetViews>
  <sheetFormatPr defaultRowHeight="12.9" x14ac:dyDescent="0.25"/>
  <cols>
    <col min="4" max="4" width="10.3828125" bestFit="1" customWidth="1"/>
    <col min="10" max="10" width="10.61328125" customWidth="1"/>
    <col min="12" max="12" width="10.3828125" bestFit="1" customWidth="1"/>
    <col min="17" max="17" width="10.61328125" customWidth="1"/>
    <col min="19" max="19" width="10.3828125" bestFit="1" customWidth="1"/>
  </cols>
  <sheetData>
    <row r="1" spans="1:20" x14ac:dyDescent="0.25">
      <c r="D1" t="s">
        <v>10</v>
      </c>
      <c r="F1" t="s">
        <v>9</v>
      </c>
    </row>
    <row r="2" spans="1:20" x14ac:dyDescent="0.25">
      <c r="D2" t="s">
        <v>7</v>
      </c>
      <c r="E2" t="s">
        <v>8</v>
      </c>
      <c r="F2" t="s">
        <v>7</v>
      </c>
      <c r="G2" t="s">
        <v>8</v>
      </c>
      <c r="L2" t="s">
        <v>7</v>
      </c>
      <c r="M2" t="s">
        <v>8</v>
      </c>
      <c r="S2" t="s">
        <v>7</v>
      </c>
      <c r="T2" t="s">
        <v>8</v>
      </c>
    </row>
    <row r="3" spans="1:20" x14ac:dyDescent="0.25">
      <c r="B3" t="s">
        <v>32</v>
      </c>
      <c r="C3">
        <v>0.2</v>
      </c>
      <c r="D3" s="1"/>
      <c r="E3" s="1"/>
      <c r="F3" s="1"/>
      <c r="G3" s="1"/>
      <c r="L3" s="1"/>
      <c r="M3" s="1"/>
      <c r="N3" s="1"/>
      <c r="S3" s="1"/>
      <c r="T3" s="1"/>
    </row>
    <row r="4" spans="1:20" x14ac:dyDescent="0.25">
      <c r="A4">
        <v>32</v>
      </c>
      <c r="B4" t="s">
        <v>12</v>
      </c>
      <c r="C4" t="s">
        <v>39</v>
      </c>
      <c r="D4" s="1">
        <f>3*3*3*16</f>
        <v>432</v>
      </c>
      <c r="E4" s="1">
        <v>16</v>
      </c>
      <c r="F4" s="1"/>
      <c r="G4" s="1"/>
      <c r="I4">
        <v>32</v>
      </c>
      <c r="J4" t="s">
        <v>12</v>
      </c>
      <c r="K4" t="s">
        <v>65</v>
      </c>
      <c r="L4" s="1">
        <f>3*3*3*16</f>
        <v>432</v>
      </c>
      <c r="M4" s="1">
        <v>16</v>
      </c>
      <c r="N4" s="1"/>
      <c r="P4">
        <v>32</v>
      </c>
      <c r="Q4" t="s">
        <v>12</v>
      </c>
      <c r="R4" t="s">
        <v>65</v>
      </c>
      <c r="S4" s="1">
        <f>3*3*3*16</f>
        <v>432</v>
      </c>
      <c r="T4" s="1">
        <v>16</v>
      </c>
    </row>
    <row r="5" spans="1:20" x14ac:dyDescent="0.25">
      <c r="B5" t="s">
        <v>11</v>
      </c>
      <c r="D5" s="1"/>
      <c r="E5" s="1"/>
      <c r="F5" s="1"/>
      <c r="G5" s="1"/>
      <c r="N5" s="1"/>
    </row>
    <row r="6" spans="1:20" x14ac:dyDescent="0.25">
      <c r="B6" t="s">
        <v>13</v>
      </c>
      <c r="C6" t="s">
        <v>39</v>
      </c>
      <c r="D6" s="1">
        <f>3*3*16*16</f>
        <v>2304</v>
      </c>
      <c r="E6" s="1">
        <v>16</v>
      </c>
      <c r="F6" s="1">
        <f>D6</f>
        <v>2304</v>
      </c>
      <c r="G6" s="1">
        <f>E6</f>
        <v>16</v>
      </c>
      <c r="J6" t="s">
        <v>13</v>
      </c>
      <c r="K6" t="s">
        <v>65</v>
      </c>
      <c r="L6" s="1">
        <f t="shared" ref="L6:L11" si="0">3*3*16*16</f>
        <v>2304</v>
      </c>
      <c r="M6" s="1">
        <v>16</v>
      </c>
      <c r="N6" s="1"/>
      <c r="Q6" t="s">
        <v>13</v>
      </c>
      <c r="R6" t="s">
        <v>65</v>
      </c>
      <c r="S6" s="1">
        <f t="shared" ref="S6:S15" si="1">3*3*16*16</f>
        <v>2304</v>
      </c>
      <c r="T6" s="1">
        <v>16</v>
      </c>
    </row>
    <row r="7" spans="1:20" x14ac:dyDescent="0.25">
      <c r="B7" t="s">
        <v>14</v>
      </c>
      <c r="C7" t="s">
        <v>39</v>
      </c>
      <c r="D7" s="1">
        <f>3*3*16*16</f>
        <v>2304</v>
      </c>
      <c r="E7" s="1">
        <v>16</v>
      </c>
      <c r="F7" s="1">
        <f>D7</f>
        <v>2304</v>
      </c>
      <c r="G7" s="1">
        <f>E7</f>
        <v>16</v>
      </c>
      <c r="J7" t="s">
        <v>73</v>
      </c>
      <c r="K7" t="s">
        <v>66</v>
      </c>
      <c r="L7" s="1">
        <f t="shared" si="0"/>
        <v>2304</v>
      </c>
      <c r="M7" s="1">
        <v>16</v>
      </c>
      <c r="N7" s="1"/>
      <c r="Q7" t="s">
        <v>73</v>
      </c>
      <c r="R7" t="s">
        <v>66</v>
      </c>
      <c r="S7" s="1">
        <f t="shared" si="1"/>
        <v>2304</v>
      </c>
      <c r="T7" s="1">
        <v>16</v>
      </c>
    </row>
    <row r="8" spans="1:20" x14ac:dyDescent="0.25">
      <c r="D8" s="1"/>
      <c r="E8" s="1"/>
      <c r="F8" s="1"/>
      <c r="G8" s="1"/>
      <c r="J8" s="5" t="s">
        <v>62</v>
      </c>
      <c r="K8" t="s">
        <v>0</v>
      </c>
      <c r="L8" s="1">
        <f t="shared" si="0"/>
        <v>2304</v>
      </c>
      <c r="M8" s="1">
        <v>16</v>
      </c>
      <c r="N8" s="1"/>
      <c r="Q8" s="5" t="s">
        <v>62</v>
      </c>
      <c r="R8" t="s">
        <v>0</v>
      </c>
      <c r="S8" s="1">
        <f t="shared" si="1"/>
        <v>2304</v>
      </c>
      <c r="T8" s="1">
        <v>16</v>
      </c>
    </row>
    <row r="9" spans="1:20" x14ac:dyDescent="0.25">
      <c r="D9" s="1"/>
      <c r="E9" s="1"/>
      <c r="F9" s="1"/>
      <c r="G9" s="1"/>
      <c r="J9" t="s">
        <v>63</v>
      </c>
      <c r="K9" t="s">
        <v>0</v>
      </c>
      <c r="L9" s="1">
        <f t="shared" si="0"/>
        <v>2304</v>
      </c>
      <c r="M9" s="1">
        <v>16</v>
      </c>
      <c r="N9" s="1"/>
      <c r="Q9" t="s">
        <v>63</v>
      </c>
      <c r="R9" t="s">
        <v>0</v>
      </c>
      <c r="S9" s="1">
        <f t="shared" si="1"/>
        <v>2304</v>
      </c>
      <c r="T9" s="1">
        <v>16</v>
      </c>
    </row>
    <row r="10" spans="1:20" x14ac:dyDescent="0.25">
      <c r="A10">
        <v>16</v>
      </c>
      <c r="B10" t="s">
        <v>31</v>
      </c>
      <c r="C10" t="s">
        <v>2</v>
      </c>
      <c r="D10" s="1"/>
      <c r="E10" s="1"/>
      <c r="F10" s="1"/>
      <c r="G10" s="1"/>
      <c r="J10" s="5" t="s">
        <v>64</v>
      </c>
      <c r="K10" t="s">
        <v>0</v>
      </c>
      <c r="L10" s="1">
        <f t="shared" si="0"/>
        <v>2304</v>
      </c>
      <c r="M10" s="1">
        <v>16</v>
      </c>
      <c r="N10" s="1"/>
      <c r="Q10" s="5" t="s">
        <v>64</v>
      </c>
      <c r="R10" t="s">
        <v>0</v>
      </c>
      <c r="S10" s="1">
        <f t="shared" si="1"/>
        <v>2304</v>
      </c>
      <c r="T10" s="1">
        <v>16</v>
      </c>
    </row>
    <row r="11" spans="1:20" x14ac:dyDescent="0.25">
      <c r="B11" t="s">
        <v>33</v>
      </c>
      <c r="C11">
        <v>0.2</v>
      </c>
      <c r="D11" s="1"/>
      <c r="E11" s="1"/>
      <c r="F11" s="1"/>
      <c r="G11" s="1"/>
      <c r="J11" t="s">
        <v>68</v>
      </c>
      <c r="K11" t="s">
        <v>0</v>
      </c>
      <c r="L11" s="1">
        <f t="shared" si="0"/>
        <v>2304</v>
      </c>
      <c r="M11" s="1">
        <v>16</v>
      </c>
      <c r="N11" s="1"/>
      <c r="Q11" t="s">
        <v>68</v>
      </c>
      <c r="R11" t="s">
        <v>0</v>
      </c>
      <c r="S11" s="1">
        <f t="shared" si="1"/>
        <v>2304</v>
      </c>
      <c r="T11" s="1">
        <v>16</v>
      </c>
    </row>
    <row r="12" spans="1:20" x14ac:dyDescent="0.25">
      <c r="B12" t="s">
        <v>15</v>
      </c>
      <c r="C12" t="s">
        <v>41</v>
      </c>
      <c r="D12" s="1">
        <f>3*3*16*32</f>
        <v>4608</v>
      </c>
      <c r="E12" s="1">
        <v>32</v>
      </c>
      <c r="F12" s="1"/>
      <c r="G12" s="1"/>
      <c r="L12" s="1"/>
      <c r="M12" s="1"/>
      <c r="N12" s="1"/>
      <c r="Q12" s="5" t="s">
        <v>62</v>
      </c>
      <c r="R12" t="s">
        <v>0</v>
      </c>
      <c r="S12" s="1">
        <f t="shared" si="1"/>
        <v>2304</v>
      </c>
      <c r="T12" s="1">
        <v>16</v>
      </c>
    </row>
    <row r="13" spans="1:20" x14ac:dyDescent="0.25">
      <c r="B13" t="s">
        <v>11</v>
      </c>
      <c r="D13" s="1"/>
      <c r="E13" s="1"/>
      <c r="F13" s="1"/>
      <c r="G13" s="1"/>
      <c r="I13">
        <v>16</v>
      </c>
      <c r="J13" s="5" t="s">
        <v>19</v>
      </c>
      <c r="K13" t="s">
        <v>67</v>
      </c>
      <c r="L13" s="1">
        <f>3*3*16*32</f>
        <v>4608</v>
      </c>
      <c r="M13" s="1">
        <v>32</v>
      </c>
      <c r="N13" s="1"/>
      <c r="Q13" t="s">
        <v>63</v>
      </c>
      <c r="R13" t="s">
        <v>0</v>
      </c>
      <c r="S13" s="1">
        <f t="shared" si="1"/>
        <v>2304</v>
      </c>
      <c r="T13" s="1">
        <v>16</v>
      </c>
    </row>
    <row r="14" spans="1:20" x14ac:dyDescent="0.25">
      <c r="B14" t="s">
        <v>16</v>
      </c>
      <c r="C14" t="s">
        <v>41</v>
      </c>
      <c r="D14" s="1">
        <f>3*3*32*32</f>
        <v>9216</v>
      </c>
      <c r="E14" s="1">
        <v>32</v>
      </c>
      <c r="F14" s="1">
        <f>D14</f>
        <v>9216</v>
      </c>
      <c r="G14" s="1">
        <f>E14</f>
        <v>32</v>
      </c>
      <c r="J14" t="s">
        <v>20</v>
      </c>
      <c r="K14" t="s">
        <v>67</v>
      </c>
      <c r="L14" s="1">
        <f>3*3*32*32</f>
        <v>9216</v>
      </c>
      <c r="M14" s="1">
        <v>32</v>
      </c>
      <c r="N14" s="1"/>
      <c r="Q14" s="5" t="s">
        <v>64</v>
      </c>
      <c r="R14" t="s">
        <v>0</v>
      </c>
      <c r="S14" s="1">
        <f t="shared" si="1"/>
        <v>2304</v>
      </c>
      <c r="T14" s="1">
        <v>16</v>
      </c>
    </row>
    <row r="15" spans="1:20" x14ac:dyDescent="0.25">
      <c r="B15" t="s">
        <v>17</v>
      </c>
      <c r="C15" t="s">
        <v>41</v>
      </c>
      <c r="D15" s="1">
        <f>3*3*32*32</f>
        <v>9216</v>
      </c>
      <c r="E15" s="1">
        <v>32</v>
      </c>
      <c r="F15" s="1">
        <f>D15</f>
        <v>9216</v>
      </c>
      <c r="G15" s="1">
        <f>E15</f>
        <v>32</v>
      </c>
      <c r="J15" s="5" t="s">
        <v>21</v>
      </c>
      <c r="K15" t="s">
        <v>67</v>
      </c>
      <c r="L15" s="1">
        <f>3*3*32*32</f>
        <v>9216</v>
      </c>
      <c r="M15" s="1">
        <v>32</v>
      </c>
      <c r="N15" s="1"/>
      <c r="Q15" t="s">
        <v>68</v>
      </c>
      <c r="R15" t="s">
        <v>0</v>
      </c>
      <c r="S15" s="1">
        <f t="shared" si="1"/>
        <v>2304</v>
      </c>
      <c r="T15" s="1">
        <v>16</v>
      </c>
    </row>
    <row r="16" spans="1:20" x14ac:dyDescent="0.25">
      <c r="D16" s="1"/>
      <c r="E16" s="1"/>
      <c r="F16" s="1"/>
      <c r="G16" s="1"/>
      <c r="J16" t="s">
        <v>22</v>
      </c>
      <c r="K16" t="s">
        <v>67</v>
      </c>
      <c r="L16" s="1">
        <f>3*3*32*32</f>
        <v>9216</v>
      </c>
      <c r="M16" s="1">
        <v>32</v>
      </c>
      <c r="N16" s="1"/>
      <c r="S16" s="1"/>
      <c r="T16" s="1"/>
    </row>
    <row r="17" spans="1:20" x14ac:dyDescent="0.25">
      <c r="D17" s="1"/>
      <c r="E17" s="1"/>
      <c r="F17" s="1"/>
      <c r="G17" s="1"/>
      <c r="J17" s="5" t="s">
        <v>69</v>
      </c>
      <c r="K17" t="s">
        <v>67</v>
      </c>
      <c r="L17" s="1">
        <f>3*3*32*32</f>
        <v>9216</v>
      </c>
      <c r="M17" s="1">
        <v>32</v>
      </c>
      <c r="N17" s="1"/>
      <c r="P17">
        <v>16</v>
      </c>
      <c r="Q17" s="5" t="s">
        <v>19</v>
      </c>
      <c r="R17" t="s">
        <v>67</v>
      </c>
      <c r="S17" s="1">
        <f>3*3*16*32</f>
        <v>4608</v>
      </c>
      <c r="T17" s="1">
        <v>32</v>
      </c>
    </row>
    <row r="18" spans="1:20" x14ac:dyDescent="0.25">
      <c r="D18" s="1"/>
      <c r="E18" s="1"/>
      <c r="F18" s="1"/>
      <c r="G18" s="1"/>
      <c r="J18" t="s">
        <v>70</v>
      </c>
      <c r="K18" t="s">
        <v>67</v>
      </c>
      <c r="L18" s="1">
        <f>3*3*32*32</f>
        <v>9216</v>
      </c>
      <c r="M18" s="1">
        <v>32</v>
      </c>
      <c r="N18" s="1"/>
      <c r="Q18" t="s">
        <v>20</v>
      </c>
      <c r="R18" t="s">
        <v>67</v>
      </c>
      <c r="S18" s="1">
        <f t="shared" ref="S18:S26" si="2">3*3*32*32</f>
        <v>9216</v>
      </c>
      <c r="T18" s="1">
        <v>32</v>
      </c>
    </row>
    <row r="19" spans="1:20" x14ac:dyDescent="0.25">
      <c r="A19">
        <v>8</v>
      </c>
      <c r="B19" t="s">
        <v>34</v>
      </c>
      <c r="C19" t="s">
        <v>2</v>
      </c>
      <c r="D19" s="1"/>
      <c r="E19" s="1"/>
      <c r="F19" s="1"/>
      <c r="G19" s="1"/>
      <c r="L19" s="1"/>
      <c r="M19" s="1"/>
      <c r="N19" s="1"/>
      <c r="Q19" s="5" t="s">
        <v>21</v>
      </c>
      <c r="R19" t="s">
        <v>67</v>
      </c>
      <c r="S19" s="1">
        <f t="shared" si="2"/>
        <v>9216</v>
      </c>
      <c r="T19" s="1">
        <v>32</v>
      </c>
    </row>
    <row r="20" spans="1:20" x14ac:dyDescent="0.25">
      <c r="B20" t="s">
        <v>35</v>
      </c>
      <c r="C20">
        <v>0.2</v>
      </c>
      <c r="D20" s="1"/>
      <c r="E20" s="1"/>
      <c r="F20" s="1"/>
      <c r="G20" s="1"/>
      <c r="I20">
        <v>8</v>
      </c>
      <c r="J20" s="5" t="s">
        <v>25</v>
      </c>
      <c r="K20" t="s">
        <v>72</v>
      </c>
      <c r="L20" s="1">
        <f>3*3*32*64</f>
        <v>18432</v>
      </c>
      <c r="M20" s="1">
        <v>64</v>
      </c>
      <c r="N20" s="1"/>
      <c r="Q20" t="s">
        <v>22</v>
      </c>
      <c r="R20" t="s">
        <v>67</v>
      </c>
      <c r="S20" s="1">
        <f t="shared" si="2"/>
        <v>9216</v>
      </c>
      <c r="T20" s="1">
        <v>32</v>
      </c>
    </row>
    <row r="21" spans="1:20" x14ac:dyDescent="0.25">
      <c r="B21" t="s">
        <v>18</v>
      </c>
      <c r="C21" t="s">
        <v>44</v>
      </c>
      <c r="D21" s="1">
        <f>3*3*32*64</f>
        <v>18432</v>
      </c>
      <c r="E21" s="1">
        <v>64</v>
      </c>
      <c r="F21" s="1"/>
      <c r="G21" s="1"/>
      <c r="J21" t="s">
        <v>26</v>
      </c>
      <c r="K21" t="s">
        <v>72</v>
      </c>
      <c r="L21" s="1">
        <f>3*3*64*64</f>
        <v>36864</v>
      </c>
      <c r="M21" s="1">
        <v>64</v>
      </c>
      <c r="N21" s="1"/>
      <c r="Q21" s="5" t="s">
        <v>69</v>
      </c>
      <c r="R21" t="s">
        <v>67</v>
      </c>
      <c r="S21" s="1">
        <f t="shared" si="2"/>
        <v>9216</v>
      </c>
      <c r="T21" s="1">
        <v>32</v>
      </c>
    </row>
    <row r="22" spans="1:20" x14ac:dyDescent="0.25">
      <c r="B22" t="s">
        <v>11</v>
      </c>
      <c r="D22" s="1"/>
      <c r="E22" s="1"/>
      <c r="F22" s="1"/>
      <c r="G22" s="1"/>
      <c r="J22" s="5" t="s">
        <v>27</v>
      </c>
      <c r="K22" t="s">
        <v>72</v>
      </c>
      <c r="L22" s="1">
        <f t="shared" ref="L22:L25" si="3">3*3*64*64</f>
        <v>36864</v>
      </c>
      <c r="M22" s="1">
        <v>64</v>
      </c>
      <c r="N22" s="1"/>
      <c r="Q22" t="s">
        <v>70</v>
      </c>
      <c r="R22" t="s">
        <v>67</v>
      </c>
      <c r="S22" s="1">
        <f t="shared" si="2"/>
        <v>9216</v>
      </c>
      <c r="T22" s="1">
        <v>32</v>
      </c>
    </row>
    <row r="23" spans="1:20" x14ac:dyDescent="0.25">
      <c r="B23" t="s">
        <v>56</v>
      </c>
      <c r="C23" t="s">
        <v>44</v>
      </c>
      <c r="D23" s="1">
        <f>3*3*64*64</f>
        <v>36864</v>
      </c>
      <c r="E23" s="1">
        <v>64</v>
      </c>
      <c r="F23" s="1">
        <f>D23</f>
        <v>36864</v>
      </c>
      <c r="G23" s="1">
        <f>E23</f>
        <v>64</v>
      </c>
      <c r="J23" t="s">
        <v>28</v>
      </c>
      <c r="K23" t="s">
        <v>72</v>
      </c>
      <c r="L23" s="1">
        <f t="shared" si="3"/>
        <v>36864</v>
      </c>
      <c r="M23" s="1">
        <v>64</v>
      </c>
      <c r="N23" s="1"/>
      <c r="Q23" s="5" t="s">
        <v>21</v>
      </c>
      <c r="R23" t="s">
        <v>67</v>
      </c>
      <c r="S23" s="1">
        <f t="shared" si="2"/>
        <v>9216</v>
      </c>
      <c r="T23" s="1">
        <v>32</v>
      </c>
    </row>
    <row r="24" spans="1:20" x14ac:dyDescent="0.25">
      <c r="B24" t="s">
        <v>57</v>
      </c>
      <c r="C24" t="s">
        <v>43</v>
      </c>
      <c r="D24" s="1">
        <f>3*3*64*64</f>
        <v>36864</v>
      </c>
      <c r="E24" s="1">
        <v>64</v>
      </c>
      <c r="F24" s="1">
        <f>D24</f>
        <v>36864</v>
      </c>
      <c r="G24" s="1">
        <f>E24</f>
        <v>64</v>
      </c>
      <c r="J24" s="5" t="s">
        <v>71</v>
      </c>
      <c r="K24" t="s">
        <v>72</v>
      </c>
      <c r="L24" s="1">
        <f t="shared" si="3"/>
        <v>36864</v>
      </c>
      <c r="M24" s="1">
        <v>64</v>
      </c>
      <c r="N24" s="1"/>
      <c r="Q24" t="s">
        <v>22</v>
      </c>
      <c r="R24" t="s">
        <v>67</v>
      </c>
      <c r="S24" s="1">
        <f t="shared" si="2"/>
        <v>9216</v>
      </c>
      <c r="T24" s="1">
        <v>32</v>
      </c>
    </row>
    <row r="25" spans="1:20" x14ac:dyDescent="0.25">
      <c r="B25" t="s">
        <v>58</v>
      </c>
      <c r="C25" s="4" t="s">
        <v>61</v>
      </c>
      <c r="D25" s="1">
        <f>1*1*64*64</f>
        <v>4096</v>
      </c>
      <c r="E25" s="1">
        <v>64</v>
      </c>
      <c r="F25" s="1"/>
      <c r="G25" s="1"/>
      <c r="J25" t="s">
        <v>74</v>
      </c>
      <c r="K25" t="s">
        <v>72</v>
      </c>
      <c r="L25" s="1">
        <f t="shared" si="3"/>
        <v>36864</v>
      </c>
      <c r="M25" s="1">
        <v>64</v>
      </c>
      <c r="N25" s="1"/>
      <c r="Q25" s="5" t="s">
        <v>69</v>
      </c>
      <c r="R25" t="s">
        <v>67</v>
      </c>
      <c r="S25" s="1">
        <f t="shared" si="2"/>
        <v>9216</v>
      </c>
      <c r="T25" s="1">
        <v>32</v>
      </c>
    </row>
    <row r="26" spans="1:20" x14ac:dyDescent="0.25">
      <c r="D26" s="1"/>
      <c r="E26" s="1"/>
      <c r="F26" s="1"/>
      <c r="G26" s="1"/>
      <c r="L26" s="1"/>
      <c r="M26" s="1"/>
      <c r="N26" s="1"/>
      <c r="Q26" t="s">
        <v>70</v>
      </c>
      <c r="R26" t="s">
        <v>67</v>
      </c>
      <c r="S26" s="1">
        <f t="shared" si="2"/>
        <v>9216</v>
      </c>
      <c r="T26" s="1">
        <v>32</v>
      </c>
    </row>
    <row r="27" spans="1:20" x14ac:dyDescent="0.25">
      <c r="D27" s="1"/>
      <c r="E27" s="1"/>
      <c r="F27" s="1"/>
      <c r="G27" s="1"/>
      <c r="L27" s="1"/>
      <c r="M27" s="1"/>
      <c r="N27" s="1"/>
      <c r="S27" s="1"/>
      <c r="T27" s="1"/>
    </row>
    <row r="28" spans="1:20" x14ac:dyDescent="0.25">
      <c r="D28" s="1"/>
      <c r="E28" s="1"/>
      <c r="F28" s="1"/>
      <c r="G28" s="1"/>
      <c r="K28" s="4"/>
      <c r="L28" s="1"/>
      <c r="M28" s="1"/>
      <c r="N28" s="1"/>
      <c r="P28">
        <v>8</v>
      </c>
      <c r="Q28" s="5" t="s">
        <v>25</v>
      </c>
      <c r="R28" t="s">
        <v>72</v>
      </c>
      <c r="S28" s="1">
        <f>3*3*32*64</f>
        <v>18432</v>
      </c>
      <c r="T28" s="1">
        <v>64</v>
      </c>
    </row>
    <row r="29" spans="1:20" x14ac:dyDescent="0.25">
      <c r="B29" t="s">
        <v>11</v>
      </c>
      <c r="D29" s="1"/>
      <c r="E29" s="1"/>
      <c r="F29" s="1"/>
      <c r="G29" s="1"/>
      <c r="L29" s="1"/>
      <c r="M29" s="1"/>
      <c r="N29" s="1"/>
      <c r="Q29" t="s">
        <v>26</v>
      </c>
      <c r="R29" t="s">
        <v>72</v>
      </c>
      <c r="S29" s="1">
        <f>3*3*64*64</f>
        <v>36864</v>
      </c>
      <c r="T29" s="1">
        <v>64</v>
      </c>
    </row>
    <row r="30" spans="1:20" x14ac:dyDescent="0.25">
      <c r="A30">
        <v>4</v>
      </c>
      <c r="B30" t="s">
        <v>37</v>
      </c>
      <c r="C30" t="s">
        <v>5</v>
      </c>
      <c r="D30" s="1"/>
      <c r="E30" s="1"/>
      <c r="F30" s="1"/>
      <c r="G30" s="1"/>
      <c r="I30">
        <v>4</v>
      </c>
      <c r="J30" s="5" t="s">
        <v>37</v>
      </c>
      <c r="K30" t="s">
        <v>5</v>
      </c>
      <c r="L30" s="1"/>
      <c r="M30" s="1"/>
      <c r="N30" s="1"/>
      <c r="Q30" s="5" t="s">
        <v>27</v>
      </c>
      <c r="R30" t="s">
        <v>72</v>
      </c>
      <c r="S30" s="1">
        <f t="shared" ref="S30:S37" si="4">3*3*64*64</f>
        <v>36864</v>
      </c>
      <c r="T30" s="1">
        <v>64</v>
      </c>
    </row>
    <row r="31" spans="1:20" x14ac:dyDescent="0.25">
      <c r="B31" t="s">
        <v>38</v>
      </c>
      <c r="C31">
        <v>0.2</v>
      </c>
      <c r="D31" s="1"/>
      <c r="E31" s="1"/>
      <c r="F31" s="1"/>
      <c r="G31" s="1"/>
      <c r="L31" s="1"/>
      <c r="M31" s="1"/>
      <c r="N31" s="1"/>
      <c r="Q31" t="s">
        <v>28</v>
      </c>
      <c r="R31" t="s">
        <v>72</v>
      </c>
      <c r="S31" s="1">
        <f t="shared" si="4"/>
        <v>36864</v>
      </c>
      <c r="T31" s="1">
        <v>64</v>
      </c>
    </row>
    <row r="32" spans="1:20" x14ac:dyDescent="0.25">
      <c r="D32" s="1"/>
      <c r="E32" s="1"/>
      <c r="F32" s="1"/>
      <c r="G32" s="1"/>
      <c r="L32" s="1"/>
      <c r="M32" s="1"/>
      <c r="N32" s="1"/>
      <c r="Q32" s="5" t="s">
        <v>71</v>
      </c>
      <c r="R32" t="s">
        <v>72</v>
      </c>
      <c r="S32" s="1">
        <f t="shared" si="4"/>
        <v>36864</v>
      </c>
      <c r="T32" s="1">
        <v>64</v>
      </c>
    </row>
    <row r="33" spans="2:20" x14ac:dyDescent="0.25">
      <c r="B33" t="s">
        <v>6</v>
      </c>
      <c r="D33" s="1">
        <f>64*10</f>
        <v>640</v>
      </c>
      <c r="E33" s="1">
        <v>10</v>
      </c>
      <c r="F33" s="1"/>
      <c r="G33" s="1"/>
      <c r="J33" t="s">
        <v>6</v>
      </c>
      <c r="L33" s="1">
        <f>64*10</f>
        <v>640</v>
      </c>
      <c r="M33" s="1">
        <v>10</v>
      </c>
      <c r="N33" s="1"/>
      <c r="Q33" t="s">
        <v>74</v>
      </c>
      <c r="R33" t="s">
        <v>72</v>
      </c>
      <c r="S33" s="1">
        <f t="shared" si="4"/>
        <v>36864</v>
      </c>
      <c r="T33" s="1">
        <v>64</v>
      </c>
    </row>
    <row r="34" spans="2:20" x14ac:dyDescent="0.25">
      <c r="D34" s="1"/>
      <c r="E34" s="1"/>
      <c r="F34" s="1"/>
      <c r="G34" s="1"/>
      <c r="L34" s="1"/>
      <c r="M34" s="1"/>
      <c r="N34" s="1"/>
      <c r="Q34" s="5" t="s">
        <v>27</v>
      </c>
      <c r="R34" t="s">
        <v>72</v>
      </c>
      <c r="S34" s="1">
        <f t="shared" si="4"/>
        <v>36864</v>
      </c>
      <c r="T34" s="1">
        <v>64</v>
      </c>
    </row>
    <row r="35" spans="2:20" x14ac:dyDescent="0.25">
      <c r="D35" s="1">
        <f>SUM(D4:G34)</f>
        <v>222378</v>
      </c>
      <c r="E35" s="1"/>
      <c r="F35" s="1"/>
      <c r="G35" s="1"/>
      <c r="L35" s="1">
        <f>SUM(L4:M34)</f>
        <v>269034</v>
      </c>
      <c r="M35" s="1"/>
      <c r="N35" s="1"/>
      <c r="Q35" t="s">
        <v>28</v>
      </c>
      <c r="R35" t="s">
        <v>72</v>
      </c>
      <c r="S35" s="1">
        <f t="shared" si="4"/>
        <v>36864</v>
      </c>
      <c r="T35" s="1">
        <v>64</v>
      </c>
    </row>
    <row r="36" spans="2:20" x14ac:dyDescent="0.25">
      <c r="L36" s="1"/>
      <c r="M36" s="1"/>
      <c r="N36" s="1"/>
      <c r="Q36" s="5" t="s">
        <v>71</v>
      </c>
      <c r="R36" t="s">
        <v>72</v>
      </c>
      <c r="S36" s="1">
        <f t="shared" si="4"/>
        <v>36864</v>
      </c>
      <c r="T36" s="1">
        <v>64</v>
      </c>
    </row>
    <row r="37" spans="2:20" x14ac:dyDescent="0.25">
      <c r="Q37" t="s">
        <v>74</v>
      </c>
      <c r="R37" t="s">
        <v>72</v>
      </c>
      <c r="S37" s="1">
        <f t="shared" si="4"/>
        <v>36864</v>
      </c>
      <c r="T37" s="1">
        <v>64</v>
      </c>
    </row>
    <row r="38" spans="2:20" x14ac:dyDescent="0.25">
      <c r="S38" s="1"/>
      <c r="T38" s="1"/>
    </row>
    <row r="39" spans="2:20" x14ac:dyDescent="0.25">
      <c r="B39" s="5" t="s">
        <v>59</v>
      </c>
      <c r="S39" s="1"/>
      <c r="T39" s="1"/>
    </row>
    <row r="40" spans="2:20" x14ac:dyDescent="0.25">
      <c r="R40" s="4"/>
      <c r="S40" s="1"/>
      <c r="T40" s="1"/>
    </row>
    <row r="41" spans="2:20" x14ac:dyDescent="0.25">
      <c r="S41" s="1"/>
      <c r="T41" s="1"/>
    </row>
    <row r="42" spans="2:20" x14ac:dyDescent="0.25">
      <c r="P42">
        <v>4</v>
      </c>
      <c r="Q42" s="5" t="s">
        <v>37</v>
      </c>
      <c r="R42" t="s">
        <v>5</v>
      </c>
      <c r="S42" s="1"/>
      <c r="T42" s="1"/>
    </row>
    <row r="43" spans="2:20" x14ac:dyDescent="0.25">
      <c r="S43" s="1"/>
      <c r="T43" s="1"/>
    </row>
    <row r="44" spans="2:20" x14ac:dyDescent="0.25">
      <c r="S44" s="1"/>
      <c r="T44" s="1"/>
    </row>
    <row r="45" spans="2:20" x14ac:dyDescent="0.25">
      <c r="Q45" t="s">
        <v>6</v>
      </c>
      <c r="S45" s="1">
        <f>64*10</f>
        <v>640</v>
      </c>
      <c r="T45" s="1">
        <v>10</v>
      </c>
    </row>
    <row r="46" spans="2:20" x14ac:dyDescent="0.25">
      <c r="S46" s="1"/>
      <c r="T46" s="1"/>
    </row>
    <row r="47" spans="2:20" x14ac:dyDescent="0.25">
      <c r="S47" s="1">
        <f>SUM(S4:T46)</f>
        <v>463018</v>
      </c>
      <c r="T47" s="1"/>
    </row>
    <row r="48" spans="2:20" x14ac:dyDescent="0.25">
      <c r="S48" s="1"/>
      <c r="T48" s="1"/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Architectures</vt:lpstr>
      <vt:lpstr>NumParams</vt:lpstr>
      <vt:lpstr>Results</vt:lpstr>
      <vt:lpstr>draft_highway</vt:lpstr>
      <vt:lpstr>draft_res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Mitsuhisa</dc:creator>
  <cp:lastModifiedBy>mitsuhisa</cp:lastModifiedBy>
  <cp:lastPrinted>2016-12-18T07:32:10Z</cp:lastPrinted>
  <dcterms:created xsi:type="dcterms:W3CDTF">2016-12-11T10:14:54Z</dcterms:created>
  <dcterms:modified xsi:type="dcterms:W3CDTF">2016-12-18T20:06:53Z</dcterms:modified>
</cp:coreProperties>
</file>