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tam/Documents/Projects/Collaborations/Li-Colab/Carbene/"/>
    </mc:Choice>
  </mc:AlternateContent>
  <xr:revisionPtr revIDLastSave="0" documentId="13_ncr:1_{422C607A-C6F1-4843-AA10-908F34C9AD5D}" xr6:coauthVersionLast="43" xr6:coauthVersionMax="43" xr10:uidLastSave="{00000000-0000-0000-0000-000000000000}"/>
  <bookViews>
    <workbookView xWindow="380" yWindow="460" windowWidth="28040" windowHeight="16220" xr2:uid="{389FE9DC-3C31-C542-84D7-1E9A14B92B24}"/>
  </bookViews>
  <sheets>
    <sheet name="443-adatoms" sheetId="2" r:id="rId1"/>
    <sheet name="334-nativ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2" l="1"/>
  <c r="G31" i="2"/>
  <c r="E31" i="2"/>
  <c r="F30" i="2"/>
  <c r="E30" i="2"/>
  <c r="F25" i="2" l="1"/>
  <c r="E28" i="2" l="1"/>
  <c r="F27" i="2"/>
  <c r="G27" i="2"/>
  <c r="F26" i="2"/>
  <c r="G26" i="2"/>
  <c r="E26" i="2"/>
  <c r="E27" i="2"/>
  <c r="F28" i="2"/>
  <c r="G28" i="2"/>
  <c r="E25" i="2"/>
  <c r="G25" i="2"/>
  <c r="F23" i="2"/>
  <c r="F22" i="2"/>
  <c r="G41" i="2"/>
  <c r="F41" i="2"/>
  <c r="E41" i="2"/>
  <c r="G39" i="2"/>
  <c r="F39" i="2"/>
  <c r="E39" i="2"/>
  <c r="G38" i="2"/>
  <c r="F38" i="2"/>
  <c r="E38" i="2"/>
  <c r="G30" i="2"/>
  <c r="G23" i="2"/>
  <c r="E23" i="2"/>
  <c r="G22" i="2"/>
  <c r="E22" i="2"/>
  <c r="G20" i="2"/>
  <c r="F20" i="2"/>
  <c r="E20" i="2"/>
  <c r="G19" i="2"/>
  <c r="F19" i="2"/>
  <c r="E19" i="2"/>
  <c r="G18" i="2"/>
  <c r="F18" i="2"/>
  <c r="E18" i="2"/>
  <c r="G17" i="2"/>
  <c r="F17" i="2"/>
  <c r="E17" i="2"/>
  <c r="G12" i="2"/>
  <c r="F12" i="2"/>
  <c r="E12" i="2"/>
  <c r="G11" i="2"/>
  <c r="F11" i="2"/>
  <c r="E11" i="2"/>
  <c r="E30" i="1" l="1"/>
  <c r="F30" i="1"/>
  <c r="D30" i="1"/>
  <c r="E25" i="1" l="1"/>
  <c r="E23" i="1"/>
  <c r="F23" i="1"/>
  <c r="D23" i="1"/>
  <c r="D25" i="1"/>
  <c r="E22" i="1"/>
  <c r="F22" i="1"/>
  <c r="D22" i="1"/>
  <c r="D18" i="1"/>
  <c r="E18" i="1"/>
  <c r="F18" i="1"/>
  <c r="D17" i="1"/>
  <c r="F25" i="1"/>
  <c r="E12" i="1"/>
  <c r="F12" i="1"/>
  <c r="D12" i="1"/>
  <c r="D11" i="1"/>
  <c r="E17" i="1"/>
  <c r="F17" i="1"/>
  <c r="E24" i="1"/>
  <c r="F24" i="1"/>
  <c r="D24" i="1"/>
  <c r="E27" i="1"/>
  <c r="F27" i="1"/>
  <c r="D27" i="1"/>
  <c r="E21" i="1"/>
  <c r="F21" i="1"/>
  <c r="D21" i="1"/>
  <c r="E20" i="1"/>
  <c r="F20" i="1"/>
  <c r="D20" i="1"/>
  <c r="E19" i="1"/>
  <c r="F19" i="1"/>
  <c r="D19" i="1"/>
  <c r="F11" i="1"/>
  <c r="E11" i="1"/>
  <c r="E16" i="1"/>
  <c r="F16" i="1"/>
  <c r="D16" i="1"/>
  <c r="E15" i="1"/>
  <c r="F15" i="1"/>
  <c r="D15" i="1"/>
</calcChain>
</file>

<file path=xl/sharedStrings.xml><?xml version="1.0" encoding="utf-8"?>
<sst xmlns="http://schemas.openxmlformats.org/spreadsheetml/2006/main" count="62" uniqueCount="42">
  <si>
    <t>CH2</t>
  </si>
  <si>
    <t>OH2</t>
  </si>
  <si>
    <t>CH3OH</t>
  </si>
  <si>
    <t>CH2(N)</t>
  </si>
  <si>
    <t>h2kJmol</t>
  </si>
  <si>
    <t>GaN</t>
  </si>
  <si>
    <t>h2eV</t>
  </si>
  <si>
    <t>hartree</t>
  </si>
  <si>
    <t>H2O(Ga)</t>
  </si>
  <si>
    <t>CH3OH-&gt;CH2+OH2</t>
  </si>
  <si>
    <t>OHCH3(N3)</t>
  </si>
  <si>
    <t>CH3OH(s)-&gt;CH2(s)+OH2(s)</t>
  </si>
  <si>
    <t>CH3HO(Ga)</t>
  </si>
  <si>
    <t>CH3OH(both)</t>
  </si>
  <si>
    <t>H,H,CH2O</t>
  </si>
  <si>
    <t>CH2O</t>
  </si>
  <si>
    <t>H2</t>
  </si>
  <si>
    <t>2H(atoms,N)</t>
  </si>
  <si>
    <t>CH3OH(s)-&gt;CH2O(s)+2H(s)</t>
  </si>
  <si>
    <t>2 CH3OH</t>
  </si>
  <si>
    <t>O(N)..H2C(N)</t>
  </si>
  <si>
    <t>CH3OH(s)-&gt;CH2(s)..O(s)+2H(s)</t>
  </si>
  <si>
    <t>&lt;S**2&gt;</t>
  </si>
  <si>
    <t>RKS</t>
  </si>
  <si>
    <t>H3CHO(GaTop)</t>
  </si>
  <si>
    <t>H3CHO(GaSur)</t>
  </si>
  <si>
    <t>01-02</t>
  </si>
  <si>
    <t>01-01</t>
  </si>
  <si>
    <t>02-01</t>
  </si>
  <si>
    <t>02-02</t>
  </si>
  <si>
    <t>03-01</t>
  </si>
  <si>
    <t>CH3O(GaSur)H(NTop)</t>
  </si>
  <si>
    <t>CH3O(GaSur)H(NSur)</t>
  </si>
  <si>
    <t>CH3O(GaTop)H(NTop)</t>
  </si>
  <si>
    <t>CH3O(GaTop)H(NSur)</t>
  </si>
  <si>
    <t>03-02</t>
  </si>
  <si>
    <t>03-03</t>
  </si>
  <si>
    <t>03-04</t>
  </si>
  <si>
    <t>rotate around Ga-O bond to find more stable conformers?</t>
  </si>
  <si>
    <t>Ga adatom is displaced from its position by the N-H interaction</t>
  </si>
  <si>
    <t>04-01</t>
  </si>
  <si>
    <t>04-02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</si>
</sst>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8"/>
      <color rgb="FF000000"/>
      <name val="Monaco"/>
      <family val="2"/>
    </font>
    <font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0" fillId="0" borderId="0" xfId="0" applyNumberFormat="1"/>
    <xf numFmtId="0" fontId="4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B610F-34EA-F848-A0D0-9EDBBE72A173}">
  <dimension ref="A1:I131"/>
  <sheetViews>
    <sheetView tabSelected="1" workbookViewId="0">
      <selection activeCell="F31" sqref="F31"/>
    </sheetView>
  </sheetViews>
  <sheetFormatPr baseColWidth="10" defaultRowHeight="16" x14ac:dyDescent="0.2"/>
  <cols>
    <col min="1" max="1" width="10.83203125" style="4"/>
    <col min="2" max="2" width="21" customWidth="1"/>
    <col min="3" max="9" width="17.5" customWidth="1"/>
  </cols>
  <sheetData>
    <row r="1" spans="1:9" x14ac:dyDescent="0.2">
      <c r="E1" t="s">
        <v>7</v>
      </c>
      <c r="F1" t="s">
        <v>4</v>
      </c>
      <c r="G1" t="s">
        <v>6</v>
      </c>
    </row>
    <row r="2" spans="1:9" x14ac:dyDescent="0.2">
      <c r="E2">
        <v>1</v>
      </c>
      <c r="F2" s="6">
        <v>2625.5</v>
      </c>
      <c r="G2">
        <v>27.211386019999999</v>
      </c>
    </row>
    <row r="3" spans="1:9" x14ac:dyDescent="0.2">
      <c r="D3" t="s">
        <v>22</v>
      </c>
      <c r="F3" s="6"/>
    </row>
    <row r="4" spans="1:9" x14ac:dyDescent="0.2">
      <c r="B4" t="s">
        <v>0</v>
      </c>
      <c r="C4" s="1">
        <v>-6.6831685648263104</v>
      </c>
      <c r="D4" s="1"/>
      <c r="F4" s="6"/>
    </row>
    <row r="5" spans="1:9" x14ac:dyDescent="0.2">
      <c r="B5" t="s">
        <v>1</v>
      </c>
      <c r="C5" s="1">
        <v>-17.219767429417999</v>
      </c>
      <c r="D5" s="1"/>
      <c r="F5" s="6"/>
    </row>
    <row r="6" spans="1:9" x14ac:dyDescent="0.2">
      <c r="B6" t="s">
        <v>2</v>
      </c>
      <c r="C6" s="2">
        <v>-24.080963111750499</v>
      </c>
      <c r="D6" s="2">
        <v>0</v>
      </c>
      <c r="F6" s="6"/>
      <c r="I6">
        <v>-24.081107764378</v>
      </c>
    </row>
    <row r="7" spans="1:9" x14ac:dyDescent="0.2">
      <c r="B7" t="s">
        <v>16</v>
      </c>
      <c r="C7" s="1">
        <v>-1.1619264543401999</v>
      </c>
      <c r="D7" s="1"/>
      <c r="F7" s="6"/>
    </row>
    <row r="8" spans="1:9" x14ac:dyDescent="0.2">
      <c r="B8" t="s">
        <v>15</v>
      </c>
      <c r="C8" s="1">
        <v>-22.867183602465801</v>
      </c>
      <c r="D8" s="1"/>
      <c r="F8" s="6"/>
    </row>
    <row r="9" spans="1:9" x14ac:dyDescent="0.2">
      <c r="B9" t="s">
        <v>19</v>
      </c>
      <c r="C9" s="1"/>
      <c r="D9" s="1"/>
      <c r="F9" s="6"/>
    </row>
    <row r="10" spans="1:9" x14ac:dyDescent="0.2">
      <c r="C10" s="1"/>
      <c r="D10" s="1"/>
      <c r="F10" s="6"/>
    </row>
    <row r="11" spans="1:9" x14ac:dyDescent="0.2">
      <c r="B11" t="s">
        <v>9</v>
      </c>
      <c r="C11" s="1"/>
      <c r="D11" s="1"/>
      <c r="E11">
        <f>(-$C$6+$C$5+$C$4)*E$2</f>
        <v>0.17802711750618982</v>
      </c>
      <c r="F11" s="6">
        <f>(-$C$6+$C$5+$C$4)*F$2</f>
        <v>467.41019701250138</v>
      </c>
      <c r="G11">
        <f>(-$C$6+$C$5+$C$4)*G$2</f>
        <v>4.8443646164888312</v>
      </c>
    </row>
    <row r="12" spans="1:9" x14ac:dyDescent="0.2">
      <c r="B12" t="s">
        <v>18</v>
      </c>
      <c r="C12" s="1"/>
      <c r="D12" s="1"/>
      <c r="E12">
        <f>($C8+$C7-$C6)*E$2</f>
        <v>5.1853054944498211E-2</v>
      </c>
      <c r="F12" s="6">
        <f>($C8+$C7-$C6)*F$2</f>
        <v>136.14019575678006</v>
      </c>
      <c r="G12">
        <f>($C8+$C7-$C6)*G$2</f>
        <v>1.4109934944110105</v>
      </c>
    </row>
    <row r="13" spans="1:9" x14ac:dyDescent="0.2">
      <c r="C13" s="1"/>
      <c r="D13" s="1"/>
      <c r="F13" s="6"/>
    </row>
    <row r="14" spans="1:9" x14ac:dyDescent="0.2">
      <c r="A14" s="4" t="s">
        <v>27</v>
      </c>
      <c r="B14" t="s">
        <v>5</v>
      </c>
      <c r="C14" s="2">
        <v>-8456.4405038740697</v>
      </c>
      <c r="D14" s="2">
        <v>1.00068</v>
      </c>
      <c r="F14" s="6"/>
      <c r="I14">
        <v>-8127.3307874485299</v>
      </c>
    </row>
    <row r="15" spans="1:9" x14ac:dyDescent="0.2">
      <c r="A15" s="4" t="s">
        <v>26</v>
      </c>
      <c r="C15" s="2">
        <v>-8456.4366114977893</v>
      </c>
      <c r="D15" s="2" t="s">
        <v>23</v>
      </c>
      <c r="F15" s="6"/>
    </row>
    <row r="16" spans="1:9" x14ac:dyDescent="0.2">
      <c r="C16" s="2"/>
      <c r="D16" s="2"/>
      <c r="F16" s="6"/>
    </row>
    <row r="17" spans="1:8" x14ac:dyDescent="0.2">
      <c r="B17" t="s">
        <v>3</v>
      </c>
      <c r="C17" s="1">
        <v>-6095.4072979975999</v>
      </c>
      <c r="D17" s="1"/>
      <c r="E17">
        <f t="shared" ref="E17:G18" si="0">($C17-$C$14-$C4)*E$2</f>
        <v>2367.716374441296</v>
      </c>
      <c r="F17" s="6">
        <f t="shared" si="0"/>
        <v>6216439.3410956226</v>
      </c>
      <c r="G17">
        <f t="shared" si="0"/>
        <v>64428.844250796967</v>
      </c>
    </row>
    <row r="18" spans="1:8" x14ac:dyDescent="0.2">
      <c r="B18" t="s">
        <v>8</v>
      </c>
      <c r="C18" s="1">
        <v>-6105.6808501074102</v>
      </c>
      <c r="D18" s="1"/>
      <c r="E18">
        <f t="shared" si="0"/>
        <v>2367.9794211960775</v>
      </c>
      <c r="F18" s="6">
        <f t="shared" si="0"/>
        <v>6217129.9703503018</v>
      </c>
      <c r="G18">
        <f t="shared" si="0"/>
        <v>64436.002117582633</v>
      </c>
    </row>
    <row r="19" spans="1:8" x14ac:dyDescent="0.2">
      <c r="B19" t="s">
        <v>20</v>
      </c>
      <c r="C19" s="1">
        <v>-6111.4276401083998</v>
      </c>
      <c r="D19" s="1"/>
      <c r="E19">
        <f>($C19-$C8-$C14)*E2</f>
        <v>2367.8800473681358</v>
      </c>
      <c r="F19" s="6">
        <f>($C19-$C8-$C14)*F2</f>
        <v>6216869.0643650405</v>
      </c>
      <c r="G19">
        <f>($C19-$C8-$C14)*G2</f>
        <v>64433.29801799023</v>
      </c>
    </row>
    <row r="20" spans="1:8" x14ac:dyDescent="0.2">
      <c r="B20" t="s">
        <v>17</v>
      </c>
      <c r="C20" s="1">
        <v>-6089.8163977129998</v>
      </c>
      <c r="D20" s="1"/>
      <c r="E20">
        <f>($C20-$C14-$C7)*E$2</f>
        <v>2367.78603261541</v>
      </c>
      <c r="F20" s="6">
        <f t="shared" ref="F20:G20" si="1">($C20-$C14-$C7)*F$2</f>
        <v>6216622.2286317591</v>
      </c>
      <c r="G20">
        <f t="shared" si="1"/>
        <v>64430.739746262232</v>
      </c>
    </row>
    <row r="21" spans="1:8" x14ac:dyDescent="0.2">
      <c r="C21" s="1"/>
      <c r="D21" s="1"/>
      <c r="F21" s="6"/>
    </row>
    <row r="22" spans="1:8" x14ac:dyDescent="0.2">
      <c r="A22" s="4" t="s">
        <v>28</v>
      </c>
      <c r="B22" t="s">
        <v>24</v>
      </c>
      <c r="C22" s="2">
        <v>-8480.5605712531906</v>
      </c>
      <c r="D22" s="2">
        <v>1.01186</v>
      </c>
      <c r="E22">
        <f>($C22-$C$14-$C6)*E$2</f>
        <v>-3.9104267370383639E-2</v>
      </c>
      <c r="F22" s="6">
        <f>($C22-$C$14-$C6)*F$2</f>
        <v>-102.66825398094224</v>
      </c>
      <c r="G22">
        <f>($C22-$C$14-$C6)*G$2</f>
        <v>-1.0640813144447994</v>
      </c>
    </row>
    <row r="23" spans="1:8" x14ac:dyDescent="0.2">
      <c r="A23" s="4" t="s">
        <v>29</v>
      </c>
      <c r="B23" t="s">
        <v>25</v>
      </c>
      <c r="C23" s="2">
        <v>-8480.5357050093698</v>
      </c>
      <c r="D23" s="2">
        <v>1.0103949999999999</v>
      </c>
      <c r="E23">
        <f>($C23-$C$14-$C6)*E$2</f>
        <v>-1.4238023549658863E-2</v>
      </c>
      <c r="F23" s="6">
        <f>($C23-$C$14-$C6)*F$2</f>
        <v>-37.38193082962934</v>
      </c>
      <c r="G23">
        <f t="shared" ref="G23" si="2">($C23-$C$14-$C6)*G$2</f>
        <v>-0.38743635497161794</v>
      </c>
      <c r="H23" t="s">
        <v>38</v>
      </c>
    </row>
    <row r="24" spans="1:8" x14ac:dyDescent="0.2">
      <c r="C24" s="2"/>
      <c r="D24" s="2"/>
      <c r="F24" s="6"/>
    </row>
    <row r="25" spans="1:8" x14ac:dyDescent="0.2">
      <c r="A25" s="4" t="s">
        <v>30</v>
      </c>
      <c r="B25" t="s">
        <v>32</v>
      </c>
      <c r="C25" s="2">
        <v>-8480.5800536810002</v>
      </c>
      <c r="D25" s="2">
        <v>1.0166710000000001</v>
      </c>
      <c r="E25">
        <f t="shared" ref="E25:G26" si="3">($C25-$C$23)*E$2</f>
        <v>-4.4348671630359604E-2</v>
      </c>
      <c r="F25" s="6">
        <f t="shared" si="3"/>
        <v>-116.43743736550914</v>
      </c>
      <c r="G25">
        <f t="shared" si="3"/>
        <v>-1.2067888232079378</v>
      </c>
    </row>
    <row r="26" spans="1:8" x14ac:dyDescent="0.2">
      <c r="A26" s="4" t="s">
        <v>35</v>
      </c>
      <c r="B26" t="s">
        <v>31</v>
      </c>
      <c r="C26" s="2">
        <v>-8480.5628200137799</v>
      </c>
      <c r="D26" s="2">
        <v>1.0100480000000001</v>
      </c>
      <c r="E26">
        <f t="shared" si="3"/>
        <v>-2.7115004410006804E-2</v>
      </c>
      <c r="F26" s="6">
        <f t="shared" si="3"/>
        <v>-71.190444078472865</v>
      </c>
      <c r="G26">
        <f t="shared" si="3"/>
        <v>-0.7378368519346975</v>
      </c>
      <c r="H26" t="s">
        <v>39</v>
      </c>
    </row>
    <row r="27" spans="1:8" x14ac:dyDescent="0.2">
      <c r="A27" s="4" t="s">
        <v>36</v>
      </c>
      <c r="B27" t="s">
        <v>33</v>
      </c>
      <c r="C27" s="5">
        <v>-8480.6079145256808</v>
      </c>
      <c r="D27" s="5">
        <v>0.93045900000000004</v>
      </c>
      <c r="E27">
        <f>($C27-$C$22)*E$2</f>
        <v>-4.7343272490252275E-2</v>
      </c>
      <c r="F27" s="6">
        <f t="shared" ref="F27:G27" si="4">($C27-$C$22)*F$2</f>
        <v>-124.29976192315735</v>
      </c>
      <c r="G27">
        <f t="shared" si="4"/>
        <v>-1.2882760631823014</v>
      </c>
    </row>
    <row r="28" spans="1:8" x14ac:dyDescent="0.2">
      <c r="A28" s="4" t="s">
        <v>37</v>
      </c>
      <c r="B28" t="s">
        <v>34</v>
      </c>
      <c r="C28" s="2">
        <v>-8480.6276854088701</v>
      </c>
      <c r="D28" s="2">
        <v>0.99119299999999999</v>
      </c>
      <c r="E28">
        <f>($C28-$C$22)*E$2</f>
        <v>-6.7114155679519172E-2</v>
      </c>
      <c r="F28" s="6">
        <f>($C28-$C$22)*F$2</f>
        <v>-176.20821573657759</v>
      </c>
      <c r="G28">
        <f t="shared" ref="G28" si="5">($C28-$C$22)*G$2</f>
        <v>-1.8262691976017715</v>
      </c>
    </row>
    <row r="29" spans="1:8" x14ac:dyDescent="0.2">
      <c r="C29" s="2"/>
      <c r="D29" s="2"/>
      <c r="F29" s="6"/>
    </row>
    <row r="30" spans="1:8" x14ac:dyDescent="0.2">
      <c r="A30" s="4" t="s">
        <v>40</v>
      </c>
      <c r="C30" s="5">
        <v>-8504.7384832722801</v>
      </c>
      <c r="D30" s="1"/>
      <c r="E30">
        <f>($C30-$C14-2*$C6)*E$2</f>
        <v>-0.1360531747093745</v>
      </c>
      <c r="F30" s="6">
        <f>($C30-$C14-2*$C6)*F$2</f>
        <v>-357.20761019946275</v>
      </c>
      <c r="G30">
        <f t="shared" ref="F30:G30" si="6">($C30-$C14-2*$C6)*G$2</f>
        <v>-3.7021954562632908</v>
      </c>
    </row>
    <row r="31" spans="1:8" x14ac:dyDescent="0.2">
      <c r="A31" s="4" t="s">
        <v>41</v>
      </c>
      <c r="C31" s="5">
        <v>-8504.7382095346002</v>
      </c>
      <c r="D31" s="1"/>
      <c r="E31">
        <f>($C31-$C14-2*$C6)*E$2</f>
        <v>-0.13577943702948403</v>
      </c>
      <c r="F31" s="6">
        <f t="shared" ref="F31:G31" si="7">($C31-$C14-2*$C6)*F$2</f>
        <v>-356.48891192091031</v>
      </c>
      <c r="G31">
        <f t="shared" si="7"/>
        <v>-3.6947466745875719</v>
      </c>
    </row>
    <row r="32" spans="1:8" x14ac:dyDescent="0.2">
      <c r="C32" s="1"/>
      <c r="D32" s="1"/>
      <c r="F32" s="6"/>
    </row>
    <row r="33" spans="2:7" x14ac:dyDescent="0.2">
      <c r="C33" s="1"/>
      <c r="D33" s="1"/>
      <c r="F33" s="6"/>
    </row>
    <row r="34" spans="2:7" x14ac:dyDescent="0.2">
      <c r="C34" s="1"/>
      <c r="D34" s="1"/>
      <c r="F34" s="6"/>
    </row>
    <row r="35" spans="2:7" x14ac:dyDescent="0.2">
      <c r="C35" s="1"/>
      <c r="D35" s="1"/>
      <c r="F35" s="6"/>
    </row>
    <row r="36" spans="2:7" x14ac:dyDescent="0.2">
      <c r="C36" s="1"/>
      <c r="D36" s="1"/>
      <c r="F36" s="6"/>
    </row>
    <row r="37" spans="2:7" x14ac:dyDescent="0.2">
      <c r="C37" s="1"/>
      <c r="D37" s="1"/>
      <c r="F37" s="6"/>
    </row>
    <row r="38" spans="2:7" x14ac:dyDescent="0.2">
      <c r="B38" t="s">
        <v>11</v>
      </c>
      <c r="C38" s="1"/>
      <c r="D38" s="1"/>
      <c r="E38">
        <f>(($C$17-$C$14)+($C$18-$C$14)-($C$25-$C$14))*E$2</f>
        <v>4735.9324094500598</v>
      </c>
      <c r="F38" s="6">
        <f>(($C$17-$C$14)+($C$18-$C$14)-($C$25-$C$14))*F$2</f>
        <v>12434190.541011132</v>
      </c>
      <c r="G38">
        <f>(($C$17-$C$14)+($C$18-$C$14)-($C$25-$C$14))*G$2</f>
        <v>128871.28495817426</v>
      </c>
    </row>
    <row r="39" spans="2:7" x14ac:dyDescent="0.2">
      <c r="B39" t="s">
        <v>21</v>
      </c>
      <c r="C39" s="1"/>
      <c r="D39" s="1"/>
      <c r="E39">
        <f>(($C$20-$C$14)+($C$19-$C$14)-($C$25-$C$14))*E$2</f>
        <v>4735.7765197336703</v>
      </c>
      <c r="F39" s="6">
        <f>(($C$20-$C$14)+($C$19-$C$14)-($C$25-$C$14))*F$2</f>
        <v>12433781.252560752</v>
      </c>
      <c r="G39">
        <f t="shared" ref="G39" si="8">(($C$20-$C$14)+($C$19-$C$14)-($C$25-$C$14))*G$2</f>
        <v>128867.04298292505</v>
      </c>
    </row>
    <row r="40" spans="2:7" x14ac:dyDescent="0.2">
      <c r="C40" s="1"/>
      <c r="D40" s="1"/>
      <c r="F40" s="6"/>
    </row>
    <row r="41" spans="2:7" x14ac:dyDescent="0.2">
      <c r="B41" t="s">
        <v>14</v>
      </c>
      <c r="C41" s="1">
        <v>-6112.7375196366702</v>
      </c>
      <c r="D41" s="1"/>
      <c r="E41">
        <f>($C41-$C14-$C6)*E$2</f>
        <v>2367.7839473491499</v>
      </c>
      <c r="F41" s="6">
        <f t="shared" ref="F41:G41" si="9">($C41-$C14-$C6)*F$2</f>
        <v>6216616.7537651928</v>
      </c>
      <c r="G41">
        <f t="shared" si="9"/>
        <v>64430.683003277074</v>
      </c>
    </row>
    <row r="42" spans="2:7" x14ac:dyDescent="0.2">
      <c r="F42" s="6"/>
    </row>
    <row r="43" spans="2:7" x14ac:dyDescent="0.2">
      <c r="F43" s="6"/>
    </row>
    <row r="44" spans="2:7" x14ac:dyDescent="0.2">
      <c r="F44" s="6"/>
    </row>
    <row r="45" spans="2:7" x14ac:dyDescent="0.2">
      <c r="F45" s="6"/>
    </row>
    <row r="46" spans="2:7" x14ac:dyDescent="0.2">
      <c r="F46" s="6"/>
    </row>
    <row r="47" spans="2:7" x14ac:dyDescent="0.2">
      <c r="F47" s="6"/>
    </row>
    <row r="48" spans="2:7" x14ac:dyDescent="0.2">
      <c r="F48" s="6"/>
    </row>
    <row r="49" spans="6:6" x14ac:dyDescent="0.2">
      <c r="F49" s="6"/>
    </row>
    <row r="50" spans="6:6" x14ac:dyDescent="0.2">
      <c r="F50" s="6"/>
    </row>
    <row r="51" spans="6:6" x14ac:dyDescent="0.2">
      <c r="F51" s="6"/>
    </row>
    <row r="52" spans="6:6" x14ac:dyDescent="0.2">
      <c r="F52" s="6"/>
    </row>
    <row r="53" spans="6:6" x14ac:dyDescent="0.2">
      <c r="F53" s="6"/>
    </row>
    <row r="54" spans="6:6" x14ac:dyDescent="0.2">
      <c r="F54" s="6"/>
    </row>
    <row r="55" spans="6:6" x14ac:dyDescent="0.2">
      <c r="F55" s="6"/>
    </row>
    <row r="56" spans="6:6" x14ac:dyDescent="0.2">
      <c r="F56" s="6"/>
    </row>
    <row r="57" spans="6:6" x14ac:dyDescent="0.2">
      <c r="F57" s="6"/>
    </row>
    <row r="58" spans="6:6" x14ac:dyDescent="0.2">
      <c r="F58" s="6"/>
    </row>
    <row r="59" spans="6:6" x14ac:dyDescent="0.2">
      <c r="F59" s="6"/>
    </row>
    <row r="60" spans="6:6" x14ac:dyDescent="0.2">
      <c r="F60" s="6"/>
    </row>
    <row r="61" spans="6:6" x14ac:dyDescent="0.2">
      <c r="F61" s="6"/>
    </row>
    <row r="62" spans="6:6" x14ac:dyDescent="0.2">
      <c r="F62" s="6"/>
    </row>
    <row r="63" spans="6:6" x14ac:dyDescent="0.2">
      <c r="F63" s="6"/>
    </row>
    <row r="64" spans="6:6" x14ac:dyDescent="0.2">
      <c r="F64" s="6"/>
    </row>
    <row r="65" spans="6:6" x14ac:dyDescent="0.2">
      <c r="F65" s="6"/>
    </row>
    <row r="66" spans="6:6" x14ac:dyDescent="0.2">
      <c r="F66" s="6"/>
    </row>
    <row r="67" spans="6:6" x14ac:dyDescent="0.2">
      <c r="F67" s="6"/>
    </row>
    <row r="68" spans="6:6" x14ac:dyDescent="0.2">
      <c r="F68" s="6"/>
    </row>
    <row r="69" spans="6:6" x14ac:dyDescent="0.2">
      <c r="F69" s="6"/>
    </row>
    <row r="70" spans="6:6" x14ac:dyDescent="0.2">
      <c r="F70" s="6"/>
    </row>
    <row r="71" spans="6:6" x14ac:dyDescent="0.2">
      <c r="F71" s="6"/>
    </row>
    <row r="72" spans="6:6" x14ac:dyDescent="0.2">
      <c r="F72" s="6"/>
    </row>
    <row r="73" spans="6:6" x14ac:dyDescent="0.2">
      <c r="F73" s="6"/>
    </row>
    <row r="74" spans="6:6" x14ac:dyDescent="0.2">
      <c r="F74" s="6"/>
    </row>
    <row r="75" spans="6:6" x14ac:dyDescent="0.2">
      <c r="F75" s="6"/>
    </row>
    <row r="76" spans="6:6" x14ac:dyDescent="0.2">
      <c r="F76" s="6"/>
    </row>
    <row r="77" spans="6:6" x14ac:dyDescent="0.2">
      <c r="F77" s="6"/>
    </row>
    <row r="78" spans="6:6" x14ac:dyDescent="0.2">
      <c r="F78" s="6"/>
    </row>
    <row r="79" spans="6:6" x14ac:dyDescent="0.2">
      <c r="F79" s="6"/>
    </row>
    <row r="80" spans="6:6" x14ac:dyDescent="0.2">
      <c r="F80" s="6"/>
    </row>
    <row r="81" spans="6:6" x14ac:dyDescent="0.2">
      <c r="F81" s="6"/>
    </row>
    <row r="82" spans="6:6" x14ac:dyDescent="0.2">
      <c r="F82" s="6"/>
    </row>
    <row r="83" spans="6:6" x14ac:dyDescent="0.2">
      <c r="F83" s="6"/>
    </row>
    <row r="84" spans="6:6" x14ac:dyDescent="0.2">
      <c r="F84" s="6"/>
    </row>
    <row r="85" spans="6:6" x14ac:dyDescent="0.2">
      <c r="F85" s="6"/>
    </row>
    <row r="86" spans="6:6" x14ac:dyDescent="0.2">
      <c r="F86" s="6"/>
    </row>
    <row r="87" spans="6:6" x14ac:dyDescent="0.2">
      <c r="F87" s="6"/>
    </row>
    <row r="88" spans="6:6" x14ac:dyDescent="0.2">
      <c r="F88" s="6"/>
    </row>
    <row r="89" spans="6:6" x14ac:dyDescent="0.2">
      <c r="F89" s="6"/>
    </row>
    <row r="90" spans="6:6" x14ac:dyDescent="0.2">
      <c r="F90" s="6"/>
    </row>
    <row r="91" spans="6:6" x14ac:dyDescent="0.2">
      <c r="F91" s="6"/>
    </row>
    <row r="92" spans="6:6" x14ac:dyDescent="0.2">
      <c r="F92" s="6"/>
    </row>
    <row r="93" spans="6:6" x14ac:dyDescent="0.2">
      <c r="F93" s="6"/>
    </row>
    <row r="94" spans="6:6" x14ac:dyDescent="0.2">
      <c r="F94" s="6"/>
    </row>
    <row r="95" spans="6:6" x14ac:dyDescent="0.2">
      <c r="F95" s="6"/>
    </row>
    <row r="96" spans="6:6" x14ac:dyDescent="0.2">
      <c r="F96" s="6"/>
    </row>
    <row r="97" spans="6:6" x14ac:dyDescent="0.2">
      <c r="F97" s="6"/>
    </row>
    <row r="98" spans="6:6" x14ac:dyDescent="0.2">
      <c r="F98" s="6"/>
    </row>
    <row r="99" spans="6:6" x14ac:dyDescent="0.2">
      <c r="F99" s="6"/>
    </row>
    <row r="100" spans="6:6" x14ac:dyDescent="0.2">
      <c r="F100" s="6"/>
    </row>
    <row r="101" spans="6:6" x14ac:dyDescent="0.2">
      <c r="F101" s="6"/>
    </row>
    <row r="102" spans="6:6" x14ac:dyDescent="0.2">
      <c r="F102" s="6"/>
    </row>
    <row r="103" spans="6:6" x14ac:dyDescent="0.2">
      <c r="F103" s="6"/>
    </row>
    <row r="104" spans="6:6" x14ac:dyDescent="0.2">
      <c r="F104" s="6"/>
    </row>
    <row r="105" spans="6:6" x14ac:dyDescent="0.2">
      <c r="F105" s="6"/>
    </row>
    <row r="106" spans="6:6" x14ac:dyDescent="0.2">
      <c r="F106" s="6"/>
    </row>
    <row r="107" spans="6:6" x14ac:dyDescent="0.2">
      <c r="F107" s="6"/>
    </row>
    <row r="108" spans="6:6" x14ac:dyDescent="0.2">
      <c r="F108" s="6"/>
    </row>
    <row r="109" spans="6:6" x14ac:dyDescent="0.2">
      <c r="F109" s="6"/>
    </row>
    <row r="110" spans="6:6" x14ac:dyDescent="0.2">
      <c r="F110" s="6"/>
    </row>
    <row r="111" spans="6:6" x14ac:dyDescent="0.2">
      <c r="F111" s="6"/>
    </row>
    <row r="112" spans="6:6" x14ac:dyDescent="0.2">
      <c r="F112" s="6"/>
    </row>
    <row r="113" spans="6:6" x14ac:dyDescent="0.2">
      <c r="F113" s="6"/>
    </row>
    <row r="114" spans="6:6" x14ac:dyDescent="0.2">
      <c r="F114" s="6"/>
    </row>
    <row r="115" spans="6:6" x14ac:dyDescent="0.2">
      <c r="F115" s="6"/>
    </row>
    <row r="116" spans="6:6" x14ac:dyDescent="0.2">
      <c r="F116" s="6"/>
    </row>
    <row r="117" spans="6:6" x14ac:dyDescent="0.2">
      <c r="F117" s="6"/>
    </row>
    <row r="118" spans="6:6" x14ac:dyDescent="0.2">
      <c r="F118" s="6"/>
    </row>
    <row r="119" spans="6:6" x14ac:dyDescent="0.2">
      <c r="F119" s="6"/>
    </row>
    <row r="120" spans="6:6" x14ac:dyDescent="0.2">
      <c r="F120" s="6"/>
    </row>
    <row r="121" spans="6:6" x14ac:dyDescent="0.2">
      <c r="F121" s="6"/>
    </row>
    <row r="122" spans="6:6" x14ac:dyDescent="0.2">
      <c r="F122" s="6"/>
    </row>
    <row r="123" spans="6:6" x14ac:dyDescent="0.2">
      <c r="F123" s="6"/>
    </row>
    <row r="124" spans="6:6" x14ac:dyDescent="0.2">
      <c r="F124" s="6"/>
    </row>
    <row r="125" spans="6:6" x14ac:dyDescent="0.2">
      <c r="F125" s="6"/>
    </row>
    <row r="126" spans="6:6" x14ac:dyDescent="0.2">
      <c r="F126" s="6"/>
    </row>
    <row r="127" spans="6:6" x14ac:dyDescent="0.2">
      <c r="F127" s="6"/>
    </row>
    <row r="128" spans="6:6" x14ac:dyDescent="0.2">
      <c r="F128" s="6"/>
    </row>
    <row r="129" spans="6:6" x14ac:dyDescent="0.2">
      <c r="F129" s="6"/>
    </row>
    <row r="130" spans="6:6" x14ac:dyDescent="0.2">
      <c r="F130" s="6"/>
    </row>
    <row r="131" spans="6:6" x14ac:dyDescent="0.2">
      <c r="F13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7483A-1048-5A44-91A8-C74600614585}">
  <dimension ref="B1:H30"/>
  <sheetViews>
    <sheetView workbookViewId="0">
      <selection activeCell="E21" sqref="E21"/>
    </sheetView>
  </sheetViews>
  <sheetFormatPr baseColWidth="10" defaultRowHeight="16" x14ac:dyDescent="0.2"/>
  <cols>
    <col min="2" max="2" width="24.5" customWidth="1"/>
    <col min="3" max="3" width="25" customWidth="1"/>
    <col min="4" max="4" width="10.83203125" customWidth="1"/>
  </cols>
  <sheetData>
    <row r="1" spans="2:8" x14ac:dyDescent="0.2">
      <c r="D1" t="s">
        <v>7</v>
      </c>
      <c r="E1" t="s">
        <v>4</v>
      </c>
      <c r="F1" t="s">
        <v>6</v>
      </c>
    </row>
    <row r="2" spans="2:8" x14ac:dyDescent="0.2">
      <c r="D2">
        <v>1</v>
      </c>
      <c r="E2">
        <v>2625.5</v>
      </c>
      <c r="F2">
        <v>27.211386019999999</v>
      </c>
    </row>
    <row r="4" spans="2:8" x14ac:dyDescent="0.2">
      <c r="B4" t="s">
        <v>0</v>
      </c>
      <c r="C4">
        <v>-6.6831685648263104</v>
      </c>
    </row>
    <row r="5" spans="2:8" x14ac:dyDescent="0.2">
      <c r="B5" t="s">
        <v>1</v>
      </c>
      <c r="C5">
        <v>-17.219767429417999</v>
      </c>
    </row>
    <row r="6" spans="2:8" x14ac:dyDescent="0.2">
      <c r="B6" t="s">
        <v>2</v>
      </c>
      <c r="C6">
        <v>-24.081169427600798</v>
      </c>
      <c r="H6">
        <v>-24.081107764378</v>
      </c>
    </row>
    <row r="7" spans="2:8" x14ac:dyDescent="0.2">
      <c r="B7" t="s">
        <v>16</v>
      </c>
      <c r="C7">
        <v>-1.1619264543401999</v>
      </c>
    </row>
    <row r="8" spans="2:8" x14ac:dyDescent="0.2">
      <c r="B8" t="s">
        <v>15</v>
      </c>
      <c r="C8">
        <v>-22.867183602465801</v>
      </c>
    </row>
    <row r="9" spans="2:8" x14ac:dyDescent="0.2">
      <c r="B9" t="s">
        <v>19</v>
      </c>
    </row>
    <row r="11" spans="2:8" x14ac:dyDescent="0.2">
      <c r="B11" t="s">
        <v>9</v>
      </c>
      <c r="D11">
        <f>(-$C$6+$C$5+$C$4)*D$2</f>
        <v>0.178233433356489</v>
      </c>
      <c r="E11">
        <f>(-$C$6+$C$5+$C$4)*E$2</f>
        <v>467.9518792774619</v>
      </c>
      <c r="F11">
        <f>(-$C$6+$C$5+$C$4)*F$2</f>
        <v>4.8499787567333668</v>
      </c>
    </row>
    <row r="12" spans="2:8" x14ac:dyDescent="0.2">
      <c r="B12" t="s">
        <v>18</v>
      </c>
      <c r="D12">
        <f>($C8+$C7-$C6)*D$2</f>
        <v>5.2059370794797388E-2</v>
      </c>
      <c r="E12">
        <f>($C8+$C7-$C6)*E$2</f>
        <v>136.68187802174054</v>
      </c>
      <c r="F12">
        <f>($C8+$C7-$C6)*F$2</f>
        <v>1.4166076346555458</v>
      </c>
    </row>
    <row r="14" spans="2:8" x14ac:dyDescent="0.2">
      <c r="B14" t="s">
        <v>5</v>
      </c>
      <c r="C14">
        <v>-6088.4475987722399</v>
      </c>
      <c r="H14">
        <v>-8127.3307874485299</v>
      </c>
    </row>
    <row r="15" spans="2:8" x14ac:dyDescent="0.2">
      <c r="B15" t="s">
        <v>3</v>
      </c>
      <c r="C15">
        <v>-6095.4072979975999</v>
      </c>
      <c r="D15">
        <f>($C15-$C$14-$C4)*D$2</f>
        <v>-0.27653066053374431</v>
      </c>
      <c r="E15">
        <f t="shared" ref="E15:F15" si="0">($C15-$C$14-$C4)*E$2</f>
        <v>-726.03124923134567</v>
      </c>
      <c r="F15">
        <f t="shared" si="0"/>
        <v>-7.5247825501492951</v>
      </c>
    </row>
    <row r="16" spans="2:8" x14ac:dyDescent="0.2">
      <c r="B16" t="s">
        <v>8</v>
      </c>
      <c r="C16">
        <v>-6105.6808501074102</v>
      </c>
      <c r="D16">
        <f>($C16-$C$14-$C5)*D$2</f>
        <v>-1.3483905752281089E-2</v>
      </c>
      <c r="E16">
        <f t="shared" ref="E16:F16" si="1">($C16-$C$14-$C5)*E$2</f>
        <v>-35.401994552613999</v>
      </c>
      <c r="F16">
        <f t="shared" si="1"/>
        <v>-0.3669157644826192</v>
      </c>
    </row>
    <row r="17" spans="2:6" x14ac:dyDescent="0.2">
      <c r="B17" t="s">
        <v>20</v>
      </c>
      <c r="C17">
        <v>-6111.4276401083998</v>
      </c>
      <c r="D17">
        <f>($C17-$C8-$C14)*D2</f>
        <v>-0.11285773369399976</v>
      </c>
      <c r="E17">
        <f>($C17-$C8-$C14)*E2</f>
        <v>-296.30797981359638</v>
      </c>
      <c r="F17">
        <f>($C17-$C8-$C14)*F2</f>
        <v>-3.071015356889788</v>
      </c>
    </row>
    <row r="18" spans="2:6" x14ac:dyDescent="0.2">
      <c r="B18" t="s">
        <v>17</v>
      </c>
      <c r="C18">
        <v>-6089.8163977129998</v>
      </c>
      <c r="D18">
        <f>($C18-$C14-$C7)*D$2</f>
        <v>-0.20687248641971623</v>
      </c>
      <c r="E18">
        <f t="shared" ref="E18:F18" si="2">($C18-$C14-$C7)*E$2</f>
        <v>-543.14371309496494</v>
      </c>
      <c r="F18">
        <f t="shared" si="2"/>
        <v>-5.6292870848841057</v>
      </c>
    </row>
    <row r="19" spans="2:6" x14ac:dyDescent="0.2">
      <c r="B19" t="s">
        <v>10</v>
      </c>
      <c r="C19" s="1">
        <v>-6112.7375196366702</v>
      </c>
      <c r="D19">
        <f>($C19-$C$14-$C6)*D$2</f>
        <v>-0.20875143682951602</v>
      </c>
      <c r="E19">
        <f>($C19-$C$14-$C6)*E$2</f>
        <v>-548.07689739589432</v>
      </c>
      <c r="F19">
        <f>($C19-$C$14-$C6)*F$2</f>
        <v>-5.6804159297976051</v>
      </c>
    </row>
    <row r="20" spans="2:6" x14ac:dyDescent="0.2">
      <c r="B20" t="s">
        <v>12</v>
      </c>
      <c r="C20" s="2">
        <v>-6112.5460148377197</v>
      </c>
      <c r="D20">
        <f>($C20-$C$14-$C6)*D$2</f>
        <v>-1.7246637878997717E-2</v>
      </c>
      <c r="E20">
        <f t="shared" ref="E20:F20" si="3">($C20-$C$14-$C6)*E$2</f>
        <v>-45.281047751308506</v>
      </c>
      <c r="F20">
        <f t="shared" si="3"/>
        <v>-0.46930492087256093</v>
      </c>
    </row>
    <row r="21" spans="2:6" x14ac:dyDescent="0.2">
      <c r="B21" t="s">
        <v>13</v>
      </c>
      <c r="C21" s="2">
        <v>-6112.54706465852</v>
      </c>
      <c r="D21">
        <f>($C21-$C$14-$C6)*D$2</f>
        <v>-1.8296458679287753E-2</v>
      </c>
      <c r="E21">
        <f>($C21-$C$14-$C6)*E$2</f>
        <v>-48.037352262469994</v>
      </c>
      <c r="F21">
        <f>($C21-$C$14-$C6)*F$2</f>
        <v>-0.49787199992107839</v>
      </c>
    </row>
    <row r="22" spans="2:6" x14ac:dyDescent="0.2">
      <c r="B22" t="s">
        <v>19</v>
      </c>
      <c r="C22" s="2">
        <v>-6136.6621359842802</v>
      </c>
      <c r="D22">
        <f>($C22-$C14-2*$C6)*D$2</f>
        <v>-5.2198356838744076E-2</v>
      </c>
      <c r="E22">
        <f t="shared" ref="E22:F22" si="4">($C22-$C14-2*$C6)*E$2</f>
        <v>-137.04678588012257</v>
      </c>
      <c r="F22">
        <f t="shared" si="4"/>
        <v>-1.4203896375487719</v>
      </c>
    </row>
    <row r="23" spans="2:6" x14ac:dyDescent="0.2">
      <c r="C23" s="1">
        <v>-6136.74</v>
      </c>
      <c r="D23">
        <f>($C23-$C22)*D$2</f>
        <v>-7.7864015719569579E-2</v>
      </c>
      <c r="E23">
        <f t="shared" ref="E23:F23" si="5">($C23-$C22)*E$2</f>
        <v>-204.43197327172993</v>
      </c>
      <c r="F23">
        <f t="shared" si="5"/>
        <v>-2.1187877888125559</v>
      </c>
    </row>
    <row r="24" spans="2:6" x14ac:dyDescent="0.2">
      <c r="B24" t="s">
        <v>11</v>
      </c>
      <c r="D24">
        <f>(($C$15-$C$14)+($C$16-$C$14)-($C$21-$C$14))*D$2</f>
        <v>-9.3484674250248645E-2</v>
      </c>
      <c r="E24">
        <f>(($C$15-$C$14)+($C$16-$C$14)-($C$21-$C$14))*E$2</f>
        <v>-245.44401224402782</v>
      </c>
      <c r="F24">
        <f>(($C$15-$C$14)+($C$16-$C$14)-($C$21-$C$14))*F$2</f>
        <v>-2.54384755797747</v>
      </c>
    </row>
    <row r="25" spans="2:6" x14ac:dyDescent="0.2">
      <c r="B25" t="s">
        <v>21</v>
      </c>
      <c r="D25">
        <f>(($C$18-$C$14)+($C$17-$C$14)-($C$21-$C$14))*D$2</f>
        <v>-0.24937439063978672</v>
      </c>
      <c r="E25">
        <f>(($C$18-$C$14)+($C$17-$C$14)-($C$21-$C$14))*E$2</f>
        <v>-654.73246262476005</v>
      </c>
      <c r="F25">
        <f t="shared" ref="F25" si="6">(($C$18-$C$14)+($C$17-$C$14)-($C$21-$C$14))*F$2</f>
        <v>-6.7858228072015114</v>
      </c>
    </row>
    <row r="27" spans="2:6" x14ac:dyDescent="0.2">
      <c r="B27" t="s">
        <v>14</v>
      </c>
      <c r="C27" s="1">
        <v>-6112.7375196366702</v>
      </c>
      <c r="D27">
        <f>($C27-$C14-$C6)*D$2</f>
        <v>-0.20875143682951602</v>
      </c>
      <c r="E27">
        <f t="shared" ref="E27:F27" si="7">($C27-$C14-$C6)*E$2</f>
        <v>-548.07689739589432</v>
      </c>
      <c r="F27">
        <f t="shared" si="7"/>
        <v>-5.6804159297976051</v>
      </c>
    </row>
    <row r="29" spans="2:6" ht="26" x14ac:dyDescent="0.35">
      <c r="C29" s="3">
        <v>-9639.1146969597594</v>
      </c>
    </row>
    <row r="30" spans="2:6" ht="26" x14ac:dyDescent="0.35">
      <c r="C30" s="3">
        <v>-9639.6054266703304</v>
      </c>
      <c r="D30">
        <f>($C30-$C29)*D$2/16</f>
        <v>-3.0670606910689457E-2</v>
      </c>
      <c r="E30">
        <f t="shared" ref="E30:F30" si="8">($C30-$C29)*E$2/16</f>
        <v>-80.52567844401517</v>
      </c>
      <c r="F30">
        <f t="shared" si="8"/>
        <v>-0.83458972411445043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443-adatoms</vt:lpstr>
      <vt:lpstr>334-native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Rustam Khaliullin, Dr</dc:creator>
  <cp:lastModifiedBy>Rustam Khaliullin, Dr</cp:lastModifiedBy>
  <dcterms:created xsi:type="dcterms:W3CDTF">2019-05-23T18:28:50Z</dcterms:created>
  <dcterms:modified xsi:type="dcterms:W3CDTF">2019-06-29T12:20:03Z</dcterms:modified>
</cp:coreProperties>
</file>