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7229A1EB-1D7B-CA4B-9360-9DC239A8E72A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H28" i="2" s="1"/>
  <c r="F28" i="2"/>
  <c r="G28" i="2"/>
  <c r="E27" i="2"/>
  <c r="F27" i="2"/>
  <c r="G27" i="2"/>
  <c r="H27" i="2"/>
  <c r="G26" i="2"/>
  <c r="F26" i="2"/>
  <c r="E26" i="2"/>
  <c r="E62" i="2"/>
  <c r="F62" i="2"/>
  <c r="G62" i="2"/>
  <c r="E57" i="2"/>
  <c r="H57" i="2" s="1"/>
  <c r="F57" i="2"/>
  <c r="G57" i="2"/>
  <c r="E69" i="2" l="1"/>
  <c r="F69" i="2"/>
  <c r="G69" i="2"/>
  <c r="E61" i="2"/>
  <c r="F61" i="2"/>
  <c r="G61" i="2"/>
  <c r="G25" i="2" l="1"/>
  <c r="E17" i="2"/>
  <c r="F17" i="2"/>
  <c r="G17" i="2"/>
  <c r="H17" i="2"/>
  <c r="F19" i="2"/>
  <c r="G19" i="2"/>
  <c r="E51" i="2" l="1"/>
  <c r="H51" i="2" s="1"/>
  <c r="F51" i="2"/>
  <c r="G51" i="2"/>
  <c r="F34" i="2"/>
  <c r="F60" i="2"/>
  <c r="G60" i="2"/>
  <c r="E60" i="2"/>
  <c r="H26" i="2"/>
  <c r="H31" i="2"/>
  <c r="H37" i="2"/>
  <c r="H38" i="2"/>
  <c r="H25" i="2"/>
  <c r="H2" i="2"/>
  <c r="E55" i="2" l="1"/>
  <c r="H55" i="2" s="1"/>
  <c r="F55" i="2"/>
  <c r="G55" i="2"/>
  <c r="F54" i="2"/>
  <c r="G54" i="2"/>
  <c r="E54" i="2"/>
  <c r="H54" i="2" s="1"/>
  <c r="F32" i="2"/>
  <c r="F44" i="2"/>
  <c r="G44" i="2"/>
  <c r="E44" i="2"/>
  <c r="H44" i="2" s="1"/>
  <c r="F31" i="2" l="1"/>
  <c r="G31" i="2"/>
  <c r="G32" i="2"/>
  <c r="F33" i="2"/>
  <c r="G33" i="2"/>
  <c r="G34" i="2"/>
  <c r="E32" i="2"/>
  <c r="H32" i="2" s="1"/>
  <c r="E33" i="2"/>
  <c r="H33" i="2" s="1"/>
  <c r="E34" i="2"/>
  <c r="H34" i="2" s="1"/>
  <c r="E31" i="2"/>
  <c r="F50" i="2"/>
  <c r="G50" i="2"/>
  <c r="E50" i="2"/>
  <c r="H50" i="2" s="1"/>
  <c r="F47" i="2"/>
  <c r="G47" i="2"/>
  <c r="E47" i="2"/>
  <c r="H47" i="2" s="1"/>
  <c r="F43" i="2"/>
  <c r="G43" i="2"/>
  <c r="E43" i="2"/>
  <c r="H43" i="2" s="1"/>
  <c r="E38" i="2"/>
  <c r="F38" i="2"/>
  <c r="G38" i="2"/>
  <c r="F37" i="2"/>
  <c r="E37" i="2"/>
  <c r="F25" i="2" l="1"/>
  <c r="G37" i="2"/>
  <c r="E25" i="2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<sst xmlns="http://schemas.openxmlformats.org/spreadsheetml/2006/main" count="124" uniqueCount="108">
  <si>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</si>
  <si>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</si>
  <si>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</si>
  <si>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</si>
  <si>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</si>
  <si>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</si>
  <si>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</si>
  <si>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</si>
  <si>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</si>
  <si>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</si>
  <si>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</si>
  <si>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</si>
  <si>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</si>
  <si>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</si>
  <si>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</si>
  <si>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</si>
  <si>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</si>
  <si>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</si>
  <si>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</si>
  <si>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</si>
  <si>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</si>
  <si>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</si>
  <si>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</si>
  <si>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</si>
  <si>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</si>
  <si>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</si>
  <si>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</si>
  <si>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</si>
  <si>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</si>
  <si>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</si>
  <si>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</si>
  <si>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</si>
  <si>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</si>
  <si>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</si>
  <si>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</si>
  <si>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</si>
  <si>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</si>
  <si>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</si>
  <si>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</si>
  <si>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</si>
  <si>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</si>
  <si>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</si>
  <si>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</si>
  <si>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</si>
  <si>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</si>
  <si>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</si>
  <si>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</si>
  <si>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</si>
  <si>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</si>
  <si>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</si>
  <si>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</si>
  <si>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</si>
  <si>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</si>
  <si>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</si>
  <si>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</si>
  <si>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</si>
  <si>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</si>
  <si>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</si>
  <si>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</si>
  <si>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</si>
  <si>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</si>
  <si>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</si>
  <si>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</si>
  <si>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</si>
  <si>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</si>
  <si>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</si>
  <si>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</si>
  <si>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</si>
  <si>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</si>
  <si>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</si>
  <si>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02-04</t>
  </si>
  <si>
    <t>same, attempt 2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</si>
  <si>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</si>
  <si>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</si>
  <si>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</si>
  <si>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</si>
  <si>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</si>
  <si>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</si>
  <si>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</si>
  <si>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</si>
  <si>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</si>
  <si>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</si>
  <si>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Single methanol OH dissociated on the surface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</si>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</sst>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55"/>
  <sheetViews>
    <sheetView tabSelected="1" topLeftCell="A12" workbookViewId="0">
      <selection activeCell="F28" sqref="F28"/>
    </sheetView>
  </sheetViews>
  <sheetFormatPr baseColWidth="10" defaultRowHeight="16" x14ac:dyDescent="0.2"/>
  <cols>
    <col min="1" max="1" width="10.83203125" style="4"/>
    <col min="2" max="2" width="44.8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80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F16" s="6"/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ref="F17:H17" si="0">($C17-$C$15)*F$2</f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2367.9794211960775</v>
      </c>
      <c r="F20" s="6">
        <f t="shared" si="1"/>
        <v>6217129.9703503018</v>
      </c>
      <c r="G20">
        <f t="shared" si="1"/>
        <v>64436.002117582633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81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>($C26-$C$15-$C$6)*E$2</f>
        <v>-1.4238023549658863E-2</v>
      </c>
      <c r="F26" s="6">
        <f>($C26-$C$15-$C$6)*F$2</f>
        <v>-37.38193082962934</v>
      </c>
      <c r="G26">
        <f>($C26-$C$15-$C$6)*G$2</f>
        <v>-0.38743635497161794</v>
      </c>
      <c r="H26">
        <f t="shared" ref="H26:H57" si="3">H$2/$E26</f>
        <v>-3200.1178481575535</v>
      </c>
      <c r="I26" t="s">
        <v>38</v>
      </c>
    </row>
    <row r="27" spans="1:9" x14ac:dyDescent="0.2">
      <c r="A27" s="4" t="s">
        <v>63</v>
      </c>
      <c r="B27" s="13" t="s">
        <v>64</v>
      </c>
      <c r="C27" s="2">
        <v>-8480.5884689371596</v>
      </c>
      <c r="D27" s="2">
        <v>0.99493200000000004</v>
      </c>
      <c r="E27">
        <f>($C27-$C$15-$C$6)*E$2</f>
        <v>-6.7001951339442201E-2</v>
      </c>
      <c r="F27" s="6">
        <f>($C27-$C$15-$C$6)*F$2</f>
        <v>-175.91362324170549</v>
      </c>
      <c r="G27">
        <f>($C27-$C$15-$C$6)*G$2</f>
        <v>-1.8232159619908177</v>
      </c>
      <c r="H27">
        <f t="shared" si="3"/>
        <v>-680.03024349126679</v>
      </c>
      <c r="I27" t="s">
        <v>106</v>
      </c>
    </row>
    <row r="28" spans="1:9" x14ac:dyDescent="0.2">
      <c r="A28" s="4" t="s">
        <v>70</v>
      </c>
      <c r="B28" s="13" t="s">
        <v>71</v>
      </c>
      <c r="C28" s="2">
        <v>-8480.6272754111706</v>
      </c>
      <c r="D28" s="2">
        <v>1.012985</v>
      </c>
      <c r="E28">
        <f>($C28-$C$15-$C$6)*E$2</f>
        <v>-0.10580842535036794</v>
      </c>
      <c r="F28" s="6">
        <f>($C28-$C$15-$C$6)*F$2</f>
        <v>-277.80002075739105</v>
      </c>
      <c r="G28">
        <f>($C28-$C$15-$C$6)*G$2</f>
        <v>-2.8791939063772158</v>
      </c>
      <c r="H28">
        <f t="shared" si="3"/>
        <v>-430.62122069083841</v>
      </c>
      <c r="I28" t="s">
        <v>107</v>
      </c>
    </row>
    <row r="29" spans="1:9" x14ac:dyDescent="0.2">
      <c r="B29" s="13"/>
      <c r="C29" s="2"/>
      <c r="D29" s="2"/>
      <c r="F29" s="6"/>
    </row>
    <row r="30" spans="1:9" x14ac:dyDescent="0.2">
      <c r="A30" s="16" t="s">
        <v>82</v>
      </c>
      <c r="C30" s="2"/>
      <c r="D30" s="2"/>
      <c r="F30" s="6"/>
    </row>
    <row r="31" spans="1:9" x14ac:dyDescent="0.2">
      <c r="A31" s="4" t="s">
        <v>30</v>
      </c>
      <c r="B31" t="s">
        <v>32</v>
      </c>
      <c r="C31" s="2">
        <v>-8480.5800536810002</v>
      </c>
      <c r="D31" s="2">
        <v>1.0166710000000001</v>
      </c>
      <c r="E31">
        <f>($C31-$C$15-$C$6)*E$2</f>
        <v>-5.8586695180018467E-2</v>
      </c>
      <c r="F31" s="6">
        <f t="shared" ref="F31:G31" si="4">($C31-$C$15-$C$6)*F$2</f>
        <v>-153.81936819513848</v>
      </c>
      <c r="G31">
        <f t="shared" si="4"/>
        <v>-1.5942251781795558</v>
      </c>
      <c r="H31">
        <f t="shared" si="3"/>
        <v>-777.70820053510533</v>
      </c>
    </row>
    <row r="32" spans="1:9" x14ac:dyDescent="0.2">
      <c r="A32" s="4" t="s">
        <v>35</v>
      </c>
      <c r="B32" t="s">
        <v>31</v>
      </c>
      <c r="C32" s="2">
        <v>-8480.5628200137799</v>
      </c>
      <c r="D32" s="2">
        <v>1.0100480000000001</v>
      </c>
      <c r="E32">
        <f>($C32-$C$15-$C$6)*E$2</f>
        <v>-4.1353027959665667E-2</v>
      </c>
      <c r="F32" s="6">
        <f t="shared" ref="F32:G34" si="5">($C32-$C$15-$C$6)*F$2</f>
        <v>-108.5723749081022</v>
      </c>
      <c r="G32">
        <f t="shared" si="5"/>
        <v>-1.1252732069063154</v>
      </c>
      <c r="H32">
        <f t="shared" si="3"/>
        <v>-1101.8141967304507</v>
      </c>
      <c r="I32" t="s">
        <v>39</v>
      </c>
    </row>
    <row r="33" spans="1:9" x14ac:dyDescent="0.2">
      <c r="A33" s="4" t="s">
        <v>36</v>
      </c>
      <c r="B33" t="s">
        <v>33</v>
      </c>
      <c r="C33" s="5">
        <v>-8480.6079145256808</v>
      </c>
      <c r="D33" s="5">
        <v>0.93045900000000004</v>
      </c>
      <c r="E33">
        <f>($C33-$C$15-$C$6)*E$2</f>
        <v>-8.6447539860635914E-2</v>
      </c>
      <c r="F33" s="6">
        <f t="shared" si="5"/>
        <v>-226.96801590409959</v>
      </c>
      <c r="G33">
        <f t="shared" si="5"/>
        <v>-2.3523573776271007</v>
      </c>
      <c r="H33">
        <f t="shared" si="3"/>
        <v>-527.06361982312774</v>
      </c>
    </row>
    <row r="34" spans="1:9" x14ac:dyDescent="0.2">
      <c r="A34" s="4" t="s">
        <v>37</v>
      </c>
      <c r="B34" t="s">
        <v>34</v>
      </c>
      <c r="C34" s="2">
        <v>-8480.6276854088701</v>
      </c>
      <c r="D34" s="2">
        <v>0.99119299999999999</v>
      </c>
      <c r="E34">
        <f>($C34-$C$15-$C$6)*E$2</f>
        <v>-0.10621842304990281</v>
      </c>
      <c r="F34" s="6">
        <f t="shared" si="5"/>
        <v>-278.87646971751985</v>
      </c>
      <c r="G34">
        <f t="shared" si="5"/>
        <v>-2.8903505120465711</v>
      </c>
      <c r="H34">
        <f t="shared" si="3"/>
        <v>-428.95904472564644</v>
      </c>
    </row>
    <row r="35" spans="1:9" x14ac:dyDescent="0.2">
      <c r="C35" s="2"/>
      <c r="D35" s="2"/>
      <c r="F35" s="6"/>
    </row>
    <row r="36" spans="1:9" x14ac:dyDescent="0.2">
      <c r="A36" s="16" t="s">
        <v>83</v>
      </c>
      <c r="C36" s="2"/>
      <c r="D36" s="2"/>
      <c r="F36" s="6"/>
    </row>
    <row r="37" spans="1:9" x14ac:dyDescent="0.2">
      <c r="A37" s="4" t="s">
        <v>40</v>
      </c>
      <c r="B37" t="s">
        <v>48</v>
      </c>
      <c r="C37" s="2">
        <v>-8504.7382560918795</v>
      </c>
      <c r="D37" s="2">
        <v>0.99794000000000005</v>
      </c>
      <c r="E37">
        <f>($C37-$C15-2*$C6)*E$2</f>
        <v>-0.13582599430883135</v>
      </c>
      <c r="F37" s="6">
        <f>($C37-$C15-2*$C6)*F$2</f>
        <v>-356.61114805783671</v>
      </c>
      <c r="G37">
        <f t="shared" ref="G37" si="6">($C37-$C15-2*$C6)*G$2</f>
        <v>-3.6960135626879329</v>
      </c>
      <c r="H37">
        <f t="shared" si="3"/>
        <v>-335.4538541433551</v>
      </c>
      <c r="I37" t="s">
        <v>57</v>
      </c>
    </row>
    <row r="38" spans="1:9" s="7" customFormat="1" x14ac:dyDescent="0.2">
      <c r="A38" s="8" t="s">
        <v>41</v>
      </c>
      <c r="B38" s="7" t="s">
        <v>49</v>
      </c>
      <c r="C38" s="7">
        <v>-8504.7339165439298</v>
      </c>
      <c r="D38" s="7">
        <v>9.9999999999999995E-7</v>
      </c>
      <c r="E38" s="7">
        <f>($C38-$C$15-2*$C$6)*E$2</f>
        <v>-0.13148644635911921</v>
      </c>
      <c r="F38" s="9">
        <f t="shared" ref="F38:G38" si="7">($C38-$C15-2*$C6)*F$2</f>
        <v>-345.21766491586749</v>
      </c>
      <c r="G38" s="7">
        <f t="shared" si="7"/>
        <v>-3.5779284482760163</v>
      </c>
      <c r="H38" s="7">
        <f t="shared" si="3"/>
        <v>-346.52509475620838</v>
      </c>
      <c r="I38" s="7" t="s">
        <v>78</v>
      </c>
    </row>
    <row r="39" spans="1:9" s="2" customFormat="1" x14ac:dyDescent="0.2">
      <c r="A39" s="14" t="s">
        <v>74</v>
      </c>
      <c r="B39" s="2" t="s">
        <v>75</v>
      </c>
      <c r="C39" s="2">
        <v>-8504.7385010779599</v>
      </c>
      <c r="F39" s="15"/>
      <c r="I39" s="2" t="s">
        <v>79</v>
      </c>
    </row>
    <row r="40" spans="1:9" s="2" customFormat="1" x14ac:dyDescent="0.2">
      <c r="A40" s="14" t="s">
        <v>76</v>
      </c>
      <c r="B40" s="2" t="s">
        <v>77</v>
      </c>
      <c r="F40" s="15"/>
    </row>
    <row r="41" spans="1:9" x14ac:dyDescent="0.2">
      <c r="C41" s="1"/>
      <c r="D41" s="1"/>
      <c r="F41" s="6"/>
    </row>
    <row r="42" spans="1:9" x14ac:dyDescent="0.2">
      <c r="A42" s="16" t="s">
        <v>84</v>
      </c>
      <c r="C42" s="1"/>
      <c r="D42" s="1"/>
      <c r="F42" s="6"/>
    </row>
    <row r="43" spans="1:9" s="7" customFormat="1" x14ac:dyDescent="0.2">
      <c r="A43" s="8" t="s">
        <v>42</v>
      </c>
      <c r="B43" s="7" t="s">
        <v>43</v>
      </c>
      <c r="C43" s="7">
        <v>-8504.7308178950698</v>
      </c>
      <c r="D43" s="7">
        <v>9.9999999999999995E-7</v>
      </c>
      <c r="E43" s="7">
        <f t="shared" ref="E43:G44" si="8">($C43-$C$15-2*$C$6)*E$2</f>
        <v>-0.12838779749908724</v>
      </c>
      <c r="F43" s="9">
        <f t="shared" si="8"/>
        <v>-337.08216233385355</v>
      </c>
      <c r="G43" s="7">
        <f t="shared" si="8"/>
        <v>-3.4936099180052533</v>
      </c>
      <c r="H43" s="7">
        <f t="shared" si="3"/>
        <v>-354.88850320120821</v>
      </c>
      <c r="I43" t="s">
        <v>58</v>
      </c>
    </row>
    <row r="44" spans="1:9" x14ac:dyDescent="0.2">
      <c r="A44" s="4" t="s">
        <v>54</v>
      </c>
      <c r="B44" t="s">
        <v>52</v>
      </c>
      <c r="C44" s="2">
        <v>-8504.7174627214208</v>
      </c>
      <c r="D44" s="2">
        <v>1.008062</v>
      </c>
      <c r="E44">
        <f t="shared" si="8"/>
        <v>-0.11503262385012647</v>
      </c>
      <c r="F44" s="6">
        <f t="shared" si="8"/>
        <v>-302.01815391850704</v>
      </c>
      <c r="G44">
        <f t="shared" si="8"/>
        <v>-3.1301971324792497</v>
      </c>
      <c r="H44">
        <f>H$2/$E44</f>
        <v>-396.09070678170747</v>
      </c>
    </row>
    <row r="45" spans="1:9" x14ac:dyDescent="0.2">
      <c r="C45" s="1"/>
      <c r="D45" s="1"/>
      <c r="F45" s="6"/>
    </row>
    <row r="46" spans="1:9" x14ac:dyDescent="0.2">
      <c r="A46" s="16" t="s">
        <v>85</v>
      </c>
      <c r="C46" s="1"/>
      <c r="D46" s="1"/>
      <c r="F46" s="6"/>
    </row>
    <row r="47" spans="1:9" x14ac:dyDescent="0.2">
      <c r="A47" s="4" t="s">
        <v>44</v>
      </c>
      <c r="B47" t="s">
        <v>45</v>
      </c>
      <c r="C47" s="2">
        <v>-8504.7727594261196</v>
      </c>
      <c r="D47" s="2">
        <v>0.99895800000000001</v>
      </c>
      <c r="E47">
        <f>($C47-$C$15-2*$C$6)*E$2</f>
        <v>-0.17032932854890248</v>
      </c>
      <c r="F47" s="6">
        <f>($C47-$C$15-2*$C$6)*F$2</f>
        <v>-447.19965210514346</v>
      </c>
      <c r="G47">
        <f>($C47-$C$15-2*$C$6)*G$2</f>
        <v>-4.6348971096715914</v>
      </c>
      <c r="H47">
        <f t="shared" si="3"/>
        <v>-267.50151410753318</v>
      </c>
    </row>
    <row r="48" spans="1:9" x14ac:dyDescent="0.2">
      <c r="C48" s="1"/>
      <c r="D48" s="1"/>
    </row>
    <row r="49" spans="1:9" x14ac:dyDescent="0.2">
      <c r="A49" s="16" t="s">
        <v>86</v>
      </c>
      <c r="C49" s="1"/>
      <c r="D49" s="1"/>
    </row>
    <row r="50" spans="1:9" x14ac:dyDescent="0.2">
      <c r="A50" s="4" t="s">
        <v>46</v>
      </c>
      <c r="B50" t="s">
        <v>47</v>
      </c>
      <c r="C50" s="2">
        <v>-8504.7368555111207</v>
      </c>
      <c r="D50" s="2">
        <v>1.0108809999999999</v>
      </c>
      <c r="E50">
        <f t="shared" ref="E50:G51" si="9">($C50-$C$15-2*$C$6)*E$2</f>
        <v>-0.13442541354997672</v>
      </c>
      <c r="F50" s="6">
        <f t="shared" si="9"/>
        <v>-352.93392327546388</v>
      </c>
      <c r="G50">
        <f t="shared" si="9"/>
        <v>-3.6579018190065549</v>
      </c>
      <c r="H50">
        <f t="shared" si="3"/>
        <v>-338.94895377659623</v>
      </c>
    </row>
    <row r="51" spans="1:9" s="2" customFormat="1" x14ac:dyDescent="0.2">
      <c r="A51" s="14" t="s">
        <v>62</v>
      </c>
      <c r="B51" s="2" t="s">
        <v>72</v>
      </c>
      <c r="C51" s="2">
        <v>-8504.8265441265103</v>
      </c>
      <c r="D51" s="2">
        <v>0.99854799999999999</v>
      </c>
      <c r="E51" s="2">
        <f t="shared" si="9"/>
        <v>-0.22411402893958154</v>
      </c>
      <c r="F51" s="15">
        <f t="shared" si="9"/>
        <v>-588.41138298087139</v>
      </c>
      <c r="G51" s="2">
        <f t="shared" si="9"/>
        <v>-6.0984533539724044</v>
      </c>
      <c r="H51">
        <f>H$2/$E51</f>
        <v>-203.30433350976983</v>
      </c>
      <c r="I51" s="2" t="s">
        <v>73</v>
      </c>
    </row>
    <row r="52" spans="1:9" x14ac:dyDescent="0.2">
      <c r="C52" s="2"/>
      <c r="D52" s="2"/>
      <c r="F52" s="6"/>
    </row>
    <row r="53" spans="1:9" x14ac:dyDescent="0.2">
      <c r="A53" s="16" t="s">
        <v>87</v>
      </c>
      <c r="C53" s="2"/>
      <c r="D53" s="2"/>
      <c r="F53" s="6"/>
    </row>
    <row r="54" spans="1:9" x14ac:dyDescent="0.2">
      <c r="A54" s="4" t="s">
        <v>50</v>
      </c>
      <c r="B54" t="s">
        <v>51</v>
      </c>
      <c r="C54" s="2">
        <v>-8504.7493535773501</v>
      </c>
      <c r="D54" s="2">
        <v>1.0147459999999999</v>
      </c>
      <c r="E54">
        <f t="shared" ref="E54:G57" si="10">($C54-$C$15-2*$C$6)*E$2</f>
        <v>-0.14692347977943143</v>
      </c>
      <c r="F54" s="6">
        <f t="shared" si="10"/>
        <v>-385.74759616089722</v>
      </c>
      <c r="G54">
        <f t="shared" si="10"/>
        <v>-3.9979915236797732</v>
      </c>
      <c r="H54">
        <f t="shared" si="3"/>
        <v>-310.11621391048442</v>
      </c>
      <c r="I54" t="s">
        <v>56</v>
      </c>
    </row>
    <row r="55" spans="1:9" s="11" customFormat="1" x14ac:dyDescent="0.2">
      <c r="A55" s="17" t="s">
        <v>60</v>
      </c>
      <c r="B55" s="11" t="s">
        <v>96</v>
      </c>
      <c r="C55" s="2">
        <v>-8504.7160353965301</v>
      </c>
      <c r="D55" s="2">
        <v>1.021455</v>
      </c>
      <c r="E55" s="11">
        <f t="shared" si="10"/>
        <v>-0.11360529895937077</v>
      </c>
      <c r="F55" s="12">
        <f t="shared" si="10"/>
        <v>-298.27071241782795</v>
      </c>
      <c r="G55" s="11">
        <f t="shared" si="10"/>
        <v>-3.0913576439009423</v>
      </c>
      <c r="H55" s="11">
        <f t="shared" si="3"/>
        <v>-401.06714828545051</v>
      </c>
      <c r="I55" s="18" t="s">
        <v>55</v>
      </c>
    </row>
    <row r="56" spans="1:9" x14ac:dyDescent="0.2">
      <c r="A56" s="4" t="s">
        <v>61</v>
      </c>
      <c r="B56" s="13" t="s">
        <v>69</v>
      </c>
      <c r="C56" s="1"/>
      <c r="D56" s="2"/>
      <c r="E56" s="11"/>
      <c r="F56" s="12"/>
      <c r="G56" s="11"/>
      <c r="H56" s="11"/>
    </row>
    <row r="57" spans="1:9" x14ac:dyDescent="0.2">
      <c r="A57" s="4" t="s">
        <v>98</v>
      </c>
      <c r="B57" s="11" t="s">
        <v>101</v>
      </c>
      <c r="C57" s="11">
        <v>-8504.8485304333699</v>
      </c>
      <c r="D57" s="2">
        <v>0.99722200000000005</v>
      </c>
      <c r="E57" s="11">
        <f t="shared" si="10"/>
        <v>-0.24610033579919843</v>
      </c>
      <c r="F57" s="12">
        <f t="shared" si="10"/>
        <v>-646.13643164079554</v>
      </c>
      <c r="G57" s="11">
        <f t="shared" si="10"/>
        <v>-6.6967312370836138</v>
      </c>
      <c r="H57" s="11">
        <f t="shared" si="3"/>
        <v>-185.14136982294721</v>
      </c>
    </row>
    <row r="58" spans="1:9" x14ac:dyDescent="0.2">
      <c r="C58" s="1"/>
      <c r="D58" s="1"/>
      <c r="E58" s="10"/>
      <c r="F58" s="6"/>
    </row>
    <row r="59" spans="1:9" x14ac:dyDescent="0.2">
      <c r="A59" s="16" t="s">
        <v>93</v>
      </c>
      <c r="C59" s="1"/>
      <c r="D59" s="1"/>
      <c r="E59" s="10"/>
      <c r="F59" s="6"/>
    </row>
    <row r="60" spans="1:9" x14ac:dyDescent="0.2">
      <c r="A60" s="4" t="s">
        <v>59</v>
      </c>
      <c r="B60" t="s">
        <v>89</v>
      </c>
      <c r="C60" s="2">
        <v>-8504.8045908077002</v>
      </c>
      <c r="D60" s="2">
        <v>1.000882</v>
      </c>
      <c r="E60" s="11">
        <f>($C60-$C$15-2*$C$6)*E$2</f>
        <v>-0.20216071012946202</v>
      </c>
      <c r="F60" s="12">
        <f t="shared" ref="F60:G69" si="11">($C60-$C$15-2*$C$6)*F$2</f>
        <v>-530.77294444490258</v>
      </c>
      <c r="G60" s="11">
        <f t="shared" si="11"/>
        <v>-5.5010731214101147</v>
      </c>
    </row>
    <row r="61" spans="1:9" s="7" customFormat="1" x14ac:dyDescent="0.2">
      <c r="A61" s="8" t="s">
        <v>103</v>
      </c>
      <c r="B61" s="7" t="s">
        <v>88</v>
      </c>
      <c r="C61" s="7">
        <v>-8504.8245377662297</v>
      </c>
      <c r="D61" s="7">
        <v>0</v>
      </c>
      <c r="E61" s="7">
        <f>($C61-$C$15-2*$C$6)*E$2</f>
        <v>-0.22210766865900666</v>
      </c>
      <c r="F61" s="9">
        <f t="shared" si="11"/>
        <v>-583.14368406422204</v>
      </c>
      <c r="G61" s="7">
        <f t="shared" si="11"/>
        <v>-6.0438575098824856</v>
      </c>
      <c r="I61" s="7" t="s">
        <v>97</v>
      </c>
    </row>
    <row r="62" spans="1:9" s="2" customFormat="1" ht="24" x14ac:dyDescent="0.3">
      <c r="A62" s="14" t="s">
        <v>104</v>
      </c>
      <c r="B62" s="2" t="s">
        <v>105</v>
      </c>
      <c r="C62" s="2">
        <v>-8504.8412831110509</v>
      </c>
      <c r="D62" s="20">
        <v>1.7963629999999999</v>
      </c>
      <c r="E62" s="7">
        <f>($C62-$C$15-2*$C$6)*E$2</f>
        <v>-0.23885301348018118</v>
      </c>
      <c r="F62" s="9">
        <f t="shared" si="11"/>
        <v>-627.10858689221573</v>
      </c>
      <c r="G62" s="7">
        <f t="shared" si="11"/>
        <v>-6.4995215518494733</v>
      </c>
      <c r="H62" s="7"/>
    </row>
    <row r="63" spans="1:9" x14ac:dyDescent="0.2">
      <c r="A63" s="4" t="s">
        <v>90</v>
      </c>
      <c r="B63" s="19" t="s">
        <v>91</v>
      </c>
      <c r="C63" s="1"/>
      <c r="D63" s="7"/>
      <c r="E63" s="7"/>
      <c r="F63" s="9"/>
      <c r="G63" s="7"/>
      <c r="H63" s="7"/>
    </row>
    <row r="64" spans="1:9" x14ac:dyDescent="0.2">
      <c r="C64" s="1"/>
      <c r="D64" s="7"/>
      <c r="E64" s="7"/>
      <c r="F64" s="9"/>
      <c r="G64" s="7"/>
      <c r="H64" s="7"/>
    </row>
    <row r="65" spans="1:8" x14ac:dyDescent="0.2">
      <c r="A65" s="16" t="s">
        <v>95</v>
      </c>
      <c r="C65" s="1"/>
      <c r="D65" s="7"/>
      <c r="E65" s="7"/>
      <c r="F65" s="9"/>
      <c r="G65" s="7"/>
      <c r="H65" s="7"/>
    </row>
    <row r="66" spans="1:8" x14ac:dyDescent="0.2">
      <c r="A66" s="4" t="s">
        <v>92</v>
      </c>
      <c r="B66" t="s">
        <v>94</v>
      </c>
      <c r="D66" s="7"/>
      <c r="E66" s="7"/>
      <c r="F66" s="9"/>
      <c r="G66" s="7"/>
      <c r="H66" s="7"/>
    </row>
    <row r="67" spans="1:8" x14ac:dyDescent="0.2">
      <c r="A67"/>
      <c r="D67" s="7"/>
      <c r="E67" s="7"/>
      <c r="F67" s="9"/>
      <c r="G67" s="7"/>
      <c r="H67" s="7"/>
    </row>
    <row r="68" spans="1:8" x14ac:dyDescent="0.2">
      <c r="A68" s="4" t="s">
        <v>99</v>
      </c>
      <c r="D68" s="7"/>
      <c r="E68" s="7"/>
      <c r="F68" s="9"/>
      <c r="G68" s="7"/>
      <c r="H68" s="7"/>
    </row>
    <row r="69" spans="1:8" s="11" customFormat="1" x14ac:dyDescent="0.2">
      <c r="A69" s="17" t="s">
        <v>102</v>
      </c>
      <c r="B69" s="11" t="s">
        <v>100</v>
      </c>
      <c r="C69" s="11">
        <v>-8504.84848926423</v>
      </c>
      <c r="D69" s="11">
        <v>1.0097529999999999</v>
      </c>
      <c r="E69" s="11">
        <f t="shared" ref="E69" si="12">($C69-$C$15-2*$C$6)*E$2</f>
        <v>-0.2460591666593217</v>
      </c>
      <c r="F69" s="12">
        <f t="shared" si="11"/>
        <v>-646.02834206404918</v>
      </c>
      <c r="G69" s="11">
        <f t="shared" si="11"/>
        <v>-6.6956109677263163</v>
      </c>
    </row>
    <row r="70" spans="1:8" x14ac:dyDescent="0.2">
      <c r="A70"/>
      <c r="F70" s="6"/>
    </row>
    <row r="71" spans="1:8" x14ac:dyDescent="0.2">
      <c r="A71"/>
      <c r="F71" s="6"/>
    </row>
    <row r="72" spans="1:8" x14ac:dyDescent="0.2">
      <c r="A72"/>
      <c r="F72" s="6"/>
    </row>
    <row r="73" spans="1:8" x14ac:dyDescent="0.2">
      <c r="A73"/>
      <c r="F73" s="6"/>
    </row>
    <row r="74" spans="1:8" x14ac:dyDescent="0.2">
      <c r="A74"/>
      <c r="F74" s="6"/>
    </row>
    <row r="75" spans="1:8" x14ac:dyDescent="0.2">
      <c r="A75"/>
      <c r="F75" s="6"/>
    </row>
    <row r="76" spans="1:8" x14ac:dyDescent="0.2">
      <c r="A76"/>
      <c r="F76" s="6"/>
    </row>
    <row r="77" spans="1:8" x14ac:dyDescent="0.2">
      <c r="A77"/>
      <c r="F77" s="6"/>
    </row>
    <row r="78" spans="1:8" x14ac:dyDescent="0.2">
      <c r="A78"/>
      <c r="F78" s="6"/>
    </row>
    <row r="79" spans="1:8" x14ac:dyDescent="0.2">
      <c r="A79"/>
      <c r="F79" s="6"/>
    </row>
    <row r="80" spans="1:8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2019-07-18T15:37:38Z</dcterms:modified>
</cp:coreProperties>
</file>