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georgegroupsa-my.sharepoint.com/personal/danieb_thegeorgegroup_co_za/Documents/Danny/Danie Dropbox Backup 300521016/LG External HDD/REGIMA 2025/"/>
    </mc:Choice>
  </mc:AlternateContent>
  <xr:revisionPtr revIDLastSave="344" documentId="8_{CBF9CA31-0C45-486B-B054-33576F3081B0}" xr6:coauthVersionLast="47" xr6:coauthVersionMax="47" xr10:uidLastSave="{EF886735-C72E-4F54-9C1C-1580846786D1}"/>
  <bookViews>
    <workbookView xWindow="-120" yWindow="-120" windowWidth="29040" windowHeight="15720" xr2:uid="{570399C3-3E43-4CEB-94E6-13A038D96955}"/>
  </bookViews>
  <sheets>
    <sheet name="Summary" sheetId="5" r:id="rId1"/>
    <sheet name="SL" sheetId="1" r:id="rId2"/>
    <sheet name="RST" sheetId="3" r:id="rId3"/>
    <sheet name="RWWD" sheetId="4" r:id="rId4"/>
    <sheet name="RST INTERNAL" sheetId="6" r:id="rId5"/>
    <sheet name="SL INTERNAL" sheetId="7" r:id="rId6"/>
    <sheet name="VV FY25" sheetId="8" r:id="rId7"/>
    <sheet name="VV" sheetId="2" r:id="rId8"/>
  </sheets>
  <definedNames>
    <definedName name="_xlnm._FilterDatabase" localSheetId="4" hidden="1">'RST INTERNAL'!$A$4:$G$235</definedName>
    <definedName name="_xlnm._FilterDatabase" localSheetId="5" hidden="1">'SL INTERNAL'!$A$4:$G$66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5" l="1"/>
  <c r="C16" i="5"/>
  <c r="B16" i="5"/>
  <c r="H17" i="5"/>
  <c r="H16" i="5"/>
  <c r="D17" i="5"/>
  <c r="C17" i="5"/>
  <c r="B17" i="5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D26" i="5"/>
  <c r="C26" i="5"/>
  <c r="C36" i="5"/>
  <c r="D36" i="5"/>
  <c r="B36" i="5"/>
  <c r="D34" i="5"/>
  <c r="C34" i="5"/>
  <c r="B34" i="5"/>
  <c r="D25" i="5"/>
  <c r="C25" i="5"/>
  <c r="K54" i="4"/>
  <c r="B8" i="5"/>
  <c r="C8" i="5"/>
  <c r="D7" i="5"/>
  <c r="D8" i="5" s="1"/>
  <c r="C7" i="5"/>
  <c r="B7" i="5"/>
  <c r="G67" i="7"/>
  <c r="F67" i="7"/>
  <c r="E67" i="7"/>
  <c r="G236" i="6"/>
  <c r="F236" i="6"/>
  <c r="E236" i="6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9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4" i="1"/>
  <c r="E17" i="5" l="1"/>
  <c r="I17" i="5" s="1"/>
  <c r="F34" i="5"/>
  <c r="E26" i="5"/>
  <c r="F36" i="5"/>
  <c r="E25" i="5"/>
  <c r="E8" i="5"/>
  <c r="C9" i="5"/>
  <c r="E16" i="5"/>
  <c r="I16" i="5" s="1"/>
  <c r="B9" i="5"/>
  <c r="E7" i="5"/>
  <c r="D9" i="5"/>
  <c r="G34" i="5" l="1"/>
  <c r="E9" i="5"/>
  <c r="F25" i="5" s="1"/>
  <c r="F16" i="5" l="1"/>
</calcChain>
</file>

<file path=xl/sharedStrings.xml><?xml version="1.0" encoding="utf-8"?>
<sst xmlns="http://schemas.openxmlformats.org/spreadsheetml/2006/main" count="2303" uniqueCount="1148">
  <si>
    <t>Strategic Logistic CC  |  Prepared by:  Regima Skin Treatments</t>
  </si>
  <si>
    <t>Trial Balance : 01/03/24 to 28/02/25</t>
  </si>
  <si>
    <t>Last Year</t>
  </si>
  <si>
    <t>Account</t>
  </si>
  <si>
    <t/>
  </si>
  <si>
    <t>DR</t>
  </si>
  <si>
    <t>CR</t>
  </si>
  <si>
    <t>1000/000</t>
  </si>
  <si>
    <t>Sales</t>
  </si>
  <si>
    <t>2000/000</t>
  </si>
  <si>
    <t>Cost of Sales</t>
  </si>
  <si>
    <t>2100/000</t>
  </si>
  <si>
    <t>Inventory Adjustment</t>
  </si>
  <si>
    <t>2400/000</t>
  </si>
  <si>
    <t>Manufacture Cost / Recovery Account</t>
  </si>
  <si>
    <t>2400/020</t>
  </si>
  <si>
    <t>Packaging Cost / Recovery</t>
  </si>
  <si>
    <t>2400/025</t>
  </si>
  <si>
    <t>Packaging Costs Recovered</t>
  </si>
  <si>
    <t>2400/050</t>
  </si>
  <si>
    <t>Other Manufacture Cost / Recovery</t>
  </si>
  <si>
    <t>2730/000</t>
  </si>
  <si>
    <t>Freight Costs - received</t>
  </si>
  <si>
    <t>2750/000</t>
  </si>
  <si>
    <t>Interest Received</t>
  </si>
  <si>
    <t>2810/000</t>
  </si>
  <si>
    <t>Packaging recovering fee</t>
  </si>
  <si>
    <t>2900/000</t>
  </si>
  <si>
    <t>Sundry Income</t>
  </si>
  <si>
    <t>3110/000</t>
  </si>
  <si>
    <t>Ad Valorem duty</t>
  </si>
  <si>
    <t>3120/000</t>
  </si>
  <si>
    <t>Annual Fees</t>
  </si>
  <si>
    <t>3200/000</t>
  </si>
  <si>
    <t>Bank Charges</t>
  </si>
  <si>
    <t>3220/000</t>
  </si>
  <si>
    <t>CIPC Fees</t>
  </si>
  <si>
    <t>3350/000</t>
  </si>
  <si>
    <t>Consulting Fees</t>
  </si>
  <si>
    <t>3400/000</t>
  </si>
  <si>
    <t>Courier &amp; Postage</t>
  </si>
  <si>
    <t>3400/025</t>
  </si>
  <si>
    <t>Courier &amp; Postage recovered</t>
  </si>
  <si>
    <t>3550/000</t>
  </si>
  <si>
    <t>Discount Allowed for Cash</t>
  </si>
  <si>
    <t>3700/000</t>
  </si>
  <si>
    <t>Entertainment Expenses</t>
  </si>
  <si>
    <t>3760/000</t>
  </si>
  <si>
    <t>Freight Charges</t>
  </si>
  <si>
    <t>3760/025</t>
  </si>
  <si>
    <t>3770/000</t>
  </si>
  <si>
    <t>Forex Charges</t>
  </si>
  <si>
    <t>3800/000</t>
  </si>
  <si>
    <t>General Expenses</t>
  </si>
  <si>
    <t>3800/030</t>
  </si>
  <si>
    <t>General Expenses - Factory Consummables</t>
  </si>
  <si>
    <t>3800/040</t>
  </si>
  <si>
    <t>General Expenses- Any other</t>
  </si>
  <si>
    <t>3850/000</t>
  </si>
  <si>
    <t>Insurance</t>
  </si>
  <si>
    <t>3900/000</t>
  </si>
  <si>
    <t>Interest Paid</t>
  </si>
  <si>
    <t>4185/000</t>
  </si>
  <si>
    <t>Packaging recovery</t>
  </si>
  <si>
    <t>4190/000</t>
  </si>
  <si>
    <t>Packaging materials</t>
  </si>
  <si>
    <t>4200/000</t>
  </si>
  <si>
    <t>Printing &amp; Stationery</t>
  </si>
  <si>
    <t>4210/000</t>
  </si>
  <si>
    <t>Pft/Loss on foreign exchange</t>
  </si>
  <si>
    <t>4300/000</t>
  </si>
  <si>
    <t>Rent Paid</t>
  </si>
  <si>
    <t>4655/000</t>
  </si>
  <si>
    <t>Unallocated payments</t>
  </si>
  <si>
    <t>Nett Loss</t>
  </si>
  <si>
    <t>5100/000</t>
  </si>
  <si>
    <t>Share Capital / Members Contribution</t>
  </si>
  <si>
    <t>5200/000</t>
  </si>
  <si>
    <t>Retained Income / (Accumulated Loss)</t>
  </si>
  <si>
    <t>5400/000</t>
  </si>
  <si>
    <t>Share Holders / Directors / Members Loan</t>
  </si>
  <si>
    <t>5466/000</t>
  </si>
  <si>
    <t>RegimA - Loan Account</t>
  </si>
  <si>
    <t>5467/000</t>
  </si>
  <si>
    <t>Villa Via - Loan Account</t>
  </si>
  <si>
    <t>5468/000</t>
  </si>
  <si>
    <t>RegimA World Wide Dist. - Loan Account</t>
  </si>
  <si>
    <t>6150/000</t>
  </si>
  <si>
    <t>Plant &amp; Machinery - Net Value</t>
  </si>
  <si>
    <t>6150/010</t>
  </si>
  <si>
    <t>Plant &amp; Machinery - @ Cost</t>
  </si>
  <si>
    <t>7500/000</t>
  </si>
  <si>
    <t>Inventory Control - Other</t>
  </si>
  <si>
    <t>7540/000</t>
  </si>
  <si>
    <t>Inventory Control - Raw Materials</t>
  </si>
  <si>
    <t>7550/000</t>
  </si>
  <si>
    <t>Inventory Control - Leaflets &amp; Labels</t>
  </si>
  <si>
    <t>7600/000</t>
  </si>
  <si>
    <t>Inventory Control - Empty Tubes</t>
  </si>
  <si>
    <t>7650/000</t>
  </si>
  <si>
    <t>Inventory Control - Empty Containers</t>
  </si>
  <si>
    <t>7700/000</t>
  </si>
  <si>
    <t>Inventory Control - Finished Goods</t>
  </si>
  <si>
    <t>7750/000</t>
  </si>
  <si>
    <t>Inventory Control - Boxes</t>
  </si>
  <si>
    <t>8000/000</t>
  </si>
  <si>
    <t>Customer Control Account</t>
  </si>
  <si>
    <t>8001/000</t>
  </si>
  <si>
    <t>Sundry Customers</t>
  </si>
  <si>
    <t>8400/000</t>
  </si>
  <si>
    <t>FNB</t>
  </si>
  <si>
    <t>8410/000</t>
  </si>
  <si>
    <t>Petty Cash</t>
  </si>
  <si>
    <t>8411/000</t>
  </si>
  <si>
    <t>Absa Main Account</t>
  </si>
  <si>
    <t>8412/000</t>
  </si>
  <si>
    <t>Absa Savings Account</t>
  </si>
  <si>
    <t>8420/000</t>
  </si>
  <si>
    <t>FNB Savings Account</t>
  </si>
  <si>
    <t>8440/000</t>
  </si>
  <si>
    <t>FNB CFC USD</t>
  </si>
  <si>
    <t>8450/000</t>
  </si>
  <si>
    <t>FNB CFC EURO</t>
  </si>
  <si>
    <t>8460/000</t>
  </si>
  <si>
    <t>FNB CFC BRITISH POUND</t>
  </si>
  <si>
    <t>8465/000</t>
  </si>
  <si>
    <t>CFC British Pound No 2 Account</t>
  </si>
  <si>
    <t>9000/000</t>
  </si>
  <si>
    <t>Supplier Control Account</t>
  </si>
  <si>
    <t>9300/000</t>
  </si>
  <si>
    <t>Taxation Payable</t>
  </si>
  <si>
    <t>9500/000</t>
  </si>
  <si>
    <t>Vat / Tax Control Account</t>
  </si>
  <si>
    <t>Nett</t>
  </si>
  <si>
    <t>Unallocated income</t>
  </si>
  <si>
    <t>8010/000</t>
  </si>
  <si>
    <t>Security</t>
  </si>
  <si>
    <t>4410/000</t>
  </si>
  <si>
    <t>Repairs &amp; Maintenance</t>
  </si>
  <si>
    <t>4350/000</t>
  </si>
  <si>
    <t>Motor Vehicle - Repairs &amp; Maint.</t>
  </si>
  <si>
    <t>4150/020</t>
  </si>
  <si>
    <t>Motor Vehicle Expenses</t>
  </si>
  <si>
    <t>4150/000</t>
  </si>
  <si>
    <t>Any other general expenses</t>
  </si>
  <si>
    <t>Bathroom consumables for building</t>
  </si>
  <si>
    <t>Fibre costs</t>
  </si>
  <si>
    <t>3745/000</t>
  </si>
  <si>
    <t>Electricity &amp; Water</t>
  </si>
  <si>
    <t>3650/000</t>
  </si>
  <si>
    <t>Depreciation</t>
  </si>
  <si>
    <t>3450/000</t>
  </si>
  <si>
    <t>Monthly Operational Costs - Pro Rata</t>
  </si>
  <si>
    <t>2780/000</t>
  </si>
  <si>
    <t>Internet - Fibre Costs</t>
  </si>
  <si>
    <t>2735/000</t>
  </si>
  <si>
    <t>Monthly Rental</t>
  </si>
  <si>
    <t>2720/000</t>
  </si>
  <si>
    <t>Adverts</t>
  </si>
  <si>
    <t>2695/000</t>
  </si>
  <si>
    <t>Admin Fee - Received</t>
  </si>
  <si>
    <t>2690/000</t>
  </si>
  <si>
    <t>Nett Profit</t>
  </si>
  <si>
    <t>Vat / Tax Provision Account</t>
  </si>
  <si>
    <t>9510/000</t>
  </si>
  <si>
    <t>FNB - Savings (Money on Call)</t>
  </si>
  <si>
    <t>Furniture &amp; Fittings - Accum Depre</t>
  </si>
  <si>
    <t>6350/020</t>
  </si>
  <si>
    <t>Furniture &amp; Fittings - Net value</t>
  </si>
  <si>
    <t>6350/000</t>
  </si>
  <si>
    <t>Motor Vehicles - Accum Depre</t>
  </si>
  <si>
    <t>6200/020</t>
  </si>
  <si>
    <t>Motor Vehicles - Net Value</t>
  </si>
  <si>
    <t>6200/000</t>
  </si>
  <si>
    <t>Plant &amp; Machinery - Accum Depre</t>
  </si>
  <si>
    <t>6150/020</t>
  </si>
  <si>
    <t>The Academi-Freedomation (Pty)- Loan Acc</t>
  </si>
  <si>
    <t>Regima World Wide</t>
  </si>
  <si>
    <t>5465/000</t>
  </si>
  <si>
    <t>5460/000</t>
  </si>
  <si>
    <t>Members Loan Account</t>
  </si>
  <si>
    <t>5400/100</t>
  </si>
  <si>
    <t>Trial Balance : 01/04/25 to 30/04/25</t>
  </si>
  <si>
    <t>Villa Via Arcadia  NO2 CC  |  Prepared by:  Regima Skin Treatments</t>
  </si>
  <si>
    <t>Opening Balance / Suspense Account</t>
  </si>
  <si>
    <t>9990/000</t>
  </si>
  <si>
    <t>Opening Stock Suspense Account</t>
  </si>
  <si>
    <t>9950/000</t>
  </si>
  <si>
    <t>Sundry Suppliers</t>
  </si>
  <si>
    <t>9200/000</t>
  </si>
  <si>
    <t>Inter Bank Transfer Account</t>
  </si>
  <si>
    <t>8499/000</t>
  </si>
  <si>
    <t>CFC Account - GBP No 2 Account</t>
  </si>
  <si>
    <t>8495/000</t>
  </si>
  <si>
    <t>FNB - CFC Account - £</t>
  </si>
  <si>
    <t>8490/000</t>
  </si>
  <si>
    <t>FNB - CFC Account - €</t>
  </si>
  <si>
    <t>8480/000</t>
  </si>
  <si>
    <t>FNB - CFC Account - US $</t>
  </si>
  <si>
    <t>8470/000</t>
  </si>
  <si>
    <t>Do Not Use - EURO</t>
  </si>
  <si>
    <t>8413/000</t>
  </si>
  <si>
    <t>Rynette Petty Cash</t>
  </si>
  <si>
    <t>8200/000</t>
  </si>
  <si>
    <t>Provision for Bad Debts</t>
  </si>
  <si>
    <t>8100/000</t>
  </si>
  <si>
    <t>Unknown deposit</t>
  </si>
  <si>
    <t>Sundry Customers - Control Account</t>
  </si>
  <si>
    <t>Inventory Control - Leaflets &amp; Lables</t>
  </si>
  <si>
    <t>Trade Mark - Net Value</t>
  </si>
  <si>
    <t>6600/000</t>
  </si>
  <si>
    <t>Office Equipment - Net Value</t>
  </si>
  <si>
    <t>6300/000</t>
  </si>
  <si>
    <t>Computer Equipment - Net Value</t>
  </si>
  <si>
    <t>6250/000</t>
  </si>
  <si>
    <t>Strategic Logistics - Loan Account</t>
  </si>
  <si>
    <t>RegimA Worlwide - Loan account</t>
  </si>
  <si>
    <t>5464/000</t>
  </si>
  <si>
    <t>Members - Expenses Loan Account</t>
  </si>
  <si>
    <t>5462/000</t>
  </si>
  <si>
    <t>D Faucitt - Expenses Loan Account</t>
  </si>
  <si>
    <t>5461/000</t>
  </si>
  <si>
    <t>Provisional tax</t>
  </si>
  <si>
    <t>4830/000</t>
  </si>
  <si>
    <t>Normal Taxation</t>
  </si>
  <si>
    <t>4800/000</t>
  </si>
  <si>
    <t>Workmen's Compensation</t>
  </si>
  <si>
    <t>4700/000</t>
  </si>
  <si>
    <t>UNALLOCATED/PAYMENTS UNKNOWN</t>
  </si>
  <si>
    <t>Travel &amp; Accommodation</t>
  </si>
  <si>
    <t>4650/000</t>
  </si>
  <si>
    <t>Trademark renewals</t>
  </si>
  <si>
    <t>4645/000</t>
  </si>
  <si>
    <t>Telephone -Cellular</t>
  </si>
  <si>
    <t>4601/000</t>
  </si>
  <si>
    <t>Telephone &amp; Fax</t>
  </si>
  <si>
    <t>4600/000</t>
  </si>
  <si>
    <t>Staff Welfare</t>
  </si>
  <si>
    <t>4500/000</t>
  </si>
  <si>
    <t>Training Costs</t>
  </si>
  <si>
    <t>4450/000</t>
  </si>
  <si>
    <t>Salaries - PAYE</t>
  </si>
  <si>
    <t>4403/000</t>
  </si>
  <si>
    <t>Salaries - Skills Development Levy</t>
  </si>
  <si>
    <t>4402/000</t>
  </si>
  <si>
    <t>Salaries - UIF</t>
  </si>
  <si>
    <t>4401/000</t>
  </si>
  <si>
    <t>Salaries &amp; Wages</t>
  </si>
  <si>
    <t>4400/000</t>
  </si>
  <si>
    <t>Postage Box Renewal</t>
  </si>
  <si>
    <t>4170/000</t>
  </si>
  <si>
    <t>Levies</t>
  </si>
  <si>
    <t>4050/000</t>
  </si>
  <si>
    <t>Legal Fees</t>
  </si>
  <si>
    <t>4000/000</t>
  </si>
  <si>
    <t>LAB SERVICES MICRO TESTING</t>
  </si>
  <si>
    <t>3910/000</t>
  </si>
  <si>
    <t>Internet Cost</t>
  </si>
  <si>
    <t>3851/000</t>
  </si>
  <si>
    <t>Import duties</t>
  </si>
  <si>
    <t>3849/000</t>
  </si>
  <si>
    <t>Formulation Costs</t>
  </si>
  <si>
    <t>3751/000</t>
  </si>
  <si>
    <t>Discount Allowed</t>
  </si>
  <si>
    <t>Directors Fee / Members Remuneration</t>
  </si>
  <si>
    <t>3500/000</t>
  </si>
  <si>
    <t>Commissions - Medic</t>
  </si>
  <si>
    <t>3351/000</t>
  </si>
  <si>
    <t>Computer Expenses</t>
  </si>
  <si>
    <t>3300/000</t>
  </si>
  <si>
    <t>Company CIPC / Registration fees</t>
  </si>
  <si>
    <t>3260/000</t>
  </si>
  <si>
    <t>Commissions paid</t>
  </si>
  <si>
    <t>3255/000</t>
  </si>
  <si>
    <t>CIPC Expenses</t>
  </si>
  <si>
    <t>3210/000</t>
  </si>
  <si>
    <t>Trade Exhibitions</t>
  </si>
  <si>
    <t>3051/000</t>
  </si>
  <si>
    <t>Advertising  Marketing &amp; Promotions</t>
  </si>
  <si>
    <t>3050/000</t>
  </si>
  <si>
    <t>Accounting Fees</t>
  </si>
  <si>
    <t>3000/000</t>
  </si>
  <si>
    <t>Insurance paid received back</t>
  </si>
  <si>
    <t>2740/000</t>
  </si>
  <si>
    <t>Freight Charges Received</t>
  </si>
  <si>
    <t>2705/000</t>
  </si>
  <si>
    <t>Courier &amp; Packaging Received</t>
  </si>
  <si>
    <t>Trial Balance : 01/03/2024 to 28/02/2025</t>
  </si>
  <si>
    <t>RegimA Skin Treatments CC  |  Prepared by:  Regima Skin Treatments</t>
  </si>
  <si>
    <t>Net Profit/Loss After Tax</t>
  </si>
  <si>
    <t> Account Balance</t>
  </si>
  <si>
    <t> Owners Equity</t>
  </si>
  <si>
    <t>Opening and Vat Adjustments Y/E</t>
  </si>
  <si>
    <t>5200/000 : Retained Income / (Accumulated Loss)</t>
  </si>
  <si>
    <t>5100/000 : Share Capital / Members Contribution</t>
  </si>
  <si>
    <t> System Account</t>
  </si>
  <si>
    <t>System Rounding</t>
  </si>
  <si>
    <t>Retained Income</t>
  </si>
  <si>
    <t>Opening Balance and VAT Adjustments</t>
  </si>
  <si>
    <t> Current Liabilities</t>
  </si>
  <si>
    <t>Vat Payable - Y/E</t>
  </si>
  <si>
    <t>Trade payables - Y/E</t>
  </si>
  <si>
    <t>9990/000 : Opening Balance / Suspense Account</t>
  </si>
  <si>
    <t>9500/000 : Vat / Tax Control Account</t>
  </si>
  <si>
    <t>9300/111 : Provision for Taxation</t>
  </si>
  <si>
    <t>9300/000 : Taxation Payable</t>
  </si>
  <si>
    <t>9200/020 : Other Accruals</t>
  </si>
  <si>
    <t>VAT Payable</t>
  </si>
  <si>
    <t>Trade Payables</t>
  </si>
  <si>
    <t> Current Assets</t>
  </si>
  <si>
    <t>8050/000 : Less: Provision For Doubtful Debts</t>
  </si>
  <si>
    <t>7750/000 : Marketing Material</t>
  </si>
  <si>
    <t>5468/000 : Strategic Logistics - Loan Account</t>
  </si>
  <si>
    <t>5465/000 : Villa Via - Loan Account</t>
  </si>
  <si>
    <t>5464/000 : RegimA Skin Treatments - Loan Account</t>
  </si>
  <si>
    <t>5462/000: Members Expenses Loan</t>
  </si>
  <si>
    <t>Trade Receivables</t>
  </si>
  <si>
    <t> Bank Account Balance</t>
  </si>
  <si>
    <t>Worldwide Savings</t>
  </si>
  <si>
    <t>8510/000: Absa Savings Account</t>
  </si>
  <si>
    <t>8500/000: Absa Main Account</t>
  </si>
  <si>
    <t>8400/000 : FNB</t>
  </si>
  <si>
    <t> Non-Current Assets</t>
  </si>
  <si>
    <t>7400/000 : Loans To / (From) Subsidiary Co's</t>
  </si>
  <si>
    <t>6250/010 : Computer Equipment - @ Cost</t>
  </si>
  <si>
    <t>5400/000 : Share Holders / Directors / Members Loan</t>
  </si>
  <si>
    <t> Expenses</t>
  </si>
  <si>
    <t>4800/000 : Normal Taxation</t>
  </si>
  <si>
    <t>4650/010 : Travel - Local</t>
  </si>
  <si>
    <t>4650/000 : Travel AND Accommodation</t>
  </si>
  <si>
    <t>4600/000 : Telephone AND Fax</t>
  </si>
  <si>
    <t>4462:000 : Shipping Fees</t>
  </si>
  <si>
    <t>4460/300 : Sales Rep Services (MP)</t>
  </si>
  <si>
    <t>4460/200 : Sales Rep Services (FS)</t>
  </si>
  <si>
    <t>4460/134 : Sales Rep Services (GP-PTA-E)</t>
  </si>
  <si>
    <t>4460/130 : Sales Rep Services (GP-PTA)</t>
  </si>
  <si>
    <t>4460/120 : Sales Rep Services (GP-EKU-E)</t>
  </si>
  <si>
    <t>4460/113 : Sales Rep Services (GP-JHB-S)</t>
  </si>
  <si>
    <t>4460/112 : Sales Rep Services (GP-JHB-W)</t>
  </si>
  <si>
    <t>4460/111 : Sales Rep Services (GP-JHB-N)</t>
  </si>
  <si>
    <t>4460/000 : Sales Representative Services</t>
  </si>
  <si>
    <t>4450/000 : Training</t>
  </si>
  <si>
    <t>4350/000 : Repairs AND Maintenance</t>
  </si>
  <si>
    <t>4300/000 : Rent Paid</t>
  </si>
  <si>
    <t>4200/000 : Printing AND Stationery</t>
  </si>
  <si>
    <t>4150/020 : Motor Vehicle - Repairs AND Maint.</t>
  </si>
  <si>
    <t>4150/010 : Motor Vehicle - Petrol AND Oil</t>
  </si>
  <si>
    <t>3800/025: General Expenses - Office requirements</t>
  </si>
  <si>
    <t>3700/000 : Entertainment Expenses</t>
  </si>
  <si>
    <t>3400/000 : Courier</t>
  </si>
  <si>
    <t>3350/000 : Consulting Fees</t>
  </si>
  <si>
    <t>3300/050: Computer: Apps</t>
  </si>
  <si>
    <t>3300/040: Computer: Shopify Connectors</t>
  </si>
  <si>
    <t>3300/030 : Computer : Software</t>
  </si>
  <si>
    <t>3300/020 : Computer - Platforms</t>
  </si>
  <si>
    <t>3300/000 : Computer Expenses</t>
  </si>
  <si>
    <t>3200/000 : Bank Charges</t>
  </si>
  <si>
    <t>3150/000 : Bad Debts</t>
  </si>
  <si>
    <t>3120/000 : Annual Fees</t>
  </si>
  <si>
    <t>3049/000 : Admin Fee</t>
  </si>
  <si>
    <t>3000/000 : Accounting Fees</t>
  </si>
  <si>
    <t>Bad Debts</t>
  </si>
  <si>
    <t> Other Income</t>
  </si>
  <si>
    <t>8010/000: Unknown deposits</t>
  </si>
  <si>
    <t>2900/010 : Unknown deposits</t>
  </si>
  <si>
    <t>2900/000 : Sundry Income</t>
  </si>
  <si>
    <t>2850/000 : Bad Debts Recovered</t>
  </si>
  <si>
    <t>2780/000 : Training Fees - Received</t>
  </si>
  <si>
    <t>2750/000 : Interest Received</t>
  </si>
  <si>
    <t>2695/000 : Courier Fees</t>
  </si>
  <si>
    <t>2690/000 : Admin Fee</t>
  </si>
  <si>
    <t> Cost of Sales</t>
  </si>
  <si>
    <t>3251/000 : Commissions paid</t>
  </si>
  <si>
    <t>2000/000 : Cost of Sales</t>
  </si>
  <si>
    <t>Purchases</t>
  </si>
  <si>
    <t> Sales</t>
  </si>
  <si>
    <t>1000/000 : Sales</t>
  </si>
  <si>
    <t>Credit</t>
  </si>
  <si>
    <t>Debit</t>
  </si>
  <si>
    <t>Source</t>
  </si>
  <si>
    <t>Category</t>
  </si>
  <si>
    <t>Name</t>
  </si>
  <si>
    <t>01/03/2024 - 28/02/2025</t>
  </si>
  <si>
    <t>Date Range:</t>
  </si>
  <si>
    <t>RegimA Worldwide Distribution (Pty) Ltd</t>
  </si>
  <si>
    <t>Trial Balance Report</t>
  </si>
  <si>
    <t>Sales Journal for period 01/03/2024 to 28/02/2025</t>
  </si>
  <si>
    <t>Customer</t>
  </si>
  <si>
    <t>Document</t>
  </si>
  <si>
    <t>Date</t>
  </si>
  <si>
    <t>Order</t>
  </si>
  <si>
    <t>Exclusive</t>
  </si>
  <si>
    <t>Tax</t>
  </si>
  <si>
    <t>Inclusive</t>
  </si>
  <si>
    <t>DRSCH1</t>
  </si>
  <si>
    <t>Tax Invoice : IN304846</t>
  </si>
  <si>
    <t>01/03/2024</t>
  </si>
  <si>
    <t>DRLIAK</t>
  </si>
  <si>
    <t>Tax Invoice : IN304847</t>
  </si>
  <si>
    <t>04/03/2024</t>
  </si>
  <si>
    <t>DRSCHW</t>
  </si>
  <si>
    <t>Tax Invoice : IN304853</t>
  </si>
  <si>
    <t>06/03/2024</t>
  </si>
  <si>
    <t>SOLD IN FEBR 2024</t>
  </si>
  <si>
    <t>DRDEBB</t>
  </si>
  <si>
    <t>Tax Invoice : IN304856</t>
  </si>
  <si>
    <t>08/03/2024</t>
  </si>
  <si>
    <t>LASER</t>
  </si>
  <si>
    <t>Tax Invoice : IN304857</t>
  </si>
  <si>
    <t>PURCHASES 1-8 MARCH 24</t>
  </si>
  <si>
    <t>SANDRI</t>
  </si>
  <si>
    <t>Tax Invoice : IN304858</t>
  </si>
  <si>
    <t>11/03/2024</t>
  </si>
  <si>
    <t>Tax Invoice : IN304859</t>
  </si>
  <si>
    <t>12/03/2024</t>
  </si>
  <si>
    <t>Tax Invoice : IN304860</t>
  </si>
  <si>
    <t>15/03/2024</t>
  </si>
  <si>
    <t>PURCHASES 11- 15/3/2024</t>
  </si>
  <si>
    <t>DRVAND</t>
  </si>
  <si>
    <t>Tax Invoice : IN304861</t>
  </si>
  <si>
    <t>18/03/2024</t>
  </si>
  <si>
    <t>DRWALT</t>
  </si>
  <si>
    <t>Tax Invoice : IN304862</t>
  </si>
  <si>
    <t>19/03/2024</t>
  </si>
  <si>
    <t>Tax Invoice : IN304863</t>
  </si>
  <si>
    <t>22/03/2024</t>
  </si>
  <si>
    <t>PURCH 18-22 MARCH 2024</t>
  </si>
  <si>
    <t>REGWW</t>
  </si>
  <si>
    <t>Tax Invoice : IN304864</t>
  </si>
  <si>
    <t>27/03/2024</t>
  </si>
  <si>
    <t>SKIN EST WIN40118</t>
  </si>
  <si>
    <t>Tax Invoice : IN304865</t>
  </si>
  <si>
    <t>28/03/2024</t>
  </si>
  <si>
    <t>PURCHASES 25-28 MARCH '24</t>
  </si>
  <si>
    <t>DERM1</t>
  </si>
  <si>
    <t>Tax Invoice : IN304866</t>
  </si>
  <si>
    <t>31/03/2024</t>
  </si>
  <si>
    <t>SHOPIFY MARCH 2024</t>
  </si>
  <si>
    <t>KRENAN</t>
  </si>
  <si>
    <t>Tax Invoice : IN304867</t>
  </si>
  <si>
    <t>SHOPIFY KRENANCE MARCH24</t>
  </si>
  <si>
    <t>Tax Invoice : IN304868</t>
  </si>
  <si>
    <t>WWD SHOP COMB MARCH 2024</t>
  </si>
  <si>
    <t>Tax Invoice : IN304869</t>
  </si>
  <si>
    <t>KRN COURIER MARCH 2024</t>
  </si>
  <si>
    <t>Tax Invoice : IN304870</t>
  </si>
  <si>
    <t>COURIER MARCH 2024</t>
  </si>
  <si>
    <t>Tax Invoice : IN304871</t>
  </si>
  <si>
    <t>03/04/2024</t>
  </si>
  <si>
    <t>Tax Invoice : IN304872</t>
  </si>
  <si>
    <t>CON STOCK SOLD MARCH 2024</t>
  </si>
  <si>
    <t>Tax Invoice : IN304873</t>
  </si>
  <si>
    <t>SHOPIFY KRENANCE MARCH 24</t>
  </si>
  <si>
    <t>STRAT</t>
  </si>
  <si>
    <t>Tax Invoice : IN304874</t>
  </si>
  <si>
    <t>UK ORDER</t>
  </si>
  <si>
    <t>Tax Invoice : IN304875</t>
  </si>
  <si>
    <t>CROFT MARCH 2024</t>
  </si>
  <si>
    <t>Tax Invoice : IN304876</t>
  </si>
  <si>
    <t>05/04/2024</t>
  </si>
  <si>
    <t>PURCHASES 2-5 APRIL 2024</t>
  </si>
  <si>
    <t>DRSTOT</t>
  </si>
  <si>
    <t>Tax Invoice : IN304877</t>
  </si>
  <si>
    <t>09/04/2024</t>
  </si>
  <si>
    <t>Tax Invoice : IN304878</t>
  </si>
  <si>
    <t>12/04/2024</t>
  </si>
  <si>
    <t>PURCHASES 06/04-12/4/2024</t>
  </si>
  <si>
    <t>DRLADA</t>
  </si>
  <si>
    <t>Tax Invoice : IN304879</t>
  </si>
  <si>
    <t>15/04/2024</t>
  </si>
  <si>
    <t>Tax Invoice : IN304880</t>
  </si>
  <si>
    <t>DRDCAM</t>
  </si>
  <si>
    <t>Tax Invoice : IN304881</t>
  </si>
  <si>
    <t>Tax Invoice : IN304882</t>
  </si>
  <si>
    <t>19/04/2024</t>
  </si>
  <si>
    <t>PURCHASES 15-19/4/24</t>
  </si>
  <si>
    <t>Tax Invoice : IN304883</t>
  </si>
  <si>
    <t>26/04/2024</t>
  </si>
  <si>
    <t>PURCHASES 22-26/4/24</t>
  </si>
  <si>
    <t>Tax Invoice : IN304884</t>
  </si>
  <si>
    <t>30/04/2024</t>
  </si>
  <si>
    <t>Tax Invoice : IN304885</t>
  </si>
  <si>
    <t>CROFT APRIL 2024</t>
  </si>
  <si>
    <t>Tax Invoice : IN304886</t>
  </si>
  <si>
    <t>02/05/2024</t>
  </si>
  <si>
    <t>Tax Invoice : IN304887</t>
  </si>
  <si>
    <t>Tax Invoice : IN304888</t>
  </si>
  <si>
    <t>SHOP APRIL 2024</t>
  </si>
  <si>
    <t>Tax Invoice : IN304889</t>
  </si>
  <si>
    <t>COURIER APRIL 2024</t>
  </si>
  <si>
    <t>Tax Invoice : IN304890</t>
  </si>
  <si>
    <t>KRN COURIER APRIL 2024</t>
  </si>
  <si>
    <t>Tax Invoice : IN304891</t>
  </si>
  <si>
    <t>WWD COMB SHOP APRIL 24</t>
  </si>
  <si>
    <t>Tax Invoice : IN304892</t>
  </si>
  <si>
    <t>SHOPIFY KRENANCE APRIL24</t>
  </si>
  <si>
    <t>Tax Invoice : IN304893</t>
  </si>
  <si>
    <t>06/05/2024</t>
  </si>
  <si>
    <t>CONSTOCK SOLD APRIL 24</t>
  </si>
  <si>
    <t>Tax Invoice : IN304894</t>
  </si>
  <si>
    <t>03/05/2024</t>
  </si>
  <si>
    <t>PURCHASES 2-5 MAY 2024</t>
  </si>
  <si>
    <t>Tax Invoice : IN304895</t>
  </si>
  <si>
    <t>08/05/2024</t>
  </si>
  <si>
    <t>INV304884</t>
  </si>
  <si>
    <t>Tax Invoice : IN304896</t>
  </si>
  <si>
    <t>10/05/2024</t>
  </si>
  <si>
    <t>PURCHASES 6-10 MAY '24</t>
  </si>
  <si>
    <t>Tax Invoice : IN304897</t>
  </si>
  <si>
    <t>13/05/2024</t>
  </si>
  <si>
    <t>DRKEL</t>
  </si>
  <si>
    <t>Tax Invoice : IN304898</t>
  </si>
  <si>
    <t>16/05/2024</t>
  </si>
  <si>
    <t>Tax Invoice : IN304899</t>
  </si>
  <si>
    <t>17/05/2024</t>
  </si>
  <si>
    <t>PURCHASES 13-17 MAY 2024</t>
  </si>
  <si>
    <t>Tax Invoice : IN304900</t>
  </si>
  <si>
    <t>20/05/2024</t>
  </si>
  <si>
    <t>Tax Invoice : IN304901</t>
  </si>
  <si>
    <t>14/05/2024</t>
  </si>
  <si>
    <t>TRAINING</t>
  </si>
  <si>
    <t>Tax Invoice : IN304902</t>
  </si>
  <si>
    <t>22/05/2024</t>
  </si>
  <si>
    <t>Tax Invoice : IN304903</t>
  </si>
  <si>
    <t>24/05/2024</t>
  </si>
  <si>
    <t>PURCHASES 20-24 MAY '24</t>
  </si>
  <si>
    <t>Tax Invoice : IN304904</t>
  </si>
  <si>
    <t>28/05/2024</t>
  </si>
  <si>
    <t>Tax Invoice : IN304905</t>
  </si>
  <si>
    <t>PURCHASES 27-31 MAY '24</t>
  </si>
  <si>
    <t>Tax Invoice : IN304906</t>
  </si>
  <si>
    <t>03/06/2024</t>
  </si>
  <si>
    <t>Tax Invoice : IN304907</t>
  </si>
  <si>
    <t>Tax Invoice : IN304908</t>
  </si>
  <si>
    <t>31/05/2024</t>
  </si>
  <si>
    <t>DERMAL SHOPIFY MAY 2024</t>
  </si>
  <si>
    <t>Tax Invoice : IN304909</t>
  </si>
  <si>
    <t>SHOPIFY KRENANCE MAY '24</t>
  </si>
  <si>
    <t>Tax Invoice : IN304910</t>
  </si>
  <si>
    <t>KRN COURIER MAY 2024</t>
  </si>
  <si>
    <t>Tax Invoice : IN304911</t>
  </si>
  <si>
    <t>COURIER MAY 2024</t>
  </si>
  <si>
    <t>Tax Invoice : IN304912</t>
  </si>
  <si>
    <t>CROFT MAY 2024</t>
  </si>
  <si>
    <t>Tax Invoice : IN304913</t>
  </si>
  <si>
    <t>WWD COMB SHOPIFY MAY 24</t>
  </si>
  <si>
    <t>Tax Invoice : IN304914</t>
  </si>
  <si>
    <t>05/06/2024</t>
  </si>
  <si>
    <t>CON STOCK JUNE 2024</t>
  </si>
  <si>
    <t>Tax Invoice : IN304915</t>
  </si>
  <si>
    <t>CON STOCK SOLD MAY 2024</t>
  </si>
  <si>
    <t>Tax Invoice : IN304916</t>
  </si>
  <si>
    <t>07/06/2024</t>
  </si>
  <si>
    <t>PURCHASES 3 -7 JUNE 2024</t>
  </si>
  <si>
    <t>Tax Invoice : IN304917</t>
  </si>
  <si>
    <t>11/06/2024</t>
  </si>
  <si>
    <t>AUSTR ORDER</t>
  </si>
  <si>
    <t>Tax Invoice : IN304918</t>
  </si>
  <si>
    <t>NEW ZEELAND</t>
  </si>
  <si>
    <t>DRLAM</t>
  </si>
  <si>
    <t>Tax Invoice : IN304919</t>
  </si>
  <si>
    <t>Tax Invoice : IN304920</t>
  </si>
  <si>
    <t>14/06/2024</t>
  </si>
  <si>
    <t>PURCHASES 13-17 JUNE '24</t>
  </si>
  <si>
    <t>Tax Invoice : IN304921</t>
  </si>
  <si>
    <t>21/06/2024</t>
  </si>
  <si>
    <t>Tax Invoice : IN304922</t>
  </si>
  <si>
    <t>PURCHASES 18-21/6/24</t>
  </si>
  <si>
    <t>Tax Invoice : IN304923</t>
  </si>
  <si>
    <t>24/06/2024</t>
  </si>
  <si>
    <t>Tax Invoice : IN304924</t>
  </si>
  <si>
    <t>28/06/2024</t>
  </si>
  <si>
    <t>PURCHASES 24-28 JUNE '24</t>
  </si>
  <si>
    <t>Tax Invoice : IN304925</t>
  </si>
  <si>
    <t>DERMAL SHOPIFY JUNE 2024</t>
  </si>
  <si>
    <t>Tax Invoice : IN304926</t>
  </si>
  <si>
    <t>WWD SHOPIFY COMB JUNE 202</t>
  </si>
  <si>
    <t>Tax Invoice : IN304927</t>
  </si>
  <si>
    <t>KRENANCE COMB JUNE2024</t>
  </si>
  <si>
    <t>Tax Invoice : IN304928</t>
  </si>
  <si>
    <t>WIN41303 - ELIZABETH CON</t>
  </si>
  <si>
    <t>Tax Invoice : IN304929</t>
  </si>
  <si>
    <t>ABSOL BODY CON WIN40926</t>
  </si>
  <si>
    <t>Tax Invoice : IN304930</t>
  </si>
  <si>
    <t>CROFT JUNE 2024</t>
  </si>
  <si>
    <t>Tax Invoice : IN304931</t>
  </si>
  <si>
    <t>01/07/2024</t>
  </si>
  <si>
    <t>CON STOCK JULY 2024</t>
  </si>
  <si>
    <t>Tax Invoice : IN304932</t>
  </si>
  <si>
    <t>02/07/2024</t>
  </si>
  <si>
    <t>Tax Invoice : IN304933</t>
  </si>
  <si>
    <t>30/06/2024</t>
  </si>
  <si>
    <t>IN304925 CORRECTION</t>
  </si>
  <si>
    <t>Tax Invoice : IN304934</t>
  </si>
  <si>
    <t>Tax Invoice : IN304935</t>
  </si>
  <si>
    <t>COURIER DERMAL JUNE '24</t>
  </si>
  <si>
    <t>Tax Invoice : IN304936</t>
  </si>
  <si>
    <t>KRN COURIER JUNE 2024</t>
  </si>
  <si>
    <t>Tax Invoice : IN304937</t>
  </si>
  <si>
    <t>03/07/2024</t>
  </si>
  <si>
    <t>Tax Invoice : IN304938</t>
  </si>
  <si>
    <t>CON STOCK SOLD JUNE 2024</t>
  </si>
  <si>
    <t>Tax Invoice : IN304939</t>
  </si>
  <si>
    <t>05/07/2024</t>
  </si>
  <si>
    <t>PURCHASES 1- 5 JULY 2024</t>
  </si>
  <si>
    <t>Tax Invoice : IN304940</t>
  </si>
  <si>
    <t>11/07/2024</t>
  </si>
  <si>
    <t>Tax Invoice : IN304941</t>
  </si>
  <si>
    <t>09/07/2024</t>
  </si>
  <si>
    <t>PURCHASES 8-12 JULY 2024</t>
  </si>
  <si>
    <t>Tax Invoice : IN304942</t>
  </si>
  <si>
    <t>19/07/2024</t>
  </si>
  <si>
    <t>PURCHASES 15-19 JULY 2024</t>
  </si>
  <si>
    <t>Tax Invoice : IN304943</t>
  </si>
  <si>
    <t>26/07/2024</t>
  </si>
  <si>
    <t>PURCHASES 22-26 JULY 2024</t>
  </si>
  <si>
    <t>Tax Invoice : IN304944</t>
  </si>
  <si>
    <t>CMS BELLA</t>
  </si>
  <si>
    <t>Tax Invoice : IN304945</t>
  </si>
  <si>
    <t>29/07/2024</t>
  </si>
  <si>
    <t>Tax Invoice : IN304946</t>
  </si>
  <si>
    <t>30/07/2024</t>
  </si>
  <si>
    <t>Tax Invoice : IN304947</t>
  </si>
  <si>
    <t>31/07/2024</t>
  </si>
  <si>
    <t>PURCHASES 29-31 JULY 2024</t>
  </si>
  <si>
    <t>Tax Invoice : IN304948</t>
  </si>
  <si>
    <t>CROFT JYLY 2024</t>
  </si>
  <si>
    <t>Tax Invoice : IN304949</t>
  </si>
  <si>
    <t>DERMAL SHOPIFY JULY 2024</t>
  </si>
  <si>
    <t>Tax Invoice : IN304950</t>
  </si>
  <si>
    <t>01/08/2024</t>
  </si>
  <si>
    <t>CON STOCK AUG 2024</t>
  </si>
  <si>
    <t>Tax Invoice : IN304951</t>
  </si>
  <si>
    <t>KRN COMB JULY 2024</t>
  </si>
  <si>
    <t>Tax Invoice : IN304952</t>
  </si>
  <si>
    <t>SHOPIFY WWD COMB JULY '24</t>
  </si>
  <si>
    <t>Tax Invoice : IN304953</t>
  </si>
  <si>
    <t>02/08/2024</t>
  </si>
  <si>
    <t>CON STOCK SOLD JULY 2024</t>
  </si>
  <si>
    <t>Tax Invoice : IN304954</t>
  </si>
  <si>
    <t>Tax Invoice : IN304955</t>
  </si>
  <si>
    <t>KRN COURIERS JULY 2024</t>
  </si>
  <si>
    <t>Tax Invoice : IN304956</t>
  </si>
  <si>
    <t>COURIER DERMAL JULY 2024</t>
  </si>
  <si>
    <t>Tax Invoice : IN304957</t>
  </si>
  <si>
    <t>05/08/2024</t>
  </si>
  <si>
    <t>Tax Invoice : IN304958</t>
  </si>
  <si>
    <t>PURCHASES 1-2 AUG 2024</t>
  </si>
  <si>
    <t>Tax Invoice : IN304959</t>
  </si>
  <si>
    <t>ELIZABETH CON STOCK SOLD</t>
  </si>
  <si>
    <t>Tax Invoice : IN304960</t>
  </si>
  <si>
    <t>KRE SHOP JULY 24</t>
  </si>
  <si>
    <t>Tax Invoice : IN304961</t>
  </si>
  <si>
    <t>09/08/2024</t>
  </si>
  <si>
    <t>PURCHASES 5-9 AUG 2024</t>
  </si>
  <si>
    <t>Tax Invoice : IN304962</t>
  </si>
  <si>
    <t>12/08/2024</t>
  </si>
  <si>
    <t>Tax Invoice : IN304963</t>
  </si>
  <si>
    <t>16/08/2024</t>
  </si>
  <si>
    <t>PURCHASES 12-16 AUG 2024</t>
  </si>
  <si>
    <t>DRHUK</t>
  </si>
  <si>
    <t>Tax Invoice : IN304964</t>
  </si>
  <si>
    <t>08/08/2024</t>
  </si>
  <si>
    <t>Tax Invoice : IN304965</t>
  </si>
  <si>
    <t>21/08/2024</t>
  </si>
  <si>
    <t>Tax Invoice : IN304966</t>
  </si>
  <si>
    <t>23/08/2024</t>
  </si>
  <si>
    <t>PURCHASES 19-23 AUG 2024</t>
  </si>
  <si>
    <t>Tax Invoice : IN304967</t>
  </si>
  <si>
    <t>28/08/2024</t>
  </si>
  <si>
    <t>Tax Invoice : IN304968</t>
  </si>
  <si>
    <t>31/08/2024</t>
  </si>
  <si>
    <t>CROFT AUGUST 2024</t>
  </si>
  <si>
    <t>Tax Invoice : IN304969</t>
  </si>
  <si>
    <t>30/08/2024</t>
  </si>
  <si>
    <t>PURCHASES 26-30 AUG 2024</t>
  </si>
  <si>
    <t>Tax Invoice : IN304970</t>
  </si>
  <si>
    <t>DERMAL SHOPIFY AUG 2024</t>
  </si>
  <si>
    <t>Tax Invoice : IN304971</t>
  </si>
  <si>
    <t>KRENANCE COMB AUG 2024</t>
  </si>
  <si>
    <t>Tax Invoice : IN304972</t>
  </si>
  <si>
    <t>WWD COMB SHOPIFY AUG 24</t>
  </si>
  <si>
    <t>Tax Invoice : IN304973</t>
  </si>
  <si>
    <t>02/09/2024</t>
  </si>
  <si>
    <t>Tax Invoice : IN304974</t>
  </si>
  <si>
    <t>CON STOCK SOLD AUG 2024</t>
  </si>
  <si>
    <t>Tax Invoice : IN304975</t>
  </si>
  <si>
    <t>DST COURIERS AUGUST 2024</t>
  </si>
  <si>
    <t>Tax Invoice : IN304976</t>
  </si>
  <si>
    <t>KRN COURIERS AUG 2024</t>
  </si>
  <si>
    <t>Tax Invoice : IN304977</t>
  </si>
  <si>
    <t>DST COURIER AUG 2024</t>
  </si>
  <si>
    <t>Tax Invoice : IN304978</t>
  </si>
  <si>
    <t>06/09/2024</t>
  </si>
  <si>
    <t>PURCHASES 2-6 SEPT 2024</t>
  </si>
  <si>
    <t>Tax Invoice : IN304979</t>
  </si>
  <si>
    <t>09/09/2024</t>
  </si>
  <si>
    <t>Tax Invoice : IN304980</t>
  </si>
  <si>
    <t>11/09/2024</t>
  </si>
  <si>
    <t>Tax Invoice : IN304981</t>
  </si>
  <si>
    <t>13/09/2024</t>
  </si>
  <si>
    <t>PURCHASES 9-13 SEPT 2024</t>
  </si>
  <si>
    <t>Tax Invoice : IN304982</t>
  </si>
  <si>
    <t>20/09/2024</t>
  </si>
  <si>
    <t>PURCHASES 16-20 SEPT 2024</t>
  </si>
  <si>
    <t>Tax Invoice : IN304984</t>
  </si>
  <si>
    <t>27/09/2024</t>
  </si>
  <si>
    <t>Tax Invoice : IN304985</t>
  </si>
  <si>
    <t>28/09/2024</t>
  </si>
  <si>
    <t>PURCHACES 23-28 SEPT 2024</t>
  </si>
  <si>
    <t>Tax Invoice : IN304986</t>
  </si>
  <si>
    <t>01/10/2024</t>
  </si>
  <si>
    <t>OCTOBER 2024</t>
  </si>
  <si>
    <t>Tax Invoice : IN304987</t>
  </si>
  <si>
    <t>30/09/2024</t>
  </si>
  <si>
    <t>SHOPIFY SEPT 2024</t>
  </si>
  <si>
    <t>Tax Invoice : IN304988</t>
  </si>
  <si>
    <t>SHOPIFY COMB KRE SEPT 24</t>
  </si>
  <si>
    <t>Tax Invoice : IN304989</t>
  </si>
  <si>
    <t>HQ SHOPIFY COMB SEPT 2024</t>
  </si>
  <si>
    <t>Tax Invoice : IN304990</t>
  </si>
  <si>
    <t>CROFT SEPT 2024</t>
  </si>
  <si>
    <t>Tax Invoice : IN304991</t>
  </si>
  <si>
    <t>CON SOLD SEPT 2024</t>
  </si>
  <si>
    <t>Tax Invoice : IN304992</t>
  </si>
  <si>
    <t>DST COURIER FEE SEPT 2024</t>
  </si>
  <si>
    <t>Tax Invoice : IN304993</t>
  </si>
  <si>
    <t>KRN COURIER SEPT 24</t>
  </si>
  <si>
    <t>Tax Invoice : IN304994</t>
  </si>
  <si>
    <t>02/10/2024</t>
  </si>
  <si>
    <t>Tax Invoice : IN304995</t>
  </si>
  <si>
    <t>Tax Invoice : IN304996</t>
  </si>
  <si>
    <t>04/10/2024</t>
  </si>
  <si>
    <t>PURCHASES 30/9 - 4/10/24</t>
  </si>
  <si>
    <t>Tax Invoice : IN304997</t>
  </si>
  <si>
    <t>11/10/2024</t>
  </si>
  <si>
    <t>PURCHASES 7-11 OCT. 2024</t>
  </si>
  <si>
    <t>Tax Invoice : IN304998</t>
  </si>
  <si>
    <t>16/10/2024</t>
  </si>
  <si>
    <t>Tax Invoice : IN304999</t>
  </si>
  <si>
    <t>18/10/2024</t>
  </si>
  <si>
    <t>Tax Invoice : IN305000</t>
  </si>
  <si>
    <t>PURCHASES 14- 18 OCT 2024</t>
  </si>
  <si>
    <t>Tax Invoice : IN305001</t>
  </si>
  <si>
    <t>21/10/2024</t>
  </si>
  <si>
    <t>BEAUTY</t>
  </si>
  <si>
    <t>Tax Invoice : IN305002</t>
  </si>
  <si>
    <t>Tax Invoice : IN305003</t>
  </si>
  <si>
    <t>Tax Invoice : IN305004</t>
  </si>
  <si>
    <t>Tax Invoice : IN305005</t>
  </si>
  <si>
    <t>25/10/2024</t>
  </si>
  <si>
    <t>PURCHASES 21-25 OCT 2024</t>
  </si>
  <si>
    <t>Tax Invoice : IN305006</t>
  </si>
  <si>
    <t>31/10/2024</t>
  </si>
  <si>
    <t>PURCHASES 28 - 31 OCT '24</t>
  </si>
  <si>
    <t>Tax Invoice : IN305007</t>
  </si>
  <si>
    <t>INVOICED AT OLD PRICES</t>
  </si>
  <si>
    <t>Tax Invoice : IN305008</t>
  </si>
  <si>
    <t>DERMAL OLD STORE OCT '24</t>
  </si>
  <si>
    <t>Tax Invoice : IN305009</t>
  </si>
  <si>
    <t>KRN COMBINED OCT 2024</t>
  </si>
  <si>
    <t>Tax Invoice : IN305010</t>
  </si>
  <si>
    <t>01/11/2024</t>
  </si>
  <si>
    <t>CON STOCK NOV 2024</t>
  </si>
  <si>
    <t>Tax Invoice : IN305011</t>
  </si>
  <si>
    <t>WWD SHOP COMB OCT '24</t>
  </si>
  <si>
    <t>Tax Invoice : IN305012</t>
  </si>
  <si>
    <t>04/11/2024</t>
  </si>
  <si>
    <t>Tax Invoice : IN305013</t>
  </si>
  <si>
    <t>DST COURIER FEE OCT 2024</t>
  </si>
  <si>
    <t>Tax Invoice : IN305014</t>
  </si>
  <si>
    <t>KRN COURIERS OCT 2024</t>
  </si>
  <si>
    <t>Tax Invoice : IN305015</t>
  </si>
  <si>
    <t>CROFT OCT 24</t>
  </si>
  <si>
    <t>Tax Invoice : IN305016</t>
  </si>
  <si>
    <t>CON SOLD OCT 2024</t>
  </si>
  <si>
    <t>Tax Invoice : IN305017</t>
  </si>
  <si>
    <t>NEW SHOP COMB OCT 24</t>
  </si>
  <si>
    <t>Tax Invoice : IN305018</t>
  </si>
  <si>
    <t>MIFILA MEDICAL</t>
  </si>
  <si>
    <t>Tax Invoice : IN305019</t>
  </si>
  <si>
    <t>NATAL STORE REC OCT 24</t>
  </si>
  <si>
    <t>Tax Invoice : IN305020</t>
  </si>
  <si>
    <t>08/11/2024</t>
  </si>
  <si>
    <t>Tax Invoice : IN305021</t>
  </si>
  <si>
    <t>PURCHASES 1-8 NOV 2024</t>
  </si>
  <si>
    <t>Tax Invoice : IN305022</t>
  </si>
  <si>
    <t>07/11/2024</t>
  </si>
  <si>
    <t>EX WORKS</t>
  </si>
  <si>
    <t>Tax Invoice : IN305023</t>
  </si>
  <si>
    <t>13/11/2024</t>
  </si>
  <si>
    <t>Tax Invoice : IN305024</t>
  </si>
  <si>
    <t>14/11/2024</t>
  </si>
  <si>
    <t>Tax Invoice : IN305025</t>
  </si>
  <si>
    <t>15/11/2024</t>
  </si>
  <si>
    <t>PURCHASES 11-15 NOV. 2024</t>
  </si>
  <si>
    <t>Tax Invoice : IN305026</t>
  </si>
  <si>
    <t>18/11/2024</t>
  </si>
  <si>
    <t>SMS BELLA(19005)</t>
  </si>
  <si>
    <t>Tax Invoice : IN305027</t>
  </si>
  <si>
    <t>30/11/2024</t>
  </si>
  <si>
    <t>SKIN ESTHETIQUE</t>
  </si>
  <si>
    <t>Tax Invoice : IN305028</t>
  </si>
  <si>
    <t>CROFT WIN43453</t>
  </si>
  <si>
    <t>Tax Invoice : IN305029</t>
  </si>
  <si>
    <t>22/11/2024</t>
  </si>
  <si>
    <t>PURCHASES 18-22 NOV 2024</t>
  </si>
  <si>
    <t>Tax Invoice : IN305030</t>
  </si>
  <si>
    <t>25/11/2024</t>
  </si>
  <si>
    <t>Tax Invoice : IN305031</t>
  </si>
  <si>
    <t>26/11/2024</t>
  </si>
  <si>
    <t>BLACK FRIDAY SPECIAL</t>
  </si>
  <si>
    <t>Tax Invoice : IN305032</t>
  </si>
  <si>
    <t>29/11/2024</t>
  </si>
  <si>
    <t>Tax Invoice : IN305033</t>
  </si>
  <si>
    <t>Tax Invoice : IN305034</t>
  </si>
  <si>
    <t>02/12/2024</t>
  </si>
  <si>
    <t>Tax Invoice : IN305035</t>
  </si>
  <si>
    <t>PURCHASES 25-29 NOV 2024</t>
  </si>
  <si>
    <t>Tax Invoice : IN305036</t>
  </si>
  <si>
    <t>Tax Invoice : IN305037</t>
  </si>
  <si>
    <t>Tax Invoice : IN305038</t>
  </si>
  <si>
    <t>KRN COMBINED NOV 2024</t>
  </si>
  <si>
    <t>Tax Invoice : IN305039</t>
  </si>
  <si>
    <t>SERENITYDAY SPA</t>
  </si>
  <si>
    <t>Tax Invoice : IN305040</t>
  </si>
  <si>
    <t>WWD COMBINED NOV. '24</t>
  </si>
  <si>
    <t>Tax Invoice : IN305041</t>
  </si>
  <si>
    <t>DST COURIERS NOV 2024</t>
  </si>
  <si>
    <t>Tax Invoice : IN305042</t>
  </si>
  <si>
    <t>KRN COURIERS NOV 2024</t>
  </si>
  <si>
    <t>Tax Invoice : IN305043</t>
  </si>
  <si>
    <t>NEW SHOP COMBINED NOV '24</t>
  </si>
  <si>
    <t>Tax Invoice : IN305044</t>
  </si>
  <si>
    <t>05/12/2024</t>
  </si>
  <si>
    <t>SOLD NOV 2024</t>
  </si>
  <si>
    <t>Tax Invoice : IN305045</t>
  </si>
  <si>
    <t>06/12/2024</t>
  </si>
  <si>
    <t>PURCHASES 2- 6 DEC 2024</t>
  </si>
  <si>
    <t>Tax Invoice : IN305046</t>
  </si>
  <si>
    <t>13/12/2024</t>
  </si>
  <si>
    <t>WWD COMB DEC 2024</t>
  </si>
  <si>
    <t>Tax Invoice : IN305047</t>
  </si>
  <si>
    <t>KRN SHOPIFY COMB DEC 2024</t>
  </si>
  <si>
    <t>Tax Invoice : IN305048</t>
  </si>
  <si>
    <t>SHOPIFY COMB DEC 2024</t>
  </si>
  <si>
    <t>Tax Invoice : IN305049</t>
  </si>
  <si>
    <t>17/12/2024</t>
  </si>
  <si>
    <t>DST COURIERS DEC. 2024</t>
  </si>
  <si>
    <t>Tax Invoice : IN305050</t>
  </si>
  <si>
    <t>KRN COURIERS DEC 2024</t>
  </si>
  <si>
    <t>Tax Invoice : IN305051</t>
  </si>
  <si>
    <t>09/01/2025</t>
  </si>
  <si>
    <t>Tax Invoice : IN305052</t>
  </si>
  <si>
    <t>10/01/2025</t>
  </si>
  <si>
    <t>CON STOCK SOLD DEC 2024</t>
  </si>
  <si>
    <t>Tax Invoice : IN305053</t>
  </si>
  <si>
    <t>PURCHASES 10/01/2025</t>
  </si>
  <si>
    <t>Tax Invoice : IN305054</t>
  </si>
  <si>
    <t>31/12/2024</t>
  </si>
  <si>
    <t>DEC. CON STOCK SOLD</t>
  </si>
  <si>
    <t>Tax Invoice : IN305055</t>
  </si>
  <si>
    <t>15/01/2025</t>
  </si>
  <si>
    <t>Tax Invoice : IN305056</t>
  </si>
  <si>
    <t>17/01/2025</t>
  </si>
  <si>
    <t>PURCHASES 13- 17 JAN '24</t>
  </si>
  <si>
    <t>Tax Invoice : IN305057</t>
  </si>
  <si>
    <t>20/01/2025</t>
  </si>
  <si>
    <t>Tax Invoice : IN305058</t>
  </si>
  <si>
    <t>21/01/2025</t>
  </si>
  <si>
    <t>Tax Invoice : IN305059</t>
  </si>
  <si>
    <t>24/01/2025</t>
  </si>
  <si>
    <t>Tax Invoice : IN305060</t>
  </si>
  <si>
    <t>PURCHASES 20-24 JAN. 2025</t>
  </si>
  <si>
    <t>Tax Invoice : IN305061</t>
  </si>
  <si>
    <t>27/01/2025</t>
  </si>
  <si>
    <t>Tax Invoice : IN305062</t>
  </si>
  <si>
    <t>30/01/2025</t>
  </si>
  <si>
    <t>Tax Invoice : IN305063</t>
  </si>
  <si>
    <t>31/01/2025</t>
  </si>
  <si>
    <t>PURCHASES 27-31 JAN 2025</t>
  </si>
  <si>
    <t>Tax Invoice : IN305064</t>
  </si>
  <si>
    <t>03/02/2025</t>
  </si>
  <si>
    <t>Tax Invoice : IN305065</t>
  </si>
  <si>
    <t>WWD COMB SALES JAN. 2025</t>
  </si>
  <si>
    <t>Tax Invoice : IN305066</t>
  </si>
  <si>
    <t>KREN SHOP COMB JAN 2025</t>
  </si>
  <si>
    <t>Tax Invoice : IN305067</t>
  </si>
  <si>
    <t>SHOP COMB JAN 2025</t>
  </si>
  <si>
    <t>Tax Invoice : IN305068</t>
  </si>
  <si>
    <t>DST COURIERS JAN. 2025</t>
  </si>
  <si>
    <t>Tax Invoice : IN305069</t>
  </si>
  <si>
    <t>COURIER KRN JAN 2025</t>
  </si>
  <si>
    <t>Tax Invoice : IN305070</t>
  </si>
  <si>
    <t>OMEGS HAND</t>
  </si>
  <si>
    <t>Tax Invoice : IN305071</t>
  </si>
  <si>
    <t>06/02/2025</t>
  </si>
  <si>
    <t>Tax Invoice : IN305072</t>
  </si>
  <si>
    <t>CON STOCK SOLD JAN 2025</t>
  </si>
  <si>
    <t>Tax Invoice : IN305073</t>
  </si>
  <si>
    <t>07/02/2025</t>
  </si>
  <si>
    <t>Tax Invoice : IN305074</t>
  </si>
  <si>
    <t>PURCHASES 3-7 FEBR '25</t>
  </si>
  <si>
    <t>Tax Invoice : IN305075</t>
  </si>
  <si>
    <t>14/02/2025</t>
  </si>
  <si>
    <t>PURCHASES 10- 14 FEBR '25</t>
  </si>
  <si>
    <t>Tax Invoice : IN305076</t>
  </si>
  <si>
    <t>18/02/2025</t>
  </si>
  <si>
    <t>Tax Invoice : IN305077</t>
  </si>
  <si>
    <t>20/02/2025</t>
  </si>
  <si>
    <t>Tax Invoice : IN305078</t>
  </si>
  <si>
    <t>21/02/2025</t>
  </si>
  <si>
    <t>PURCHASES 17-21 FEBR '25</t>
  </si>
  <si>
    <t>Tax Invoice : IN305080</t>
  </si>
  <si>
    <t>28/02/2025</t>
  </si>
  <si>
    <t>PURCHASES 24-28 FEBR '25</t>
  </si>
  <si>
    <t>Tax Invoice : IN305081</t>
  </si>
  <si>
    <t>SHOPIFY HQ COMB FEBR 2025</t>
  </si>
  <si>
    <t>Tax Invoice : IN305082</t>
  </si>
  <si>
    <t>SHOPIFY DST COMB FEBR 202</t>
  </si>
  <si>
    <t>Tax Invoice : IN305083</t>
  </si>
  <si>
    <t>COURIER KRN FEBR 2025</t>
  </si>
  <si>
    <t>Tax Invoice : IN305084</t>
  </si>
  <si>
    <t>COURIERS FEBRUARY 2025</t>
  </si>
  <si>
    <t>Tax Invoice : IN305098</t>
  </si>
  <si>
    <t>01/12/2024</t>
  </si>
  <si>
    <t>DR H GONE TO EXP NOT SA</t>
  </si>
  <si>
    <t>Sales Journal for period 01/03/24 to 28/02/25</t>
  </si>
  <si>
    <t>REGIMA</t>
  </si>
  <si>
    <t>Tax Invoice : SIN30747</t>
  </si>
  <si>
    <t>04/03/24</t>
  </si>
  <si>
    <t>SCAR REPAIR FORTE 100ML</t>
  </si>
  <si>
    <t>REGUK</t>
  </si>
  <si>
    <t>Tax Invoice : SIN30751</t>
  </si>
  <si>
    <t>20/03/24</t>
  </si>
  <si>
    <t>PROFIC</t>
  </si>
  <si>
    <t>Tax Invoice : SIN30752</t>
  </si>
  <si>
    <t>26/03/24</t>
  </si>
  <si>
    <t>SCAR 15/100ML &amp; SUNPRO</t>
  </si>
  <si>
    <t>Tax Invoice : SIN30753</t>
  </si>
  <si>
    <t>SSI32423 SUNPRO</t>
  </si>
  <si>
    <t>Tax Invoice : SIN30754</t>
  </si>
  <si>
    <t>SSI32424 SCAR 15ML / 100M</t>
  </si>
  <si>
    <t>Tax Invoice : SIN30755</t>
  </si>
  <si>
    <t>28/03/24</t>
  </si>
  <si>
    <t>ULTRALIE 200ML</t>
  </si>
  <si>
    <t>Tax Invoice : SIN30756</t>
  </si>
  <si>
    <t>ULTRALITE</t>
  </si>
  <si>
    <t>Tax Invoice : SIN30757</t>
  </si>
  <si>
    <t>11/04/24</t>
  </si>
  <si>
    <t>DAILY RADIANT 15ML</t>
  </si>
  <si>
    <t>Tax Invoice : SIN30758</t>
  </si>
  <si>
    <t>DAILY RADIANT BOOST 50ML</t>
  </si>
  <si>
    <t>Tax Invoice : SIN30759</t>
  </si>
  <si>
    <t>19/04/24</t>
  </si>
  <si>
    <t>SCAR 15/100ML</t>
  </si>
  <si>
    <t>Tax Invoice : SIN30760</t>
  </si>
  <si>
    <t>21/05/24</t>
  </si>
  <si>
    <t>SSI32469 DERMA DEEP</t>
  </si>
  <si>
    <t>Tax Invoice : SIN30761</t>
  </si>
  <si>
    <t>24/05/24</t>
  </si>
  <si>
    <t>SSI32476 QUANT ELAS 150ML</t>
  </si>
  <si>
    <t>Tax Invoice : SIN30762</t>
  </si>
  <si>
    <t>23/05/24</t>
  </si>
  <si>
    <t>SSI32475 EYE OPENER 15ML</t>
  </si>
  <si>
    <t>Tax Invoice : SIN30763</t>
  </si>
  <si>
    <t>QUANT ELAST 150ML</t>
  </si>
  <si>
    <t>Tax Invoice : SIN30764</t>
  </si>
  <si>
    <t>16/05/24</t>
  </si>
  <si>
    <t>SCAR REP 15 &amp; 100ML</t>
  </si>
  <si>
    <t>Tax Invoice : SIN30765</t>
  </si>
  <si>
    <t>06/06/24</t>
  </si>
  <si>
    <t>DAILY ULTRA DEF 50ML</t>
  </si>
  <si>
    <t>Tax Invoice : SIN30766</t>
  </si>
  <si>
    <t>OMEGA HIGH 15ML</t>
  </si>
  <si>
    <t>Tax Invoice : SIN30767</t>
  </si>
  <si>
    <t>07/05/24</t>
  </si>
  <si>
    <t>QUANTUM ELAST 15ML</t>
  </si>
  <si>
    <t>Tax Invoice : SIN30768</t>
  </si>
  <si>
    <t>11/06/24</t>
  </si>
  <si>
    <t>OMEGA HIGH 50ML SSI32494</t>
  </si>
  <si>
    <t>Tax Invoice : SIN30769</t>
  </si>
  <si>
    <t>20/06/24</t>
  </si>
  <si>
    <t>TECNO 15ML SSI32499</t>
  </si>
  <si>
    <t>Tax Invoice : SIN30770</t>
  </si>
  <si>
    <t>TECHNO 50ML SSI32500</t>
  </si>
  <si>
    <t>Tax Invoice : SIN30771</t>
  </si>
  <si>
    <t>TECHNO 50ML SSI32501</t>
  </si>
  <si>
    <t>Tax Invoice : SIN30772</t>
  </si>
  <si>
    <t>25/06/24</t>
  </si>
  <si>
    <t>DERMA ZEST 300ML SSI32505</t>
  </si>
  <si>
    <t>Tax Invoice : SIN30773</t>
  </si>
  <si>
    <t>DERMA ZEST 140ML SSI32507</t>
  </si>
  <si>
    <t>Tax Invoice : SIN30774</t>
  </si>
  <si>
    <t>DERMA ZEST 140ML</t>
  </si>
  <si>
    <t>PRIME</t>
  </si>
  <si>
    <t>Tax Invoice : SIN30775</t>
  </si>
  <si>
    <t>10/07/24</t>
  </si>
  <si>
    <t>DISS 50ML</t>
  </si>
  <si>
    <t>Tax Invoice : SIN30776</t>
  </si>
  <si>
    <t>11/07/24</t>
  </si>
  <si>
    <t>SS132515- LASER AZU 100ML</t>
  </si>
  <si>
    <t>Tax Invoice : SIN30777</t>
  </si>
  <si>
    <t>INV067861- LASER AZU 100M</t>
  </si>
  <si>
    <t>Tax Invoice : SIN30778</t>
  </si>
  <si>
    <t>23/07/24</t>
  </si>
  <si>
    <t>SSI32521 DAILY INREL 50ML</t>
  </si>
  <si>
    <t>Tax Invoice : SIN30779</t>
  </si>
  <si>
    <t>SSI32523 DAILY INTEL 15ML</t>
  </si>
  <si>
    <t>Tax Invoice : SIN30780</t>
  </si>
  <si>
    <t>SSI32524 DAIL RAD 15ML</t>
  </si>
  <si>
    <t>Tax Invoice : SIN30781</t>
  </si>
  <si>
    <t>SSI32525 DAILY RAD 150ML</t>
  </si>
  <si>
    <t>Tax Invoice : SIN30782</t>
  </si>
  <si>
    <t>SSI32526 LASER AZU 100ML</t>
  </si>
  <si>
    <t>CMSB</t>
  </si>
  <si>
    <t>Tax Invoice : SIN30784</t>
  </si>
  <si>
    <t>29/07/24</t>
  </si>
  <si>
    <t>Tax Invoice : SIN30785</t>
  </si>
  <si>
    <t>02/08/24</t>
  </si>
  <si>
    <t>CONTAINERS FACE IT</t>
  </si>
  <si>
    <t>Tax Invoice : SIN30786</t>
  </si>
  <si>
    <t>01/09/24</t>
  </si>
  <si>
    <t>FACE IT 30ML</t>
  </si>
  <si>
    <t>Tax Invoice : SIN30787</t>
  </si>
  <si>
    <t>20/09/24</t>
  </si>
  <si>
    <t>SSI32595 PIGMENT PERFECTO</t>
  </si>
  <si>
    <t>Tax Invoice : SIN30788</t>
  </si>
  <si>
    <t>19/09/24</t>
  </si>
  <si>
    <t>SSI32596 QUANTUM ELA 50ML</t>
  </si>
  <si>
    <t>Tax Invoice : SIN30789</t>
  </si>
  <si>
    <t>25/10/24</t>
  </si>
  <si>
    <t>PACK RECOVERY</t>
  </si>
  <si>
    <t>Tax Invoice : SIN30791</t>
  </si>
  <si>
    <t>15/11/24</t>
  </si>
  <si>
    <t>DZ 500ML</t>
  </si>
  <si>
    <t>Tax Invoice : SIN30792</t>
  </si>
  <si>
    <t>LAZER 15ML</t>
  </si>
  <si>
    <t>Tax Invoice : SIN30793</t>
  </si>
  <si>
    <t>18/11/24</t>
  </si>
  <si>
    <t>Tax Invoice : SIN30794</t>
  </si>
  <si>
    <t>11/12/24</t>
  </si>
  <si>
    <t>PACK ENHANCE</t>
  </si>
  <si>
    <t>Tax Invoice : SIN30795</t>
  </si>
  <si>
    <t>10/12/24</t>
  </si>
  <si>
    <t>SSI32670 ENHANCE A LASH</t>
  </si>
  <si>
    <t>Tax Invoice : SIN30796</t>
  </si>
  <si>
    <t>13/01/25</t>
  </si>
  <si>
    <t>PROF/SCAR/OME/FOOT</t>
  </si>
  <si>
    <t>Tax Invoice : SIN30797</t>
  </si>
  <si>
    <t>PROF/ OMEGA</t>
  </si>
  <si>
    <t>Tax Invoice : SIN30798</t>
  </si>
  <si>
    <t>PROF / FOOT</t>
  </si>
  <si>
    <t>Tax Invoice : SIN30799</t>
  </si>
  <si>
    <t>PRIME ACNE PRO</t>
  </si>
  <si>
    <t>Tax Invoice : SIN30800</t>
  </si>
  <si>
    <t>PRIME NEW EXPRESS</t>
  </si>
  <si>
    <t>Tax Invoice : SIN30801</t>
  </si>
  <si>
    <t>PRIME / SS 15ML</t>
  </si>
  <si>
    <t>Tax Invoice : SIN30802</t>
  </si>
  <si>
    <t>PRIME SS 50ML</t>
  </si>
  <si>
    <t>Tax Invoice : SIN30803</t>
  </si>
  <si>
    <t>PRIME RNM</t>
  </si>
  <si>
    <t>Tax Invoice : SIN30804</t>
  </si>
  <si>
    <t>PRIME DZ 100ML</t>
  </si>
  <si>
    <t>Tax Invoice : SIN30805</t>
  </si>
  <si>
    <t>Tax Invoice : SIN30806</t>
  </si>
  <si>
    <t>14/01/25</t>
  </si>
  <si>
    <t>SSI32672 SENSORIAL 15ML</t>
  </si>
  <si>
    <t>Tax Invoice : SIN30807</t>
  </si>
  <si>
    <t>SSI32673 SENSORIAL50ML</t>
  </si>
  <si>
    <t>Tax Invoice : SIN30808</t>
  </si>
  <si>
    <t>SSI32674 DZ 140ML</t>
  </si>
  <si>
    <t>Tax Invoice : SIN30809</t>
  </si>
  <si>
    <t>FREIGHT</t>
  </si>
  <si>
    <t>Tax Invoice : SIN30810</t>
  </si>
  <si>
    <t>29/01/25</t>
  </si>
  <si>
    <t>SSI32689 MARINE 50ML</t>
  </si>
  <si>
    <t>Tax Invoice : SIN30811</t>
  </si>
  <si>
    <t>SSI32690 DAILY RAD. 50ML</t>
  </si>
  <si>
    <t>Tax Invoice : SIN30812</t>
  </si>
  <si>
    <t>SSI32691 SCAR R 50ML</t>
  </si>
  <si>
    <t>Tax Invoice : SIN30813</t>
  </si>
  <si>
    <t>19/02/25</t>
  </si>
  <si>
    <t>SL</t>
  </si>
  <si>
    <t>RST</t>
  </si>
  <si>
    <t>RWWD</t>
  </si>
  <si>
    <t>TOTAL PER TB</t>
  </si>
  <si>
    <t>LESS INTERNAL</t>
  </si>
  <si>
    <t>EXTERNAL SALES</t>
  </si>
  <si>
    <t>TOTAL</t>
  </si>
  <si>
    <t>COMPUTER EXP</t>
  </si>
  <si>
    <t>BANK BALANCES</t>
  </si>
  <si>
    <t>VV</t>
  </si>
  <si>
    <t>REVENUE - 2025</t>
  </si>
  <si>
    <t>REGIMA GROUP OF COMPANIES</t>
  </si>
  <si>
    <t>FINANCIAL ANALYSIS</t>
  </si>
  <si>
    <t>VILLA VIA</t>
  </si>
  <si>
    <t>Motor Vehicle - Insurance &amp; Licence</t>
  </si>
  <si>
    <t>4150/030</t>
  </si>
  <si>
    <t>Motor Vehicle - Petrol &amp; Oil</t>
  </si>
  <si>
    <t>4150/010</t>
  </si>
  <si>
    <t>3150/000</t>
  </si>
  <si>
    <t>Advertising &amp; Promotions</t>
  </si>
  <si>
    <t>Rental - Deposits</t>
  </si>
  <si>
    <t>Accounting / Audit Fee Accrual</t>
  </si>
  <si>
    <t>9200/010</t>
  </si>
  <si>
    <t>Less: Provision For Doubtful Debts</t>
  </si>
  <si>
    <t>8050/000</t>
  </si>
  <si>
    <t>Other Fixed Assets - Accum Depre</t>
  </si>
  <si>
    <t>6600/020</t>
  </si>
  <si>
    <t>Other Fixed Assets - @ Cost</t>
  </si>
  <si>
    <t>6600/010</t>
  </si>
  <si>
    <t>Other Fixed Assets - Net Value</t>
  </si>
  <si>
    <t>Furniture &amp; Fittings - @ Cost</t>
  </si>
  <si>
    <t>6350/010</t>
  </si>
  <si>
    <t>Motor Vehicles - @ Cost</t>
  </si>
  <si>
    <t>6200/010</t>
  </si>
  <si>
    <t>Land &amp; Buildings - Improvements</t>
  </si>
  <si>
    <t>6100/030</t>
  </si>
  <si>
    <t>Land &amp; Buildings - @ Cost</t>
  </si>
  <si>
    <t>6100/010</t>
  </si>
  <si>
    <t>Land &amp; Buildings - Net Value</t>
  </si>
  <si>
    <t>6100/000</t>
  </si>
  <si>
    <t>Members Loan - Deposit Account</t>
  </si>
  <si>
    <t>5400/200</t>
  </si>
  <si>
    <t>Trial Balance : 01/05/24 to 30/04/25</t>
  </si>
  <si>
    <t>COMMENT</t>
  </si>
  <si>
    <t>The actual external revenue growth over the past 5 years will have to be analysed further to draw any meaningful conclusions about the trend.</t>
  </si>
  <si>
    <t>EXCL INVENTORY ADJUSTMENTS AND INTEREST RECEIVED - 2025</t>
  </si>
  <si>
    <t>EXCL INVENTORY ADJUSTMENTS AND INTEREST RECEIVED - 2024</t>
  </si>
  <si>
    <t>For this exercise, I have not eliminated any rent charged by Villa Via, as the trading companies will need to be able to cover reasonable rent costs.</t>
  </si>
  <si>
    <r>
      <t>NET TRADING PROFIT (</t>
    </r>
    <r>
      <rPr>
        <b/>
        <sz val="11"/>
        <color rgb="FFFF0000"/>
        <rFont val="Aptos Narrow"/>
        <family val="2"/>
        <scheme val="minor"/>
      </rPr>
      <t>LOSS</t>
    </r>
    <r>
      <rPr>
        <b/>
        <sz val="11"/>
        <color theme="0"/>
        <rFont val="Aptos Narrow"/>
        <family val="2"/>
        <scheme val="minor"/>
      </rPr>
      <t>)</t>
    </r>
  </si>
  <si>
    <t>Interest Received was eliminated as this is not a trading income.</t>
  </si>
  <si>
    <t>In my opinion and with my history of the Regima Group's performance over many years, it is very concerning that the combined Group makes a trading loss</t>
  </si>
  <si>
    <t>despite Revenues of R30m.</t>
  </si>
  <si>
    <t xml:space="preserve">Next to Cost of Sales, Computer Expenses stand out as a material expense. </t>
  </si>
  <si>
    <t>The material decline in the Cash at Bank is concerning and the reasons for this requires further analysis. Some of the questions that need to be investigated are:</t>
  </si>
  <si>
    <t>Why has Computer Expenses increase by R4.2m compared to last year?</t>
  </si>
  <si>
    <t>Have the external debtors balances perhaps deteriorated during the year?</t>
  </si>
  <si>
    <t>Was there any material capital expenditure incurred?</t>
  </si>
  <si>
    <t>Actual external revenue for the group is still fairly healthy, although it has probably shown relatively low growth for the past number of years.</t>
  </si>
  <si>
    <t>The new property purchase from Villa Via's account of R3.1mil is part of the reason for the decline in cash balances</t>
  </si>
  <si>
    <t>Decline</t>
  </si>
  <si>
    <t>The loss incurred for the year impacted negatively on the cash balances</t>
  </si>
  <si>
    <t>GROUP PROFIT/(LOSS)</t>
  </si>
  <si>
    <t>As previously recommended, this eXpense has to be evaluated line by line in detail to determine the value it adds to the business and what sales it generates.</t>
  </si>
  <si>
    <t xml:space="preserve">As a % of Revenue, at 22.1%, this expense seems very high unless the majority of revenue is generated through the various sales platforms and portals (Shopify etc.)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</si>
</sst>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quotePrefix="1"/>
    <xf numFmtId="43" fontId="0" fillId="0" borderId="0" xfId="1" quotePrefix="1" applyFont="1"/>
    <xf numFmtId="43" fontId="0" fillId="0" borderId="0" xfId="1" applyFont="1"/>
    <xf numFmtId="43" fontId="0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43" fontId="0" fillId="0" borderId="0" xfId="0" applyNumberFormat="1"/>
    <xf numFmtId="0" fontId="3" fillId="0" borderId="0" xfId="0" applyFont="1"/>
    <xf numFmtId="164" fontId="0" fillId="0" borderId="0" xfId="2" applyNumberFormat="1" applyFont="1"/>
    <xf numFmtId="43" fontId="0" fillId="0" borderId="0" xfId="1" applyFont="1" applyAlignment="1">
      <alignment horizontal="centerContinuous"/>
    </xf>
    <xf numFmtId="43" fontId="0" fillId="0" borderId="0" xfId="1" applyFont="1" applyAlignment="1">
      <alignment horizontal="center"/>
    </xf>
    <xf numFmtId="0" fontId="4" fillId="2" borderId="1" xfId="0" applyFont="1" applyFill="1" applyBorder="1"/>
    <xf numFmtId="43" fontId="2" fillId="2" borderId="2" xfId="1" applyFont="1" applyFill="1" applyBorder="1" applyAlignment="1">
      <alignment horizontal="center"/>
    </xf>
    <xf numFmtId="43" fontId="2" fillId="2" borderId="3" xfId="1" applyFont="1" applyFill="1" applyBorder="1" applyAlignment="1">
      <alignment horizontal="center"/>
    </xf>
    <xf numFmtId="0" fontId="3" fillId="0" borderId="4" xfId="0" applyFont="1" applyBorder="1"/>
    <xf numFmtId="43" fontId="0" fillId="0" borderId="0" xfId="1" applyFont="1" applyBorder="1"/>
    <xf numFmtId="43" fontId="0" fillId="0" borderId="5" xfId="1" applyFont="1" applyBorder="1"/>
    <xf numFmtId="0" fontId="0" fillId="0" borderId="4" xfId="0" applyBorder="1"/>
    <xf numFmtId="0" fontId="3" fillId="0" borderId="6" xfId="0" applyFont="1" applyBorder="1"/>
    <xf numFmtId="43" fontId="3" fillId="0" borderId="7" xfId="1" applyFont="1" applyBorder="1"/>
    <xf numFmtId="43" fontId="3" fillId="0" borderId="8" xfId="1" applyFont="1" applyBorder="1"/>
    <xf numFmtId="0" fontId="4" fillId="2" borderId="9" xfId="0" applyFont="1" applyFill="1" applyBorder="1"/>
    <xf numFmtId="164" fontId="0" fillId="0" borderId="5" xfId="2" applyNumberFormat="1" applyFont="1" applyBorder="1"/>
    <xf numFmtId="0" fontId="0" fillId="0" borderId="6" xfId="0" applyBorder="1"/>
    <xf numFmtId="43" fontId="0" fillId="0" borderId="7" xfId="1" applyFont="1" applyBorder="1"/>
    <xf numFmtId="164" fontId="0" fillId="0" borderId="8" xfId="2" applyNumberFormat="1" applyFont="1" applyBorder="1"/>
    <xf numFmtId="0" fontId="2" fillId="2" borderId="1" xfId="0" applyFont="1" applyFill="1" applyBorder="1"/>
    <xf numFmtId="43" fontId="0" fillId="0" borderId="8" xfId="1" applyFont="1" applyBorder="1"/>
    <xf numFmtId="0" fontId="7" fillId="2" borderId="1" xfId="0" applyFont="1" applyFill="1" applyBorder="1"/>
    <xf numFmtId="43" fontId="2" fillId="2" borderId="9" xfId="1" applyFont="1" applyFill="1" applyBorder="1" applyAlignment="1">
      <alignment horizontal="center"/>
    </xf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3" fontId="3" fillId="0" borderId="0" xfId="1" applyFont="1" applyBorder="1"/>
    <xf numFmtId="0" fontId="8" fillId="0" borderId="0" xfId="0" applyFont="1"/>
    <xf numFmtId="164" fontId="0" fillId="0" borderId="0" xfId="2" applyNumberFormat="1" applyFont="1" applyBorder="1"/>
    <xf numFmtId="165" fontId="0" fillId="0" borderId="0" xfId="1" applyNumberFormat="1" applyFont="1" applyBorder="1"/>
    <xf numFmtId="38" fontId="0" fillId="0" borderId="0" xfId="1" applyNumberFormat="1" applyFont="1" applyBorder="1"/>
    <xf numFmtId="38" fontId="0" fillId="0" borderId="7" xfId="1" applyNumberFormat="1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10" fillId="0" borderId="5" xfId="2" applyNumberFormat="1" applyFont="1" applyBorder="1"/>
    <xf numFmtId="43" fontId="10" fillId="0" borderId="12" xfId="0" applyNumberFormat="1" applyFont="1" applyBorder="1"/>
    <xf numFmtId="0" fontId="10" fillId="0" borderId="13" xfId="0" applyFont="1" applyBorder="1"/>
    <xf numFmtId="43" fontId="2" fillId="2" borderId="0" xfId="1" applyFont="1" applyFill="1" applyBorder="1" applyAlignment="1">
      <alignment horizontal="center"/>
    </xf>
    <xf numFmtId="43" fontId="10" fillId="0" borderId="9" xfId="0" applyNumberFormat="1" applyFont="1" applyBorder="1"/>
    <xf numFmtId="43" fontId="0" fillId="0" borderId="1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0D17-3BB4-4C83-B097-EBE9E7CB2B17}">
  <dimension ref="A1:I43"/>
  <sheetViews>
    <sheetView tabSelected="1" workbookViewId="0">
      <selection activeCell="H26" sqref="H26"/>
    </sheetView>
  </sheetViews>
  <sheetFormatPr defaultRowHeight="15" x14ac:dyDescent="0.25"/>
  <cols>
    <col min="1" max="1" width="68.28515625" customWidth="1"/>
    <col min="2" max="6" width="14" style="3" bestFit="1" customWidth="1"/>
    <col min="7" max="8" width="12.85546875" bestFit="1" customWidth="1"/>
    <col min="9" max="9" width="21.7109375" customWidth="1"/>
  </cols>
  <sheetData>
    <row r="1" spans="1:9" ht="21" x14ac:dyDescent="0.35">
      <c r="A1" s="30" t="s">
        <v>1095</v>
      </c>
    </row>
    <row r="3" spans="1:9" x14ac:dyDescent="0.25">
      <c r="A3" s="9" t="s">
        <v>1096</v>
      </c>
    </row>
    <row r="4" spans="1:9" ht="15.75" thickBot="1" x14ac:dyDescent="0.3">
      <c r="B4" s="11"/>
      <c r="C4" s="11"/>
      <c r="D4" s="11"/>
      <c r="E4" s="11"/>
    </row>
    <row r="5" spans="1:9" x14ac:dyDescent="0.25">
      <c r="A5" s="13"/>
      <c r="B5" s="14" t="s">
        <v>1084</v>
      </c>
      <c r="C5" s="14" t="s">
        <v>1085</v>
      </c>
      <c r="D5" s="14" t="s">
        <v>1086</v>
      </c>
      <c r="E5" s="15" t="s">
        <v>1090</v>
      </c>
      <c r="F5" s="12"/>
    </row>
    <row r="6" spans="1:9" x14ac:dyDescent="0.25">
      <c r="A6" s="16" t="s">
        <v>1094</v>
      </c>
      <c r="B6" s="17"/>
      <c r="C6" s="17"/>
      <c r="D6" s="17"/>
      <c r="E6" s="18"/>
    </row>
    <row r="7" spans="1:9" x14ac:dyDescent="0.25">
      <c r="A7" s="19" t="s">
        <v>1087</v>
      </c>
      <c r="B7" s="17">
        <f>+SL!F4+SL!F11+SL!F13</f>
        <v>-11650020.610000001</v>
      </c>
      <c r="C7" s="17">
        <f>+RST!F4+RST!F7+RST!F8</f>
        <v>-24276924.239999998</v>
      </c>
      <c r="D7" s="17">
        <f>+RWWD!J9+RWWD!J14+RWWD!J15</f>
        <v>-18913202.649999999</v>
      </c>
      <c r="E7" s="18">
        <f>SUM(B7:D7)</f>
        <v>-54840147.5</v>
      </c>
    </row>
    <row r="8" spans="1:9" x14ac:dyDescent="0.25">
      <c r="A8" s="19" t="s">
        <v>1088</v>
      </c>
      <c r="B8" s="17">
        <f>+'SL INTERNAL'!E67</f>
        <v>4591360.75</v>
      </c>
      <c r="C8" s="17">
        <f>+'RST INTERNAL'!E236</f>
        <v>1092416.7</v>
      </c>
      <c r="D8" s="17">
        <f>-D7</f>
        <v>18913202.649999999</v>
      </c>
      <c r="E8" s="18">
        <f t="shared" ref="E8:E9" si="0">SUM(B8:D8)</f>
        <v>24596980.099999998</v>
      </c>
    </row>
    <row r="9" spans="1:9" ht="15.75" thickBot="1" x14ac:dyDescent="0.3">
      <c r="A9" s="20" t="s">
        <v>1089</v>
      </c>
      <c r="B9" s="21">
        <f>SUM(B7:B8)</f>
        <v>-7058659.8600000013</v>
      </c>
      <c r="C9" s="21">
        <f>SUM(C7:C8)</f>
        <v>-23184507.539999999</v>
      </c>
      <c r="D9" s="21">
        <f>SUM(D7:D8)</f>
        <v>0</v>
      </c>
      <c r="E9" s="22">
        <f t="shared" si="0"/>
        <v>-30243167.399999999</v>
      </c>
    </row>
    <row r="10" spans="1:9" x14ac:dyDescent="0.25">
      <c r="A10" s="37" t="s">
        <v>1127</v>
      </c>
      <c r="B10" s="36"/>
      <c r="C10" s="36"/>
      <c r="D10" s="36"/>
      <c r="E10" s="36"/>
    </row>
    <row r="11" spans="1:9" x14ac:dyDescent="0.25">
      <c r="A11" t="s">
        <v>1141</v>
      </c>
      <c r="B11" s="36"/>
      <c r="C11" s="36"/>
      <c r="D11" s="36"/>
      <c r="E11" s="36"/>
    </row>
    <row r="12" spans="1:9" x14ac:dyDescent="0.25">
      <c r="A12" t="s">
        <v>1128</v>
      </c>
      <c r="B12" s="36"/>
      <c r="C12" s="36"/>
      <c r="D12" s="36"/>
      <c r="E12" s="36"/>
    </row>
    <row r="14" spans="1:9" ht="15.75" thickBot="1" x14ac:dyDescent="0.3"/>
    <row r="15" spans="1:9" ht="15.75" thickBot="1" x14ac:dyDescent="0.3">
      <c r="A15" s="28" t="s">
        <v>1132</v>
      </c>
      <c r="B15" s="14" t="s">
        <v>1084</v>
      </c>
      <c r="C15" s="14" t="s">
        <v>1085</v>
      </c>
      <c r="D15" s="14" t="s">
        <v>1086</v>
      </c>
      <c r="E15" s="15" t="s">
        <v>1090</v>
      </c>
      <c r="F15" s="23"/>
      <c r="H15" s="31" t="s">
        <v>1097</v>
      </c>
      <c r="I15" s="49" t="s">
        <v>1145</v>
      </c>
    </row>
    <row r="16" spans="1:9" x14ac:dyDescent="0.25">
      <c r="A16" s="19" t="s">
        <v>1129</v>
      </c>
      <c r="B16" s="40">
        <f>+SL!F38+SL!F12</f>
        <v>-5530734.8322999999</v>
      </c>
      <c r="C16" s="40">
        <f>+RST!F58+RST!F11+RST!F57+RST!F56</f>
        <v>378792.913899999</v>
      </c>
      <c r="D16" s="40">
        <f>+RWWD!K54-RWWD!J16</f>
        <v>54808.740000000398</v>
      </c>
      <c r="E16" s="40">
        <f>SUM(B16:D16)</f>
        <v>-5097133.1784000006</v>
      </c>
      <c r="F16" s="46">
        <f>-E16/E9</f>
        <v>-0.16853833829587575</v>
      </c>
      <c r="H16" s="32">
        <f>3576008-16870</f>
        <v>3559138</v>
      </c>
      <c r="I16" s="50">
        <f>+E16+H16</f>
        <v>-1537995.1784000006</v>
      </c>
    </row>
    <row r="17" spans="1:9" ht="15.75" thickBot="1" x14ac:dyDescent="0.3">
      <c r="A17" s="25" t="s">
        <v>1130</v>
      </c>
      <c r="B17" s="41">
        <f>-268275</f>
        <v>-268275</v>
      </c>
      <c r="C17" s="41">
        <f>-109980</f>
        <v>-109980</v>
      </c>
      <c r="D17" s="41">
        <f>-732995</f>
        <v>-732995</v>
      </c>
      <c r="E17" s="41">
        <f>SUM(B17:D17)</f>
        <v>-1111250</v>
      </c>
      <c r="F17" s="27"/>
      <c r="H17" s="33">
        <f>-SUM('VV FY25'!A42:A69)</f>
        <v>4229727.0499999989</v>
      </c>
      <c r="I17" s="51">
        <f>+E17+H17</f>
        <v>3118477.0499999989</v>
      </c>
    </row>
    <row r="18" spans="1:9" x14ac:dyDescent="0.25">
      <c r="A18" s="37" t="s">
        <v>1127</v>
      </c>
      <c r="B18" s="17"/>
      <c r="C18" s="17"/>
      <c r="D18" s="17"/>
      <c r="E18" s="17"/>
      <c r="F18" s="38"/>
      <c r="H18" s="39"/>
    </row>
    <row r="19" spans="1:9" x14ac:dyDescent="0.25">
      <c r="A19" t="s">
        <v>1131</v>
      </c>
      <c r="B19" s="17"/>
      <c r="C19" s="17"/>
      <c r="D19" s="17"/>
      <c r="E19" s="17"/>
      <c r="F19" s="38"/>
      <c r="H19" s="39"/>
    </row>
    <row r="20" spans="1:9" x14ac:dyDescent="0.25">
      <c r="A20" t="s">
        <v>1133</v>
      </c>
      <c r="B20" s="17"/>
      <c r="C20" s="17"/>
      <c r="D20" s="17"/>
      <c r="E20" s="17"/>
      <c r="F20" s="38"/>
      <c r="H20" s="39"/>
    </row>
    <row r="21" spans="1:9" x14ac:dyDescent="0.25">
      <c r="A21" t="s">
        <v>1134</v>
      </c>
      <c r="B21" s="17"/>
      <c r="C21" s="17"/>
      <c r="D21" s="17"/>
      <c r="E21" s="17"/>
      <c r="F21" s="38"/>
      <c r="H21" s="39"/>
    </row>
    <row r="22" spans="1:9" x14ac:dyDescent="0.25">
      <c r="A22" t="s">
        <v>1135</v>
      </c>
      <c r="B22" s="17"/>
      <c r="C22" s="17"/>
      <c r="D22" s="17"/>
      <c r="E22" s="17"/>
      <c r="F22" s="38"/>
      <c r="H22" s="39"/>
    </row>
    <row r="23" spans="1:9" ht="15.75" thickBot="1" x14ac:dyDescent="0.3">
      <c r="F23" s="10"/>
    </row>
    <row r="24" spans="1:9" x14ac:dyDescent="0.25">
      <c r="A24" s="28" t="s">
        <v>1091</v>
      </c>
      <c r="B24" s="14" t="s">
        <v>1084</v>
      </c>
      <c r="C24" s="14" t="s">
        <v>1085</v>
      </c>
      <c r="D24" s="14" t="s">
        <v>1086</v>
      </c>
      <c r="E24" s="15" t="s">
        <v>1090</v>
      </c>
      <c r="F24" s="23"/>
    </row>
    <row r="25" spans="1:9" x14ac:dyDescent="0.25">
      <c r="A25" s="34">
        <v>2025</v>
      </c>
      <c r="B25" s="17">
        <v>0</v>
      </c>
      <c r="C25" s="17">
        <f>+RST!F20</f>
        <v>16794.560000000001</v>
      </c>
      <c r="D25" s="17">
        <f>+RWWD!J28+RWWD!J29+RWWD!J30+RWWD!J31+RWWD!J32</f>
        <v>6667123.46</v>
      </c>
      <c r="E25" s="17">
        <f>SUM(B25:D25)</f>
        <v>6683918.0199999996</v>
      </c>
      <c r="F25" s="24">
        <f>+E25/-E9</f>
        <v>0.2210058864403204</v>
      </c>
    </row>
    <row r="26" spans="1:9" ht="15.75" thickBot="1" x14ac:dyDescent="0.3">
      <c r="A26" s="35">
        <v>2024</v>
      </c>
      <c r="B26" s="26">
        <v>0</v>
      </c>
      <c r="C26" s="26">
        <f>+RST!A20</f>
        <v>83012.17</v>
      </c>
      <c r="D26" s="26">
        <f>+RWWD!F28+RWWD!F29+RWWD!F30</f>
        <v>2354123.2799999998</v>
      </c>
      <c r="E26" s="26">
        <f>SUM(B26:D26)</f>
        <v>2437135.4499999997</v>
      </c>
      <c r="F26" s="29"/>
    </row>
    <row r="27" spans="1:9" x14ac:dyDescent="0.25">
      <c r="A27" s="37" t="s">
        <v>1127</v>
      </c>
      <c r="B27" s="17"/>
      <c r="C27" s="17"/>
      <c r="D27" s="17"/>
      <c r="E27" s="17"/>
      <c r="F27" s="17"/>
    </row>
    <row r="28" spans="1:9" x14ac:dyDescent="0.25">
      <c r="A28" s="42" t="s">
        <v>1136</v>
      </c>
      <c r="B28" s="17"/>
      <c r="C28" s="17"/>
      <c r="D28" s="17"/>
      <c r="E28" s="17"/>
      <c r="F28" s="17"/>
    </row>
    <row r="29" spans="1:9" x14ac:dyDescent="0.25">
      <c r="A29" s="42" t="s">
        <v>1147</v>
      </c>
      <c r="B29" s="17"/>
      <c r="C29" s="17"/>
      <c r="D29" s="17"/>
      <c r="E29" s="17"/>
      <c r="F29" s="17"/>
    </row>
    <row r="30" spans="1:9" x14ac:dyDescent="0.25">
      <c r="A30" s="42"/>
      <c r="B30" s="17"/>
      <c r="C30" s="17"/>
      <c r="D30" s="17"/>
      <c r="E30" s="17"/>
      <c r="F30" s="17"/>
    </row>
    <row r="31" spans="1:9" x14ac:dyDescent="0.25">
      <c r="A31" t="s">
        <v>1146</v>
      </c>
    </row>
    <row r="32" spans="1:9" ht="15.75" thickBot="1" x14ac:dyDescent="0.3"/>
    <row r="33" spans="1:8" ht="15.75" thickBot="1" x14ac:dyDescent="0.3">
      <c r="A33" s="28" t="s">
        <v>1092</v>
      </c>
      <c r="B33" s="14" t="s">
        <v>1084</v>
      </c>
      <c r="C33" s="14" t="s">
        <v>1085</v>
      </c>
      <c r="D33" s="14" t="s">
        <v>1086</v>
      </c>
      <c r="E33" s="15" t="s">
        <v>1093</v>
      </c>
      <c r="F33" s="23" t="s">
        <v>1090</v>
      </c>
    </row>
    <row r="34" spans="1:8" ht="15.75" thickBot="1" x14ac:dyDescent="0.3">
      <c r="A34" s="34">
        <v>2025</v>
      </c>
      <c r="B34" s="17">
        <f>+SL!F58+SL!F60+SL!F61+SL!F62+SL!F64</f>
        <v>1974036.3900000001</v>
      </c>
      <c r="C34" s="17">
        <f>+RST!F88+RST!F89+RST!F90+RST!F92+RST!F93+RST!F94+RST!F95</f>
        <v>3899937.2787000006</v>
      </c>
      <c r="D34" s="17">
        <f>+RWWD!J60+RWWD!J61+RWWD!J62+RWWD!J63</f>
        <v>5600600.7999999998</v>
      </c>
      <c r="E34" s="17">
        <v>1397846</v>
      </c>
      <c r="F34" s="18">
        <f>SUM(B34:E34)</f>
        <v>12872420.468699999</v>
      </c>
      <c r="G34" s="47">
        <f>+F34-F36</f>
        <v>-9525380.9100000001</v>
      </c>
      <c r="H34" s="48" t="s">
        <v>1143</v>
      </c>
    </row>
    <row r="35" spans="1:8" x14ac:dyDescent="0.25">
      <c r="A35" s="34"/>
      <c r="B35" s="17"/>
      <c r="C35" s="17"/>
      <c r="D35" s="17"/>
      <c r="E35" s="17"/>
      <c r="F35" s="18"/>
    </row>
    <row r="36" spans="1:8" ht="15.75" thickBot="1" x14ac:dyDescent="0.3">
      <c r="A36" s="35">
        <v>2024</v>
      </c>
      <c r="B36" s="26">
        <f>+SL!A58+SL!A59+SL!A62+SL!A63+SL!A64+SL!A65+SL!A66</f>
        <v>1935322.7100000002</v>
      </c>
      <c r="C36" s="26">
        <f>+RST!A85+RST!A86+RST!A90+RST!A92+RST!A93+RST!A94+RST!A95</f>
        <v>6267986.9087000005</v>
      </c>
      <c r="D36" s="26">
        <f>+RWWD!F60+RWWD!F63</f>
        <v>7769087.7599999998</v>
      </c>
      <c r="E36" s="26">
        <v>6425404</v>
      </c>
      <c r="F36" s="29">
        <f>SUM(B36:E36)</f>
        <v>22397801.378699999</v>
      </c>
    </row>
    <row r="37" spans="1:8" x14ac:dyDescent="0.25">
      <c r="A37" s="37" t="s">
        <v>1127</v>
      </c>
    </row>
    <row r="38" spans="1:8" x14ac:dyDescent="0.25">
      <c r="A38" t="s">
        <v>1137</v>
      </c>
    </row>
    <row r="39" spans="1:8" x14ac:dyDescent="0.25">
      <c r="A39" s="43" t="s">
        <v>1142</v>
      </c>
    </row>
    <row r="40" spans="1:8" x14ac:dyDescent="0.25">
      <c r="A40" s="43" t="s">
        <v>1144</v>
      </c>
    </row>
    <row r="41" spans="1:8" x14ac:dyDescent="0.25">
      <c r="A41" s="43" t="s">
        <v>1139</v>
      </c>
    </row>
    <row r="42" spans="1:8" x14ac:dyDescent="0.25">
      <c r="A42" s="43" t="s">
        <v>1140</v>
      </c>
    </row>
    <row r="43" spans="1:8" x14ac:dyDescent="0.25">
      <c r="A43" s="43" t="s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9747-141F-48BE-8C06-70EBE0DC6FFA}">
  <dimension ref="A1:F132"/>
  <sheetViews>
    <sheetView topLeftCell="A7" workbookViewId="0">
      <selection activeCell="C31" sqref="C31"/>
    </sheetView>
  </sheetViews>
  <sheetFormatPr defaultRowHeight="15" x14ac:dyDescent="0.25"/>
  <cols>
    <col min="1" max="1" width="21.28515625" style="3" customWidth="1"/>
    <col min="2" max="2" width="8.7109375" bestFit="1" customWidth="1"/>
    <col min="3" max="3" width="39.7109375" bestFit="1" customWidth="1"/>
    <col min="4" max="6" width="14" style="3" bestFit="1" customWidth="1"/>
  </cols>
  <sheetData>
    <row r="1" spans="1:6" x14ac:dyDescent="0.25">
      <c r="A1" s="2" t="s">
        <v>0</v>
      </c>
    </row>
    <row r="2" spans="1:6" x14ac:dyDescent="0.25">
      <c r="A2" s="2" t="s">
        <v>1</v>
      </c>
    </row>
    <row r="3" spans="1:6" x14ac:dyDescent="0.25">
      <c r="A3" s="2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3" t="s">
        <v>133</v>
      </c>
    </row>
    <row r="4" spans="1:6" x14ac:dyDescent="0.25">
      <c r="A4" s="3">
        <v>-13423874.539999999</v>
      </c>
      <c r="B4" s="1" t="s">
        <v>7</v>
      </c>
      <c r="C4" s="1" t="s">
        <v>8</v>
      </c>
      <c r="D4" s="2" t="s">
        <v>4</v>
      </c>
      <c r="E4" s="3">
        <v>11384024.66</v>
      </c>
      <c r="F4" s="3">
        <f>IF(E4="",D4,-E4)</f>
        <v>-11384024.66</v>
      </c>
    </row>
    <row r="5" spans="1:6" x14ac:dyDescent="0.25">
      <c r="A5" s="3">
        <v>13826261.689999999</v>
      </c>
      <c r="B5" s="1" t="s">
        <v>9</v>
      </c>
      <c r="C5" s="1" t="s">
        <v>10</v>
      </c>
      <c r="D5" s="3">
        <v>11473728.130000001</v>
      </c>
      <c r="F5" s="3">
        <f t="shared" ref="F5:F68" si="0">IF(E5="",D5,-E5)</f>
        <v>11473728.130000001</v>
      </c>
    </row>
    <row r="6" spans="1:6" x14ac:dyDescent="0.25">
      <c r="A6" s="3">
        <v>495911.57530000003</v>
      </c>
      <c r="B6" s="1" t="s">
        <v>11</v>
      </c>
      <c r="C6" s="1" t="s">
        <v>12</v>
      </c>
      <c r="D6" s="3">
        <v>5241372.9823000003</v>
      </c>
      <c r="F6" s="3">
        <f t="shared" si="0"/>
        <v>5241372.9823000003</v>
      </c>
    </row>
    <row r="7" spans="1:6" x14ac:dyDescent="0.25">
      <c r="A7" s="2" t="s">
        <v>4</v>
      </c>
      <c r="B7" s="1" t="s">
        <v>13</v>
      </c>
      <c r="C7" s="1" t="s">
        <v>14</v>
      </c>
      <c r="D7" s="2" t="s">
        <v>4</v>
      </c>
      <c r="F7" s="3" t="str">
        <f t="shared" si="0"/>
        <v/>
      </c>
    </row>
    <row r="8" spans="1:6" x14ac:dyDescent="0.25">
      <c r="A8" s="3">
        <v>-63911.4</v>
      </c>
      <c r="B8" s="1" t="s">
        <v>15</v>
      </c>
      <c r="C8" s="1" t="s">
        <v>16</v>
      </c>
      <c r="D8" s="2" t="s">
        <v>4</v>
      </c>
      <c r="F8" s="3" t="str">
        <f t="shared" si="0"/>
        <v/>
      </c>
    </row>
    <row r="9" spans="1:6" x14ac:dyDescent="0.25">
      <c r="A9" s="3">
        <v>2153.02</v>
      </c>
      <c r="B9" s="1" t="s">
        <v>17</v>
      </c>
      <c r="C9" s="1" t="s">
        <v>18</v>
      </c>
      <c r="D9" s="2" t="s">
        <v>4</v>
      </c>
      <c r="F9" s="3" t="str">
        <f t="shared" si="0"/>
        <v/>
      </c>
    </row>
    <row r="10" spans="1:6" x14ac:dyDescent="0.25">
      <c r="A10" s="3">
        <v>-95732.94</v>
      </c>
      <c r="B10" s="1" t="s">
        <v>19</v>
      </c>
      <c r="C10" s="1" t="s">
        <v>20</v>
      </c>
      <c r="D10" s="2" t="s">
        <v>4</v>
      </c>
      <c r="F10" s="3" t="str">
        <f t="shared" si="0"/>
        <v/>
      </c>
    </row>
    <row r="11" spans="1:6" x14ac:dyDescent="0.25">
      <c r="A11" s="3">
        <v>-127223.66</v>
      </c>
      <c r="B11" s="1" t="s">
        <v>21</v>
      </c>
      <c r="C11" s="1" t="s">
        <v>22</v>
      </c>
      <c r="D11" s="2" t="s">
        <v>4</v>
      </c>
      <c r="E11" s="3">
        <v>34578.14</v>
      </c>
      <c r="F11" s="3">
        <f t="shared" si="0"/>
        <v>-34578.14</v>
      </c>
    </row>
    <row r="12" spans="1:6" x14ac:dyDescent="0.25">
      <c r="A12" s="3">
        <v>-53402.62</v>
      </c>
      <c r="B12" s="1" t="s">
        <v>23</v>
      </c>
      <c r="C12" s="1" t="s">
        <v>24</v>
      </c>
      <c r="D12" s="2" t="s">
        <v>4</v>
      </c>
      <c r="E12" s="3">
        <v>97658.79</v>
      </c>
      <c r="F12" s="3">
        <f t="shared" si="0"/>
        <v>-97658.79</v>
      </c>
    </row>
    <row r="13" spans="1:6" x14ac:dyDescent="0.25">
      <c r="A13" s="3">
        <v>-68806.11</v>
      </c>
      <c r="B13" s="1" t="s">
        <v>25</v>
      </c>
      <c r="C13" s="1" t="s">
        <v>26</v>
      </c>
      <c r="D13" s="2" t="s">
        <v>4</v>
      </c>
      <c r="E13" s="3">
        <v>231417.81</v>
      </c>
      <c r="F13" s="3">
        <f t="shared" si="0"/>
        <v>-231417.81</v>
      </c>
    </row>
    <row r="14" spans="1:6" x14ac:dyDescent="0.25">
      <c r="A14" s="3">
        <v>0</v>
      </c>
      <c r="B14" s="1" t="s">
        <v>27</v>
      </c>
      <c r="C14" s="1" t="s">
        <v>28</v>
      </c>
      <c r="D14" s="2" t="s">
        <v>4</v>
      </c>
      <c r="E14" s="3">
        <v>7.96</v>
      </c>
      <c r="F14" s="3">
        <f t="shared" si="0"/>
        <v>-7.96</v>
      </c>
    </row>
    <row r="15" spans="1:6" x14ac:dyDescent="0.25">
      <c r="A15" s="3">
        <v>62941.24</v>
      </c>
      <c r="B15" s="1" t="s">
        <v>29</v>
      </c>
      <c r="C15" s="1" t="s">
        <v>30</v>
      </c>
      <c r="D15" s="3">
        <v>8103.4</v>
      </c>
      <c r="F15" s="3">
        <f t="shared" si="0"/>
        <v>8103.4</v>
      </c>
    </row>
    <row r="16" spans="1:6" x14ac:dyDescent="0.25">
      <c r="A16" s="3">
        <v>500</v>
      </c>
      <c r="B16" s="1" t="s">
        <v>31</v>
      </c>
      <c r="C16" s="1" t="s">
        <v>32</v>
      </c>
      <c r="D16" s="2" t="s">
        <v>4</v>
      </c>
      <c r="F16" s="3" t="str">
        <f t="shared" si="0"/>
        <v/>
      </c>
    </row>
    <row r="17" spans="1:6" x14ac:dyDescent="0.25">
      <c r="A17" s="3">
        <v>2169.4699999999998</v>
      </c>
      <c r="B17" s="1" t="s">
        <v>33</v>
      </c>
      <c r="C17" s="1" t="s">
        <v>34</v>
      </c>
      <c r="D17" s="3">
        <v>6328.8</v>
      </c>
      <c r="F17" s="3">
        <f t="shared" si="0"/>
        <v>6328.8</v>
      </c>
    </row>
    <row r="18" spans="1:6" x14ac:dyDescent="0.25">
      <c r="A18" s="3">
        <v>900</v>
      </c>
      <c r="B18" s="1" t="s">
        <v>35</v>
      </c>
      <c r="C18" s="1" t="s">
        <v>36</v>
      </c>
      <c r="D18" s="3">
        <v>2800</v>
      </c>
      <c r="F18" s="3">
        <f t="shared" si="0"/>
        <v>2800</v>
      </c>
    </row>
    <row r="19" spans="1:6" x14ac:dyDescent="0.25">
      <c r="A19" s="3">
        <v>23460.02</v>
      </c>
      <c r="B19" s="1" t="s">
        <v>37</v>
      </c>
      <c r="C19" s="1" t="s">
        <v>38</v>
      </c>
      <c r="D19" s="3">
        <v>18039.66</v>
      </c>
      <c r="F19" s="3">
        <f t="shared" si="0"/>
        <v>18039.66</v>
      </c>
    </row>
    <row r="20" spans="1:6" x14ac:dyDescent="0.25">
      <c r="A20" s="2" t="s">
        <v>4</v>
      </c>
      <c r="B20" s="1" t="s">
        <v>39</v>
      </c>
      <c r="C20" s="1" t="s">
        <v>40</v>
      </c>
      <c r="D20" s="2" t="s">
        <v>4</v>
      </c>
      <c r="F20" s="3" t="str">
        <f t="shared" si="0"/>
        <v/>
      </c>
    </row>
    <row r="21" spans="1:6" x14ac:dyDescent="0.25">
      <c r="A21" s="3">
        <v>24534.09</v>
      </c>
      <c r="B21" s="1" t="s">
        <v>41</v>
      </c>
      <c r="C21" s="1" t="s">
        <v>42</v>
      </c>
      <c r="D21" s="2" t="s">
        <v>4</v>
      </c>
      <c r="F21" s="3" t="str">
        <f t="shared" si="0"/>
        <v/>
      </c>
    </row>
    <row r="22" spans="1:6" x14ac:dyDescent="0.25">
      <c r="A22" s="3">
        <v>0</v>
      </c>
      <c r="B22" s="1" t="s">
        <v>43</v>
      </c>
      <c r="C22" s="1" t="s">
        <v>44</v>
      </c>
      <c r="D22" s="2" t="s">
        <v>4</v>
      </c>
      <c r="E22" s="3">
        <v>6955.2</v>
      </c>
      <c r="F22" s="3">
        <f t="shared" si="0"/>
        <v>-6955.2</v>
      </c>
    </row>
    <row r="23" spans="1:6" x14ac:dyDescent="0.25">
      <c r="A23" s="3">
        <v>1509.5</v>
      </c>
      <c r="B23" s="1" t="s">
        <v>45</v>
      </c>
      <c r="C23" s="1" t="s">
        <v>46</v>
      </c>
      <c r="D23" s="2" t="s">
        <v>4</v>
      </c>
      <c r="F23" s="3" t="str">
        <f t="shared" si="0"/>
        <v/>
      </c>
    </row>
    <row r="24" spans="1:6" x14ac:dyDescent="0.25">
      <c r="A24" s="2" t="s">
        <v>4</v>
      </c>
      <c r="B24" s="1" t="s">
        <v>47</v>
      </c>
      <c r="C24" s="1" t="s">
        <v>48</v>
      </c>
      <c r="D24" s="2" t="s">
        <v>4</v>
      </c>
      <c r="F24" s="3" t="str">
        <f t="shared" si="0"/>
        <v/>
      </c>
    </row>
    <row r="25" spans="1:6" x14ac:dyDescent="0.25">
      <c r="A25" s="3">
        <v>203612.71</v>
      </c>
      <c r="B25" s="1" t="s">
        <v>49</v>
      </c>
      <c r="C25" s="1" t="s">
        <v>48</v>
      </c>
      <c r="D25" s="3">
        <v>155495</v>
      </c>
      <c r="F25" s="3">
        <f t="shared" si="0"/>
        <v>155495</v>
      </c>
    </row>
    <row r="26" spans="1:6" x14ac:dyDescent="0.25">
      <c r="A26" s="3">
        <v>0</v>
      </c>
      <c r="B26" s="1" t="s">
        <v>50</v>
      </c>
      <c r="C26" s="1" t="s">
        <v>51</v>
      </c>
      <c r="D26" s="3">
        <v>449.08</v>
      </c>
      <c r="F26" s="3">
        <f t="shared" si="0"/>
        <v>449.08</v>
      </c>
    </row>
    <row r="27" spans="1:6" x14ac:dyDescent="0.25">
      <c r="A27" s="2" t="s">
        <v>4</v>
      </c>
      <c r="B27" s="1" t="s">
        <v>52</v>
      </c>
      <c r="C27" s="1" t="s">
        <v>53</v>
      </c>
      <c r="D27" s="2" t="s">
        <v>4</v>
      </c>
      <c r="F27" s="3" t="str">
        <f t="shared" si="0"/>
        <v/>
      </c>
    </row>
    <row r="28" spans="1:6" x14ac:dyDescent="0.25">
      <c r="A28" s="3">
        <v>42683.05</v>
      </c>
      <c r="B28" s="1" t="s">
        <v>54</v>
      </c>
      <c r="C28" s="1" t="s">
        <v>55</v>
      </c>
      <c r="D28" s="3">
        <v>71332.399999999994</v>
      </c>
      <c r="F28" s="3">
        <f t="shared" si="0"/>
        <v>71332.399999999994</v>
      </c>
    </row>
    <row r="29" spans="1:6" x14ac:dyDescent="0.25">
      <c r="A29" s="3">
        <v>0</v>
      </c>
      <c r="B29" s="1" t="s">
        <v>56</v>
      </c>
      <c r="C29" s="1" t="s">
        <v>57</v>
      </c>
      <c r="D29" s="3">
        <v>500</v>
      </c>
      <c r="F29" s="3">
        <f t="shared" si="0"/>
        <v>500</v>
      </c>
    </row>
    <row r="30" spans="1:6" x14ac:dyDescent="0.25">
      <c r="A30" s="3">
        <v>0</v>
      </c>
      <c r="B30" s="1" t="s">
        <v>58</v>
      </c>
      <c r="C30" s="1" t="s">
        <v>59</v>
      </c>
      <c r="D30" s="3">
        <v>50</v>
      </c>
      <c r="F30" s="3">
        <f t="shared" si="0"/>
        <v>50</v>
      </c>
    </row>
    <row r="31" spans="1:6" x14ac:dyDescent="0.25">
      <c r="A31" s="3">
        <v>-7303.46</v>
      </c>
      <c r="B31" s="1" t="s">
        <v>60</v>
      </c>
      <c r="C31" s="1" t="s">
        <v>61</v>
      </c>
      <c r="D31" s="2" t="s">
        <v>4</v>
      </c>
      <c r="E31" s="3">
        <v>3354.51</v>
      </c>
      <c r="F31" s="3">
        <f t="shared" si="0"/>
        <v>-3354.51</v>
      </c>
    </row>
    <row r="32" spans="1:6" x14ac:dyDescent="0.25">
      <c r="A32" s="3">
        <v>229978.66</v>
      </c>
      <c r="B32" s="1" t="s">
        <v>62</v>
      </c>
      <c r="C32" s="1" t="s">
        <v>63</v>
      </c>
      <c r="D32" s="3">
        <v>243211.98</v>
      </c>
      <c r="F32" s="3">
        <f t="shared" si="0"/>
        <v>243211.98</v>
      </c>
    </row>
    <row r="33" spans="1:6" x14ac:dyDescent="0.25">
      <c r="A33" s="3">
        <v>21195.35</v>
      </c>
      <c r="B33" s="1" t="s">
        <v>64</v>
      </c>
      <c r="C33" s="1" t="s">
        <v>65</v>
      </c>
      <c r="D33" s="3">
        <v>2519.5</v>
      </c>
      <c r="F33" s="3">
        <f t="shared" si="0"/>
        <v>2519.5</v>
      </c>
    </row>
    <row r="34" spans="1:6" x14ac:dyDescent="0.25">
      <c r="A34" s="3">
        <v>-1360</v>
      </c>
      <c r="B34" s="1" t="s">
        <v>66</v>
      </c>
      <c r="C34" s="1" t="s">
        <v>67</v>
      </c>
      <c r="D34" s="3">
        <v>23249</v>
      </c>
      <c r="F34" s="3">
        <f t="shared" si="0"/>
        <v>23249</v>
      </c>
    </row>
    <row r="35" spans="1:6" x14ac:dyDescent="0.25">
      <c r="A35" s="3">
        <v>0</v>
      </c>
      <c r="B35" s="1" t="s">
        <v>68</v>
      </c>
      <c r="C35" s="1" t="s">
        <v>69</v>
      </c>
      <c r="D35" s="2" t="s">
        <v>4</v>
      </c>
      <c r="E35" s="3">
        <v>103860.82</v>
      </c>
      <c r="F35" s="3">
        <f t="shared" si="0"/>
        <v>-103860.82</v>
      </c>
    </row>
    <row r="36" spans="1:6" x14ac:dyDescent="0.25">
      <c r="A36" s="3">
        <v>48000</v>
      </c>
      <c r="B36" s="1" t="s">
        <v>70</v>
      </c>
      <c r="C36" s="1" t="s">
        <v>71</v>
      </c>
      <c r="D36" s="3">
        <v>48000</v>
      </c>
      <c r="F36" s="3">
        <f t="shared" si="0"/>
        <v>48000</v>
      </c>
    </row>
    <row r="37" spans="1:6" x14ac:dyDescent="0.25">
      <c r="A37" s="3">
        <v>246</v>
      </c>
      <c r="B37" s="1" t="s">
        <v>72</v>
      </c>
      <c r="C37" s="1" t="s">
        <v>73</v>
      </c>
      <c r="D37" s="2" t="s">
        <v>4</v>
      </c>
      <c r="E37" s="3">
        <v>246</v>
      </c>
      <c r="F37" s="3">
        <f t="shared" si="0"/>
        <v>-246</v>
      </c>
    </row>
    <row r="38" spans="1:6" x14ac:dyDescent="0.25">
      <c r="A38" s="3">
        <v>1144441.6453</v>
      </c>
      <c r="B38" s="1" t="s">
        <v>4</v>
      </c>
      <c r="C38" s="1" t="s">
        <v>74</v>
      </c>
      <c r="D38" s="2" t="s">
        <v>4</v>
      </c>
      <c r="E38" s="3">
        <v>5433076.0422999999</v>
      </c>
      <c r="F38" s="3">
        <f t="shared" si="0"/>
        <v>-5433076.0422999999</v>
      </c>
    </row>
    <row r="39" spans="1:6" x14ac:dyDescent="0.25">
      <c r="A39" s="3">
        <v>0</v>
      </c>
      <c r="B39" s="1" t="s">
        <v>4</v>
      </c>
      <c r="C39" s="1" t="s">
        <v>4</v>
      </c>
      <c r="D39" s="3">
        <v>17295179.932300001</v>
      </c>
      <c r="E39" s="3">
        <v>17295179.932300001</v>
      </c>
      <c r="F39" s="3">
        <f t="shared" si="0"/>
        <v>-17295179.932300001</v>
      </c>
    </row>
    <row r="40" spans="1:6" x14ac:dyDescent="0.25">
      <c r="A40" s="3">
        <v>1144441.6453</v>
      </c>
      <c r="B40" s="1" t="s">
        <v>4</v>
      </c>
      <c r="C40" s="1" t="s">
        <v>74</v>
      </c>
      <c r="D40" s="3">
        <v>5433076.0422999999</v>
      </c>
      <c r="F40" s="3">
        <f t="shared" si="0"/>
        <v>5433076.0422999999</v>
      </c>
    </row>
    <row r="41" spans="1:6" x14ac:dyDescent="0.25">
      <c r="A41" s="3">
        <v>-100</v>
      </c>
      <c r="B41" s="1" t="s">
        <v>75</v>
      </c>
      <c r="C41" s="1" t="s">
        <v>76</v>
      </c>
      <c r="D41" s="2" t="s">
        <v>4</v>
      </c>
      <c r="F41" s="3" t="str">
        <f t="shared" si="0"/>
        <v/>
      </c>
    </row>
    <row r="42" spans="1:6" x14ac:dyDescent="0.25">
      <c r="A42" s="3">
        <v>198412.25</v>
      </c>
      <c r="B42" s="1" t="s">
        <v>77</v>
      </c>
      <c r="C42" s="1" t="s">
        <v>78</v>
      </c>
      <c r="D42" s="2" t="s">
        <v>4</v>
      </c>
      <c r="F42" s="3" t="str">
        <f t="shared" si="0"/>
        <v/>
      </c>
    </row>
    <row r="43" spans="1:6" x14ac:dyDescent="0.25">
      <c r="A43" s="3">
        <v>-4940.45</v>
      </c>
      <c r="B43" s="1" t="s">
        <v>79</v>
      </c>
      <c r="C43" s="1" t="s">
        <v>80</v>
      </c>
      <c r="D43" s="2" t="s">
        <v>4</v>
      </c>
      <c r="F43" s="3" t="str">
        <f t="shared" si="0"/>
        <v/>
      </c>
    </row>
    <row r="44" spans="1:6" x14ac:dyDescent="0.25">
      <c r="A44" s="3">
        <v>-9</v>
      </c>
      <c r="B44" s="1" t="s">
        <v>81</v>
      </c>
      <c r="C44" s="1" t="s">
        <v>82</v>
      </c>
      <c r="D44" s="2" t="s">
        <v>4</v>
      </c>
      <c r="E44" s="3">
        <v>11436589.619999999</v>
      </c>
      <c r="F44" s="3">
        <f t="shared" si="0"/>
        <v>-11436589.619999999</v>
      </c>
    </row>
    <row r="45" spans="1:6" x14ac:dyDescent="0.25">
      <c r="A45" s="3">
        <v>-11358623.65</v>
      </c>
      <c r="B45" s="1" t="s">
        <v>83</v>
      </c>
      <c r="C45" s="1" t="s">
        <v>84</v>
      </c>
      <c r="D45" s="2" t="s">
        <v>4</v>
      </c>
      <c r="E45" s="3">
        <v>855000</v>
      </c>
      <c r="F45" s="3">
        <f t="shared" si="0"/>
        <v>-855000</v>
      </c>
    </row>
    <row r="46" spans="1:6" x14ac:dyDescent="0.25">
      <c r="A46" s="3">
        <v>-13535741.060000001</v>
      </c>
      <c r="B46" s="1" t="s">
        <v>85</v>
      </c>
      <c r="C46" s="1" t="s">
        <v>86</v>
      </c>
      <c r="D46" s="2" t="s">
        <v>4</v>
      </c>
      <c r="E46" s="3">
        <v>4476682.5</v>
      </c>
      <c r="F46" s="3">
        <f t="shared" si="0"/>
        <v>-4476682.5</v>
      </c>
    </row>
    <row r="47" spans="1:6" x14ac:dyDescent="0.25">
      <c r="A47" s="2" t="s">
        <v>4</v>
      </c>
      <c r="B47" s="1" t="s">
        <v>87</v>
      </c>
      <c r="C47" s="1" t="s">
        <v>88</v>
      </c>
      <c r="D47" s="2" t="s">
        <v>4</v>
      </c>
      <c r="F47" s="3" t="str">
        <f t="shared" si="0"/>
        <v/>
      </c>
    </row>
    <row r="48" spans="1:6" x14ac:dyDescent="0.25">
      <c r="A48" s="3">
        <v>0</v>
      </c>
      <c r="B48" s="1" t="s">
        <v>89</v>
      </c>
      <c r="C48" s="1" t="s">
        <v>90</v>
      </c>
      <c r="D48" s="3">
        <v>24000</v>
      </c>
      <c r="F48" s="3">
        <f t="shared" si="0"/>
        <v>24000</v>
      </c>
    </row>
    <row r="49" spans="1:6" x14ac:dyDescent="0.25">
      <c r="A49" s="3">
        <v>43094.454100000003</v>
      </c>
      <c r="B49" s="1" t="s">
        <v>91</v>
      </c>
      <c r="C49" s="1" t="s">
        <v>92</v>
      </c>
      <c r="D49" s="3">
        <v>120276.2871</v>
      </c>
      <c r="F49" s="3">
        <f t="shared" si="0"/>
        <v>120276.2871</v>
      </c>
    </row>
    <row r="50" spans="1:6" x14ac:dyDescent="0.25">
      <c r="A50" s="3">
        <v>970881.10789999994</v>
      </c>
      <c r="B50" s="1" t="s">
        <v>93</v>
      </c>
      <c r="C50" s="1" t="s">
        <v>94</v>
      </c>
      <c r="D50" s="2" t="s">
        <v>4</v>
      </c>
      <c r="E50" s="3">
        <v>230535.39550000001</v>
      </c>
      <c r="F50" s="3">
        <f t="shared" si="0"/>
        <v>-230535.39550000001</v>
      </c>
    </row>
    <row r="51" spans="1:6" x14ac:dyDescent="0.25">
      <c r="A51" s="3">
        <v>433440.04340000002</v>
      </c>
      <c r="B51" s="1" t="s">
        <v>95</v>
      </c>
      <c r="C51" s="1" t="s">
        <v>96</v>
      </c>
      <c r="D51" s="3">
        <v>95952.227700000003</v>
      </c>
      <c r="F51" s="3">
        <f t="shared" si="0"/>
        <v>95952.227700000003</v>
      </c>
    </row>
    <row r="52" spans="1:6" x14ac:dyDescent="0.25">
      <c r="A52" s="3">
        <v>462395.2292</v>
      </c>
      <c r="B52" s="1" t="s">
        <v>97</v>
      </c>
      <c r="C52" s="1" t="s">
        <v>98</v>
      </c>
      <c r="D52" s="3">
        <v>88490.396699999998</v>
      </c>
      <c r="F52" s="3">
        <f t="shared" si="0"/>
        <v>88490.396699999998</v>
      </c>
    </row>
    <row r="53" spans="1:6" x14ac:dyDescent="0.25">
      <c r="A53" s="3">
        <v>4727633.8104999997</v>
      </c>
      <c r="B53" s="1" t="s">
        <v>99</v>
      </c>
      <c r="C53" s="1" t="s">
        <v>100</v>
      </c>
      <c r="D53" s="3">
        <v>630879.46699999995</v>
      </c>
      <c r="F53" s="3">
        <f t="shared" si="0"/>
        <v>630879.46699999995</v>
      </c>
    </row>
    <row r="54" spans="1:6" x14ac:dyDescent="0.25">
      <c r="A54" s="3">
        <v>1443217.7773</v>
      </c>
      <c r="B54" s="1" t="s">
        <v>101</v>
      </c>
      <c r="C54" s="1" t="s">
        <v>102</v>
      </c>
      <c r="D54" s="2" t="s">
        <v>4</v>
      </c>
      <c r="E54" s="3">
        <v>4199539.6253000004</v>
      </c>
      <c r="F54" s="3">
        <f t="shared" si="0"/>
        <v>-4199539.6253000004</v>
      </c>
    </row>
    <row r="55" spans="1:6" x14ac:dyDescent="0.25">
      <c r="A55" s="3">
        <v>1471724.1862999999</v>
      </c>
      <c r="B55" s="1" t="s">
        <v>103</v>
      </c>
      <c r="C55" s="1" t="s">
        <v>104</v>
      </c>
      <c r="D55" s="3">
        <v>514087.83</v>
      </c>
      <c r="F55" s="3">
        <f t="shared" si="0"/>
        <v>514087.83</v>
      </c>
    </row>
    <row r="56" spans="1:6" x14ac:dyDescent="0.25">
      <c r="A56" s="3">
        <v>11797785.08</v>
      </c>
      <c r="B56" s="1" t="s">
        <v>105</v>
      </c>
      <c r="C56" s="1" t="s">
        <v>106</v>
      </c>
      <c r="D56" s="3">
        <v>12175880.289999999</v>
      </c>
      <c r="F56" s="3">
        <f t="shared" si="0"/>
        <v>12175880.289999999</v>
      </c>
    </row>
    <row r="57" spans="1:6" x14ac:dyDescent="0.25">
      <c r="A57" s="3">
        <v>919375.05</v>
      </c>
      <c r="B57" s="1" t="s">
        <v>107</v>
      </c>
      <c r="C57" s="1" t="s">
        <v>108</v>
      </c>
      <c r="D57" s="2" t="s">
        <v>4</v>
      </c>
      <c r="F57" s="3" t="str">
        <f t="shared" si="0"/>
        <v/>
      </c>
    </row>
    <row r="58" spans="1:6" x14ac:dyDescent="0.25">
      <c r="A58" s="3">
        <v>57975.57</v>
      </c>
      <c r="B58" s="1" t="s">
        <v>109</v>
      </c>
      <c r="C58" s="1" t="s">
        <v>110</v>
      </c>
      <c r="D58" s="3">
        <v>961467.47</v>
      </c>
      <c r="F58" s="3">
        <f t="shared" si="0"/>
        <v>961467.47</v>
      </c>
    </row>
    <row r="59" spans="1:6" x14ac:dyDescent="0.25">
      <c r="A59" s="3">
        <v>-15818.37</v>
      </c>
      <c r="B59" s="1" t="s">
        <v>111</v>
      </c>
      <c r="C59" s="1" t="s">
        <v>112</v>
      </c>
      <c r="D59" s="2" t="s">
        <v>4</v>
      </c>
      <c r="F59" s="3" t="str">
        <f t="shared" si="0"/>
        <v/>
      </c>
    </row>
    <row r="60" spans="1:6" x14ac:dyDescent="0.25">
      <c r="A60" s="3">
        <v>0</v>
      </c>
      <c r="B60" s="1" t="s">
        <v>113</v>
      </c>
      <c r="C60" s="1" t="s">
        <v>114</v>
      </c>
      <c r="D60" s="3">
        <v>28581.06</v>
      </c>
      <c r="F60" s="3">
        <f t="shared" si="0"/>
        <v>28581.06</v>
      </c>
    </row>
    <row r="61" spans="1:6" x14ac:dyDescent="0.25">
      <c r="A61" s="3">
        <v>0</v>
      </c>
      <c r="B61" s="1" t="s">
        <v>115</v>
      </c>
      <c r="C61" s="1" t="s">
        <v>116</v>
      </c>
      <c r="D61" s="3">
        <v>147869.21</v>
      </c>
      <c r="F61" s="3">
        <f t="shared" si="0"/>
        <v>147869.21</v>
      </c>
    </row>
    <row r="62" spans="1:6" x14ac:dyDescent="0.25">
      <c r="A62" s="3">
        <v>520138.05</v>
      </c>
      <c r="B62" s="1" t="s">
        <v>117</v>
      </c>
      <c r="C62" s="1" t="s">
        <v>118</v>
      </c>
      <c r="D62" s="3">
        <v>34293.58</v>
      </c>
      <c r="F62" s="3">
        <f t="shared" si="0"/>
        <v>34293.58</v>
      </c>
    </row>
    <row r="63" spans="1:6" x14ac:dyDescent="0.25">
      <c r="A63" s="3">
        <v>-5888.89</v>
      </c>
      <c r="B63" s="1" t="s">
        <v>119</v>
      </c>
      <c r="C63" s="1" t="s">
        <v>120</v>
      </c>
      <c r="D63" s="2" t="s">
        <v>4</v>
      </c>
      <c r="F63" s="3" t="str">
        <f t="shared" si="0"/>
        <v/>
      </c>
    </row>
    <row r="64" spans="1:6" x14ac:dyDescent="0.25">
      <c r="A64" s="3">
        <v>1380128.78</v>
      </c>
      <c r="B64" s="1" t="s">
        <v>121</v>
      </c>
      <c r="C64" s="1" t="s">
        <v>122</v>
      </c>
      <c r="D64" s="3">
        <v>801825.07</v>
      </c>
      <c r="F64" s="3">
        <f t="shared" si="0"/>
        <v>801825.07</v>
      </c>
    </row>
    <row r="65" spans="1:6" x14ac:dyDescent="0.25">
      <c r="A65" s="3">
        <v>1546.8</v>
      </c>
      <c r="B65" s="1" t="s">
        <v>123</v>
      </c>
      <c r="C65" s="1" t="s">
        <v>124</v>
      </c>
      <c r="D65" s="2" t="s">
        <v>4</v>
      </c>
      <c r="F65" s="3" t="str">
        <f t="shared" si="0"/>
        <v/>
      </c>
    </row>
    <row r="66" spans="1:6" x14ac:dyDescent="0.25">
      <c r="A66" s="3">
        <v>-2759.23</v>
      </c>
      <c r="B66" s="1" t="s">
        <v>125</v>
      </c>
      <c r="C66" s="1" t="s">
        <v>126</v>
      </c>
      <c r="D66" s="2" t="s">
        <v>4</v>
      </c>
      <c r="F66" s="3" t="str">
        <f t="shared" si="0"/>
        <v/>
      </c>
    </row>
    <row r="67" spans="1:6" x14ac:dyDescent="0.25">
      <c r="A67" s="3">
        <v>-689355.44</v>
      </c>
      <c r="B67" s="1" t="s">
        <v>127</v>
      </c>
      <c r="C67" s="1" t="s">
        <v>128</v>
      </c>
      <c r="D67" s="3">
        <v>357356</v>
      </c>
      <c r="F67" s="3">
        <f t="shared" si="0"/>
        <v>357356</v>
      </c>
    </row>
    <row r="68" spans="1:6" x14ac:dyDescent="0.25">
      <c r="A68" s="3">
        <v>-3773.42</v>
      </c>
      <c r="B68" s="1" t="s">
        <v>129</v>
      </c>
      <c r="C68" s="1" t="s">
        <v>130</v>
      </c>
      <c r="D68" s="2" t="s">
        <v>4</v>
      </c>
      <c r="F68" s="3" t="str">
        <f t="shared" si="0"/>
        <v/>
      </c>
    </row>
    <row r="69" spans="1:6" x14ac:dyDescent="0.25">
      <c r="A69" s="3">
        <v>44819.68</v>
      </c>
      <c r="B69" s="1" t="s">
        <v>131</v>
      </c>
      <c r="C69" s="1" t="s">
        <v>132</v>
      </c>
      <c r="D69" s="2" t="s">
        <v>4</v>
      </c>
      <c r="E69" s="3">
        <v>215687.79</v>
      </c>
      <c r="F69" s="3">
        <f t="shared" ref="F69:F132" si="1">IF(E69="",D69,-E69)</f>
        <v>-215687.79</v>
      </c>
    </row>
    <row r="70" spans="1:6" x14ac:dyDescent="0.25">
      <c r="A70" s="2" t="s">
        <v>4</v>
      </c>
      <c r="B70" s="1" t="s">
        <v>4</v>
      </c>
      <c r="C70" s="1" t="s">
        <v>4</v>
      </c>
      <c r="D70" s="2" t="s">
        <v>4</v>
      </c>
      <c r="F70" s="3" t="str">
        <f t="shared" si="1"/>
        <v/>
      </c>
    </row>
    <row r="71" spans="1:6" x14ac:dyDescent="0.25">
      <c r="A71" s="3">
        <v>4.0000000000000001E-3</v>
      </c>
      <c r="B71" s="1" t="s">
        <v>4</v>
      </c>
      <c r="C71" s="1" t="s">
        <v>4</v>
      </c>
      <c r="D71" s="3">
        <v>21414034.930799998</v>
      </c>
      <c r="E71" s="3">
        <v>21414034.930799998</v>
      </c>
      <c r="F71" s="3">
        <f t="shared" si="1"/>
        <v>-21414034.930799998</v>
      </c>
    </row>
    <row r="72" spans="1:6" x14ac:dyDescent="0.25">
      <c r="A72" s="2" t="s">
        <v>4</v>
      </c>
      <c r="B72" s="1" t="s">
        <v>4</v>
      </c>
      <c r="C72" s="1" t="s">
        <v>4</v>
      </c>
      <c r="D72" s="2" t="s">
        <v>4</v>
      </c>
      <c r="F72" s="3" t="str">
        <f t="shared" si="1"/>
        <v/>
      </c>
    </row>
    <row r="73" spans="1:6" x14ac:dyDescent="0.25">
      <c r="F73" s="3">
        <f t="shared" si="1"/>
        <v>0</v>
      </c>
    </row>
    <row r="74" spans="1:6" x14ac:dyDescent="0.25">
      <c r="F74" s="3">
        <f t="shared" si="1"/>
        <v>0</v>
      </c>
    </row>
    <row r="75" spans="1:6" x14ac:dyDescent="0.25">
      <c r="F75" s="3">
        <f t="shared" si="1"/>
        <v>0</v>
      </c>
    </row>
    <row r="76" spans="1:6" x14ac:dyDescent="0.25">
      <c r="F76" s="3">
        <f t="shared" si="1"/>
        <v>0</v>
      </c>
    </row>
    <row r="77" spans="1:6" x14ac:dyDescent="0.25">
      <c r="F77" s="3">
        <f t="shared" si="1"/>
        <v>0</v>
      </c>
    </row>
    <row r="78" spans="1:6" x14ac:dyDescent="0.25">
      <c r="F78" s="3">
        <f t="shared" si="1"/>
        <v>0</v>
      </c>
    </row>
    <row r="79" spans="1:6" x14ac:dyDescent="0.25">
      <c r="F79" s="3">
        <f t="shared" si="1"/>
        <v>0</v>
      </c>
    </row>
    <row r="80" spans="1:6" x14ac:dyDescent="0.25">
      <c r="F80" s="3">
        <f t="shared" si="1"/>
        <v>0</v>
      </c>
    </row>
    <row r="81" spans="6:6" x14ac:dyDescent="0.25">
      <c r="F81" s="3">
        <f t="shared" si="1"/>
        <v>0</v>
      </c>
    </row>
    <row r="82" spans="6:6" x14ac:dyDescent="0.25">
      <c r="F82" s="3">
        <f t="shared" si="1"/>
        <v>0</v>
      </c>
    </row>
    <row r="83" spans="6:6" x14ac:dyDescent="0.25">
      <c r="F83" s="3">
        <f t="shared" si="1"/>
        <v>0</v>
      </c>
    </row>
    <row r="84" spans="6:6" x14ac:dyDescent="0.25">
      <c r="F84" s="3">
        <f t="shared" si="1"/>
        <v>0</v>
      </c>
    </row>
    <row r="85" spans="6:6" x14ac:dyDescent="0.25">
      <c r="F85" s="3">
        <f t="shared" si="1"/>
        <v>0</v>
      </c>
    </row>
    <row r="86" spans="6:6" x14ac:dyDescent="0.25">
      <c r="F86" s="3">
        <f t="shared" si="1"/>
        <v>0</v>
      </c>
    </row>
    <row r="87" spans="6:6" x14ac:dyDescent="0.25">
      <c r="F87" s="3">
        <f t="shared" si="1"/>
        <v>0</v>
      </c>
    </row>
    <row r="88" spans="6:6" x14ac:dyDescent="0.25">
      <c r="F88" s="3">
        <f t="shared" si="1"/>
        <v>0</v>
      </c>
    </row>
    <row r="89" spans="6:6" x14ac:dyDescent="0.25">
      <c r="F89" s="3">
        <f t="shared" si="1"/>
        <v>0</v>
      </c>
    </row>
    <row r="90" spans="6:6" x14ac:dyDescent="0.25">
      <c r="F90" s="3">
        <f t="shared" si="1"/>
        <v>0</v>
      </c>
    </row>
    <row r="91" spans="6:6" x14ac:dyDescent="0.25">
      <c r="F91" s="3">
        <f t="shared" si="1"/>
        <v>0</v>
      </c>
    </row>
    <row r="92" spans="6:6" x14ac:dyDescent="0.25">
      <c r="F92" s="3">
        <f t="shared" si="1"/>
        <v>0</v>
      </c>
    </row>
    <row r="93" spans="6:6" x14ac:dyDescent="0.25">
      <c r="F93" s="3">
        <f t="shared" si="1"/>
        <v>0</v>
      </c>
    </row>
    <row r="94" spans="6:6" x14ac:dyDescent="0.25">
      <c r="F94" s="3">
        <f t="shared" si="1"/>
        <v>0</v>
      </c>
    </row>
    <row r="95" spans="6:6" x14ac:dyDescent="0.25">
      <c r="F95" s="3">
        <f t="shared" si="1"/>
        <v>0</v>
      </c>
    </row>
    <row r="96" spans="6:6" x14ac:dyDescent="0.25">
      <c r="F96" s="3">
        <f t="shared" si="1"/>
        <v>0</v>
      </c>
    </row>
    <row r="97" spans="6:6" x14ac:dyDescent="0.25">
      <c r="F97" s="3">
        <f t="shared" si="1"/>
        <v>0</v>
      </c>
    </row>
    <row r="98" spans="6:6" x14ac:dyDescent="0.25">
      <c r="F98" s="3">
        <f t="shared" si="1"/>
        <v>0</v>
      </c>
    </row>
    <row r="99" spans="6:6" x14ac:dyDescent="0.25">
      <c r="F99" s="3">
        <f t="shared" si="1"/>
        <v>0</v>
      </c>
    </row>
    <row r="100" spans="6:6" x14ac:dyDescent="0.25">
      <c r="F100" s="3">
        <f t="shared" si="1"/>
        <v>0</v>
      </c>
    </row>
    <row r="101" spans="6:6" x14ac:dyDescent="0.25">
      <c r="F101" s="3">
        <f t="shared" si="1"/>
        <v>0</v>
      </c>
    </row>
    <row r="102" spans="6:6" x14ac:dyDescent="0.25">
      <c r="F102" s="3">
        <f t="shared" si="1"/>
        <v>0</v>
      </c>
    </row>
    <row r="103" spans="6:6" x14ac:dyDescent="0.25">
      <c r="F103" s="3">
        <f t="shared" si="1"/>
        <v>0</v>
      </c>
    </row>
    <row r="104" spans="6:6" x14ac:dyDescent="0.25">
      <c r="F104" s="3">
        <f t="shared" si="1"/>
        <v>0</v>
      </c>
    </row>
    <row r="105" spans="6:6" x14ac:dyDescent="0.25">
      <c r="F105" s="3">
        <f t="shared" si="1"/>
        <v>0</v>
      </c>
    </row>
    <row r="106" spans="6:6" x14ac:dyDescent="0.25">
      <c r="F106" s="3">
        <f t="shared" si="1"/>
        <v>0</v>
      </c>
    </row>
    <row r="107" spans="6:6" x14ac:dyDescent="0.25">
      <c r="F107" s="3">
        <f t="shared" si="1"/>
        <v>0</v>
      </c>
    </row>
    <row r="108" spans="6:6" x14ac:dyDescent="0.25">
      <c r="F108" s="3">
        <f t="shared" si="1"/>
        <v>0</v>
      </c>
    </row>
    <row r="109" spans="6:6" x14ac:dyDescent="0.25">
      <c r="F109" s="3">
        <f t="shared" si="1"/>
        <v>0</v>
      </c>
    </row>
    <row r="110" spans="6:6" x14ac:dyDescent="0.25">
      <c r="F110" s="3">
        <f t="shared" si="1"/>
        <v>0</v>
      </c>
    </row>
    <row r="111" spans="6:6" x14ac:dyDescent="0.25">
      <c r="F111" s="3">
        <f t="shared" si="1"/>
        <v>0</v>
      </c>
    </row>
    <row r="112" spans="6:6" x14ac:dyDescent="0.25">
      <c r="F112" s="3">
        <f t="shared" si="1"/>
        <v>0</v>
      </c>
    </row>
    <row r="113" spans="6:6" x14ac:dyDescent="0.25">
      <c r="F113" s="3">
        <f t="shared" si="1"/>
        <v>0</v>
      </c>
    </row>
    <row r="114" spans="6:6" x14ac:dyDescent="0.25">
      <c r="F114" s="3">
        <f t="shared" si="1"/>
        <v>0</v>
      </c>
    </row>
    <row r="115" spans="6:6" x14ac:dyDescent="0.25">
      <c r="F115" s="3">
        <f t="shared" si="1"/>
        <v>0</v>
      </c>
    </row>
    <row r="116" spans="6:6" x14ac:dyDescent="0.25">
      <c r="F116" s="3">
        <f t="shared" si="1"/>
        <v>0</v>
      </c>
    </row>
    <row r="117" spans="6:6" x14ac:dyDescent="0.25">
      <c r="F117" s="3">
        <f t="shared" si="1"/>
        <v>0</v>
      </c>
    </row>
    <row r="118" spans="6:6" x14ac:dyDescent="0.25">
      <c r="F118" s="3">
        <f t="shared" si="1"/>
        <v>0</v>
      </c>
    </row>
    <row r="119" spans="6:6" x14ac:dyDescent="0.25">
      <c r="F119" s="3">
        <f t="shared" si="1"/>
        <v>0</v>
      </c>
    </row>
    <row r="120" spans="6:6" x14ac:dyDescent="0.25">
      <c r="F120" s="3">
        <f t="shared" si="1"/>
        <v>0</v>
      </c>
    </row>
    <row r="121" spans="6:6" x14ac:dyDescent="0.25">
      <c r="F121" s="3">
        <f t="shared" si="1"/>
        <v>0</v>
      </c>
    </row>
    <row r="122" spans="6:6" x14ac:dyDescent="0.25">
      <c r="F122" s="3">
        <f t="shared" si="1"/>
        <v>0</v>
      </c>
    </row>
    <row r="123" spans="6:6" x14ac:dyDescent="0.25">
      <c r="F123" s="3">
        <f t="shared" si="1"/>
        <v>0</v>
      </c>
    </row>
    <row r="124" spans="6:6" x14ac:dyDescent="0.25">
      <c r="F124" s="3">
        <f t="shared" si="1"/>
        <v>0</v>
      </c>
    </row>
    <row r="125" spans="6:6" x14ac:dyDescent="0.25">
      <c r="F125" s="3">
        <f t="shared" si="1"/>
        <v>0</v>
      </c>
    </row>
    <row r="126" spans="6:6" x14ac:dyDescent="0.25">
      <c r="F126" s="3">
        <f t="shared" si="1"/>
        <v>0</v>
      </c>
    </row>
    <row r="127" spans="6:6" x14ac:dyDescent="0.25">
      <c r="F127" s="3">
        <f t="shared" si="1"/>
        <v>0</v>
      </c>
    </row>
    <row r="128" spans="6:6" x14ac:dyDescent="0.25">
      <c r="F128" s="3">
        <f t="shared" si="1"/>
        <v>0</v>
      </c>
    </row>
    <row r="129" spans="6:6" x14ac:dyDescent="0.25">
      <c r="F129" s="3">
        <f t="shared" si="1"/>
        <v>0</v>
      </c>
    </row>
    <row r="130" spans="6:6" x14ac:dyDescent="0.25">
      <c r="F130" s="3">
        <f t="shared" si="1"/>
        <v>0</v>
      </c>
    </row>
    <row r="131" spans="6:6" x14ac:dyDescent="0.25">
      <c r="F131" s="3">
        <f t="shared" si="1"/>
        <v>0</v>
      </c>
    </row>
    <row r="132" spans="6:6" x14ac:dyDescent="0.25">
      <c r="F132" s="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2886-80EC-48D0-98E1-B0A26DAF6876}">
  <dimension ref="A1:F132"/>
  <sheetViews>
    <sheetView topLeftCell="A28" workbookViewId="0">
      <selection activeCell="K9" sqref="K9"/>
    </sheetView>
  </sheetViews>
  <sheetFormatPr defaultRowHeight="15" x14ac:dyDescent="0.25"/>
  <cols>
    <col min="1" max="1" width="21.28515625" style="3" customWidth="1"/>
    <col min="2" max="2" width="8.7109375" bestFit="1" customWidth="1"/>
    <col min="3" max="3" width="38.28515625" bestFit="1" customWidth="1"/>
    <col min="4" max="6" width="14" style="3" bestFit="1" customWidth="1"/>
  </cols>
  <sheetData>
    <row r="1" spans="1:6" x14ac:dyDescent="0.25">
      <c r="A1" s="2" t="s">
        <v>288</v>
      </c>
    </row>
    <row r="2" spans="1:6" x14ac:dyDescent="0.25">
      <c r="A2" s="2" t="s">
        <v>287</v>
      </c>
    </row>
    <row r="3" spans="1:6" x14ac:dyDescent="0.25">
      <c r="A3" s="2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3" t="s">
        <v>133</v>
      </c>
    </row>
    <row r="4" spans="1:6" x14ac:dyDescent="0.25">
      <c r="A4" s="3">
        <v>-25015782.359999999</v>
      </c>
      <c r="B4" s="1" t="s">
        <v>7</v>
      </c>
      <c r="C4" s="1" t="s">
        <v>8</v>
      </c>
      <c r="D4" s="2" t="s">
        <v>4</v>
      </c>
      <c r="E4" s="3">
        <v>23561207.34</v>
      </c>
      <c r="F4" s="3">
        <f t="shared" ref="F4:F35" si="0">IF(E4="",D4,-E4)</f>
        <v>-23561207.34</v>
      </c>
    </row>
    <row r="5" spans="1:6" x14ac:dyDescent="0.25">
      <c r="A5" s="3">
        <v>10738672.789999999</v>
      </c>
      <c r="B5" s="1" t="s">
        <v>9</v>
      </c>
      <c r="C5" s="1" t="s">
        <v>10</v>
      </c>
      <c r="D5" s="3">
        <v>13390905.84</v>
      </c>
      <c r="F5" s="3">
        <f t="shared" si="0"/>
        <v>13390905.84</v>
      </c>
    </row>
    <row r="6" spans="1:6" x14ac:dyDescent="0.25">
      <c r="A6" s="3">
        <v>3152133.5814</v>
      </c>
      <c r="B6" s="1" t="s">
        <v>11</v>
      </c>
      <c r="C6" s="1" t="s">
        <v>12</v>
      </c>
      <c r="D6" s="3">
        <v>150561.0661</v>
      </c>
      <c r="F6" s="3">
        <f t="shared" si="0"/>
        <v>150561.0661</v>
      </c>
    </row>
    <row r="7" spans="1:6" x14ac:dyDescent="0.25">
      <c r="A7" s="3">
        <v>-124572.78</v>
      </c>
      <c r="B7" s="1" t="s">
        <v>161</v>
      </c>
      <c r="C7" s="1" t="s">
        <v>160</v>
      </c>
      <c r="D7" s="2" t="s">
        <v>4</v>
      </c>
      <c r="E7" s="3">
        <v>119286.25</v>
      </c>
      <c r="F7" s="3">
        <f t="shared" si="0"/>
        <v>-119286.25</v>
      </c>
    </row>
    <row r="8" spans="1:6" x14ac:dyDescent="0.25">
      <c r="A8" s="3">
        <v>-524308.87</v>
      </c>
      <c r="B8" s="1" t="s">
        <v>159</v>
      </c>
      <c r="C8" s="1" t="s">
        <v>286</v>
      </c>
      <c r="D8" s="2" t="s">
        <v>4</v>
      </c>
      <c r="E8" s="3">
        <v>596430.65</v>
      </c>
      <c r="F8" s="3">
        <f t="shared" si="0"/>
        <v>-596430.65</v>
      </c>
    </row>
    <row r="9" spans="1:6" x14ac:dyDescent="0.25">
      <c r="A9" s="3">
        <v>-58183.17</v>
      </c>
      <c r="B9" s="1" t="s">
        <v>285</v>
      </c>
      <c r="C9" s="1" t="s">
        <v>284</v>
      </c>
      <c r="D9" s="2" t="s">
        <v>4</v>
      </c>
      <c r="F9" s="3" t="str">
        <f t="shared" si="0"/>
        <v/>
      </c>
    </row>
    <row r="10" spans="1:6" x14ac:dyDescent="0.25">
      <c r="A10" s="3">
        <v>-46654.080000000002</v>
      </c>
      <c r="B10" s="1" t="s">
        <v>283</v>
      </c>
      <c r="C10" s="1" t="s">
        <v>282</v>
      </c>
      <c r="D10" s="2" t="s">
        <v>4</v>
      </c>
      <c r="E10" s="3">
        <v>29670</v>
      </c>
      <c r="F10" s="3">
        <f t="shared" si="0"/>
        <v>-29670</v>
      </c>
    </row>
    <row r="11" spans="1:6" x14ac:dyDescent="0.25">
      <c r="A11" s="3">
        <v>-2342921.2400000002</v>
      </c>
      <c r="B11" s="1" t="s">
        <v>23</v>
      </c>
      <c r="C11" s="1" t="s">
        <v>24</v>
      </c>
      <c r="D11" s="2" t="s">
        <v>4</v>
      </c>
      <c r="E11" s="3">
        <v>813452.28</v>
      </c>
      <c r="F11" s="3">
        <f t="shared" si="0"/>
        <v>-813452.28</v>
      </c>
    </row>
    <row r="12" spans="1:6" x14ac:dyDescent="0.25">
      <c r="A12" s="3">
        <v>0</v>
      </c>
      <c r="B12" s="1" t="s">
        <v>27</v>
      </c>
      <c r="C12" s="1" t="s">
        <v>28</v>
      </c>
      <c r="D12" s="2" t="s">
        <v>4</v>
      </c>
      <c r="E12" s="3">
        <v>1118.3800000000001</v>
      </c>
      <c r="F12" s="3">
        <f t="shared" si="0"/>
        <v>-1118.3800000000001</v>
      </c>
    </row>
    <row r="13" spans="1:6" x14ac:dyDescent="0.25">
      <c r="A13" s="3">
        <v>60000</v>
      </c>
      <c r="B13" s="1" t="s">
        <v>281</v>
      </c>
      <c r="C13" s="1" t="s">
        <v>280</v>
      </c>
      <c r="D13" s="3">
        <v>45000</v>
      </c>
      <c r="F13" s="3">
        <f t="shared" si="0"/>
        <v>45000</v>
      </c>
    </row>
    <row r="14" spans="1:6" x14ac:dyDescent="0.25">
      <c r="A14" s="3">
        <v>124843</v>
      </c>
      <c r="B14" s="1" t="s">
        <v>279</v>
      </c>
      <c r="C14" s="1" t="s">
        <v>278</v>
      </c>
      <c r="D14" s="2" t="s">
        <v>4</v>
      </c>
      <c r="F14" s="3" t="str">
        <f t="shared" si="0"/>
        <v/>
      </c>
    </row>
    <row r="15" spans="1:6" x14ac:dyDescent="0.25">
      <c r="A15" s="3">
        <v>6792.4</v>
      </c>
      <c r="B15" s="1" t="s">
        <v>277</v>
      </c>
      <c r="C15" s="1" t="s">
        <v>276</v>
      </c>
      <c r="D15" s="2" t="s">
        <v>4</v>
      </c>
      <c r="F15" s="3" t="str">
        <f t="shared" si="0"/>
        <v/>
      </c>
    </row>
    <row r="16" spans="1:6" x14ac:dyDescent="0.25">
      <c r="A16" s="3">
        <v>5949.45</v>
      </c>
      <c r="B16" s="1" t="s">
        <v>33</v>
      </c>
      <c r="C16" s="1" t="s">
        <v>34</v>
      </c>
      <c r="D16" s="3">
        <v>13112.9</v>
      </c>
      <c r="F16" s="3">
        <f t="shared" si="0"/>
        <v>13112.9</v>
      </c>
    </row>
    <row r="17" spans="1:6" x14ac:dyDescent="0.25">
      <c r="A17" s="3">
        <v>0</v>
      </c>
      <c r="B17" s="1" t="s">
        <v>275</v>
      </c>
      <c r="C17" s="1" t="s">
        <v>274</v>
      </c>
      <c r="D17" s="3">
        <v>6600</v>
      </c>
      <c r="F17" s="3">
        <f t="shared" si="0"/>
        <v>6600</v>
      </c>
    </row>
    <row r="18" spans="1:6" x14ac:dyDescent="0.25">
      <c r="A18" s="3">
        <v>26485</v>
      </c>
      <c r="B18" s="1" t="s">
        <v>273</v>
      </c>
      <c r="C18" s="1" t="s">
        <v>272</v>
      </c>
      <c r="D18" s="2" t="s">
        <v>4</v>
      </c>
      <c r="F18" s="3" t="str">
        <f t="shared" si="0"/>
        <v/>
      </c>
    </row>
    <row r="19" spans="1:6" x14ac:dyDescent="0.25">
      <c r="A19" s="3">
        <v>19650</v>
      </c>
      <c r="B19" s="1" t="s">
        <v>271</v>
      </c>
      <c r="C19" s="1" t="s">
        <v>270</v>
      </c>
      <c r="D19" s="2" t="s">
        <v>4</v>
      </c>
      <c r="F19" s="3" t="str">
        <f t="shared" si="0"/>
        <v/>
      </c>
    </row>
    <row r="20" spans="1:6" x14ac:dyDescent="0.25">
      <c r="A20" s="3">
        <v>83012.17</v>
      </c>
      <c r="B20" s="1" t="s">
        <v>269</v>
      </c>
      <c r="C20" s="1" t="s">
        <v>268</v>
      </c>
      <c r="D20" s="3">
        <v>16794.560000000001</v>
      </c>
      <c r="F20" s="3">
        <f t="shared" si="0"/>
        <v>16794.560000000001</v>
      </c>
    </row>
    <row r="21" spans="1:6" x14ac:dyDescent="0.25">
      <c r="A21" s="3">
        <v>167116.51</v>
      </c>
      <c r="B21" s="1" t="s">
        <v>37</v>
      </c>
      <c r="C21" s="1" t="s">
        <v>38</v>
      </c>
      <c r="D21" s="3">
        <v>395235</v>
      </c>
      <c r="F21" s="3">
        <f t="shared" si="0"/>
        <v>395235</v>
      </c>
    </row>
    <row r="22" spans="1:6" x14ac:dyDescent="0.25">
      <c r="A22" s="3">
        <v>13356</v>
      </c>
      <c r="B22" s="1" t="s">
        <v>267</v>
      </c>
      <c r="C22" s="1" t="s">
        <v>266</v>
      </c>
      <c r="D22" s="2" t="s">
        <v>4</v>
      </c>
      <c r="F22" s="3" t="str">
        <f t="shared" si="0"/>
        <v/>
      </c>
    </row>
    <row r="23" spans="1:6" x14ac:dyDescent="0.25">
      <c r="A23" s="3">
        <v>555479.02</v>
      </c>
      <c r="B23" s="1" t="s">
        <v>39</v>
      </c>
      <c r="C23" s="1" t="s">
        <v>40</v>
      </c>
      <c r="D23" s="3">
        <v>637880.01</v>
      </c>
      <c r="F23" s="3">
        <f t="shared" si="0"/>
        <v>637880.01</v>
      </c>
    </row>
    <row r="24" spans="1:6" x14ac:dyDescent="0.25">
      <c r="A24" s="3">
        <v>140326.09</v>
      </c>
      <c r="B24" s="1" t="s">
        <v>151</v>
      </c>
      <c r="C24" s="1" t="s">
        <v>150</v>
      </c>
      <c r="D24" s="3">
        <v>78.239999999999995</v>
      </c>
      <c r="F24" s="3">
        <f t="shared" si="0"/>
        <v>78.239999999999995</v>
      </c>
    </row>
    <row r="25" spans="1:6" x14ac:dyDescent="0.25">
      <c r="A25" s="3">
        <v>2400000</v>
      </c>
      <c r="B25" s="1" t="s">
        <v>265</v>
      </c>
      <c r="C25" s="1" t="s">
        <v>264</v>
      </c>
      <c r="D25" s="3">
        <v>136930.94</v>
      </c>
      <c r="F25" s="3">
        <f t="shared" si="0"/>
        <v>136930.94</v>
      </c>
    </row>
    <row r="26" spans="1:6" x14ac:dyDescent="0.25">
      <c r="A26" s="3">
        <v>-17.100000000000001</v>
      </c>
      <c r="B26" s="1" t="s">
        <v>43</v>
      </c>
      <c r="C26" s="1" t="s">
        <v>263</v>
      </c>
      <c r="D26" s="2" t="s">
        <v>4</v>
      </c>
      <c r="F26" s="3" t="str">
        <f t="shared" si="0"/>
        <v/>
      </c>
    </row>
    <row r="27" spans="1:6" x14ac:dyDescent="0.25">
      <c r="A27" s="3">
        <v>256414.79</v>
      </c>
      <c r="B27" s="1" t="s">
        <v>149</v>
      </c>
      <c r="C27" s="1" t="s">
        <v>148</v>
      </c>
      <c r="D27" s="3">
        <v>291795.25</v>
      </c>
      <c r="F27" s="3">
        <f t="shared" si="0"/>
        <v>291795.25</v>
      </c>
    </row>
    <row r="28" spans="1:6" x14ac:dyDescent="0.25">
      <c r="A28" s="3">
        <v>17037.939999999999</v>
      </c>
      <c r="B28" s="1" t="s">
        <v>45</v>
      </c>
      <c r="C28" s="1" t="s">
        <v>46</v>
      </c>
      <c r="D28" s="3">
        <v>9098.5</v>
      </c>
      <c r="F28" s="3">
        <f t="shared" si="0"/>
        <v>9098.5</v>
      </c>
    </row>
    <row r="29" spans="1:6" x14ac:dyDescent="0.25">
      <c r="A29" s="3">
        <v>10000</v>
      </c>
      <c r="B29" s="1" t="s">
        <v>262</v>
      </c>
      <c r="C29" s="1" t="s">
        <v>261</v>
      </c>
      <c r="D29" s="2" t="s">
        <v>4</v>
      </c>
      <c r="F29" s="3" t="str">
        <f t="shared" si="0"/>
        <v/>
      </c>
    </row>
    <row r="30" spans="1:6" x14ac:dyDescent="0.25">
      <c r="A30" s="3">
        <v>19714.79</v>
      </c>
      <c r="B30" s="1" t="s">
        <v>47</v>
      </c>
      <c r="C30" s="1" t="s">
        <v>48</v>
      </c>
      <c r="D30" s="3">
        <v>46457.85</v>
      </c>
      <c r="F30" s="3">
        <f t="shared" si="0"/>
        <v>46457.85</v>
      </c>
    </row>
    <row r="31" spans="1:6" x14ac:dyDescent="0.25">
      <c r="A31" s="3">
        <v>34054.28</v>
      </c>
      <c r="B31" s="1" t="s">
        <v>52</v>
      </c>
      <c r="C31" s="1" t="s">
        <v>53</v>
      </c>
      <c r="D31" s="3">
        <v>67593.33</v>
      </c>
      <c r="F31" s="3">
        <f t="shared" si="0"/>
        <v>67593.33</v>
      </c>
    </row>
    <row r="32" spans="1:6" x14ac:dyDescent="0.25">
      <c r="A32" s="3">
        <v>6330.71</v>
      </c>
      <c r="B32" s="1" t="s">
        <v>260</v>
      </c>
      <c r="C32" s="1" t="s">
        <v>259</v>
      </c>
      <c r="D32" s="3">
        <v>6577.99</v>
      </c>
      <c r="F32" s="3">
        <f t="shared" si="0"/>
        <v>6577.99</v>
      </c>
    </row>
    <row r="33" spans="1:6" x14ac:dyDescent="0.25">
      <c r="A33" s="3">
        <v>228164.63</v>
      </c>
      <c r="B33" s="1" t="s">
        <v>58</v>
      </c>
      <c r="C33" s="1" t="s">
        <v>59</v>
      </c>
      <c r="D33" s="3">
        <v>218837</v>
      </c>
      <c r="F33" s="3">
        <f t="shared" si="0"/>
        <v>218837</v>
      </c>
    </row>
    <row r="34" spans="1:6" x14ac:dyDescent="0.25">
      <c r="A34" s="3">
        <v>16097.81</v>
      </c>
      <c r="B34" s="1" t="s">
        <v>258</v>
      </c>
      <c r="C34" s="1" t="s">
        <v>257</v>
      </c>
      <c r="D34" s="3">
        <v>18074.04</v>
      </c>
      <c r="F34" s="3">
        <f t="shared" si="0"/>
        <v>18074.04</v>
      </c>
    </row>
    <row r="35" spans="1:6" x14ac:dyDescent="0.25">
      <c r="A35" s="3">
        <v>1271.3</v>
      </c>
      <c r="B35" s="1" t="s">
        <v>256</v>
      </c>
      <c r="C35" s="1" t="s">
        <v>255</v>
      </c>
      <c r="D35" s="2" t="s">
        <v>4</v>
      </c>
      <c r="F35" s="3" t="str">
        <f t="shared" si="0"/>
        <v/>
      </c>
    </row>
    <row r="36" spans="1:6" x14ac:dyDescent="0.25">
      <c r="A36" s="3">
        <v>73461.88</v>
      </c>
      <c r="B36" s="1" t="s">
        <v>254</v>
      </c>
      <c r="C36" s="1" t="s">
        <v>253</v>
      </c>
      <c r="D36" s="3">
        <v>243369.45</v>
      </c>
      <c r="F36" s="3">
        <f t="shared" ref="F36:F67" si="1">IF(E36="",D36,-E36)</f>
        <v>243369.45</v>
      </c>
    </row>
    <row r="37" spans="1:6" x14ac:dyDescent="0.25">
      <c r="A37" s="3">
        <v>66969.66</v>
      </c>
      <c r="B37" s="1" t="s">
        <v>252</v>
      </c>
      <c r="C37" s="1" t="s">
        <v>251</v>
      </c>
      <c r="D37" s="3">
        <v>151122.42000000001</v>
      </c>
      <c r="F37" s="3">
        <f t="shared" si="1"/>
        <v>151122.42000000001</v>
      </c>
    </row>
    <row r="38" spans="1:6" x14ac:dyDescent="0.25">
      <c r="A38" s="3">
        <v>249798.12</v>
      </c>
      <c r="B38" s="1" t="s">
        <v>143</v>
      </c>
      <c r="C38" s="1" t="s">
        <v>142</v>
      </c>
      <c r="D38" s="3">
        <v>100145.36</v>
      </c>
      <c r="F38" s="3">
        <f t="shared" si="1"/>
        <v>100145.36</v>
      </c>
    </row>
    <row r="39" spans="1:6" x14ac:dyDescent="0.25">
      <c r="A39" s="3">
        <v>0</v>
      </c>
      <c r="B39" s="1" t="s">
        <v>250</v>
      </c>
      <c r="C39" s="1" t="s">
        <v>249</v>
      </c>
      <c r="D39" s="3">
        <v>670</v>
      </c>
      <c r="F39" s="3">
        <f t="shared" si="1"/>
        <v>670</v>
      </c>
    </row>
    <row r="40" spans="1:6" x14ac:dyDescent="0.25">
      <c r="A40" s="3">
        <v>155322.04999999999</v>
      </c>
      <c r="B40" s="1" t="s">
        <v>66</v>
      </c>
      <c r="C40" s="1" t="s">
        <v>67</v>
      </c>
      <c r="D40" s="3">
        <v>89857.66</v>
      </c>
      <c r="F40" s="3">
        <f t="shared" si="1"/>
        <v>89857.66</v>
      </c>
    </row>
    <row r="41" spans="1:6" x14ac:dyDescent="0.25">
      <c r="A41" s="3">
        <v>2880000</v>
      </c>
      <c r="B41" s="1" t="s">
        <v>70</v>
      </c>
      <c r="C41" s="1" t="s">
        <v>71</v>
      </c>
      <c r="D41" s="3">
        <v>2880000</v>
      </c>
      <c r="F41" s="3">
        <f t="shared" si="1"/>
        <v>2880000</v>
      </c>
    </row>
    <row r="42" spans="1:6" x14ac:dyDescent="0.25">
      <c r="A42" s="3">
        <v>93977.22</v>
      </c>
      <c r="B42" s="1" t="s">
        <v>139</v>
      </c>
      <c r="C42" s="1" t="s">
        <v>138</v>
      </c>
      <c r="D42" s="3">
        <v>74096.08</v>
      </c>
      <c r="F42" s="3">
        <f t="shared" si="1"/>
        <v>74096.08</v>
      </c>
    </row>
    <row r="43" spans="1:6" x14ac:dyDescent="0.25">
      <c r="A43" s="3">
        <v>2348481.16</v>
      </c>
      <c r="B43" s="1" t="s">
        <v>248</v>
      </c>
      <c r="C43" s="1" t="s">
        <v>247</v>
      </c>
      <c r="D43" s="3">
        <v>3983474.91</v>
      </c>
      <c r="F43" s="3">
        <f t="shared" si="1"/>
        <v>3983474.91</v>
      </c>
    </row>
    <row r="44" spans="1:6" x14ac:dyDescent="0.25">
      <c r="A44" s="3">
        <v>43564.14</v>
      </c>
      <c r="B44" s="1" t="s">
        <v>246</v>
      </c>
      <c r="C44" s="1" t="s">
        <v>245</v>
      </c>
      <c r="D44" s="3">
        <v>45392.9</v>
      </c>
      <c r="F44" s="3">
        <f t="shared" si="1"/>
        <v>45392.9</v>
      </c>
    </row>
    <row r="45" spans="1:6" x14ac:dyDescent="0.25">
      <c r="A45" s="3">
        <v>62588.24</v>
      </c>
      <c r="B45" s="1" t="s">
        <v>244</v>
      </c>
      <c r="C45" s="1" t="s">
        <v>243</v>
      </c>
      <c r="D45" s="3">
        <v>39584.910000000003</v>
      </c>
      <c r="F45" s="3">
        <f t="shared" si="1"/>
        <v>39584.910000000003</v>
      </c>
    </row>
    <row r="46" spans="1:6" x14ac:dyDescent="0.25">
      <c r="A46" s="3">
        <v>1433861.04</v>
      </c>
      <c r="B46" s="1" t="s">
        <v>242</v>
      </c>
      <c r="C46" s="1" t="s">
        <v>241</v>
      </c>
      <c r="D46" s="3">
        <v>717771.27</v>
      </c>
      <c r="F46" s="3">
        <f t="shared" si="1"/>
        <v>717771.27</v>
      </c>
    </row>
    <row r="47" spans="1:6" x14ac:dyDescent="0.25">
      <c r="A47" s="3">
        <v>58890.65</v>
      </c>
      <c r="B47" s="1" t="s">
        <v>137</v>
      </c>
      <c r="C47" s="1" t="s">
        <v>136</v>
      </c>
      <c r="D47" s="3">
        <v>69712.55</v>
      </c>
      <c r="F47" s="3">
        <f t="shared" si="1"/>
        <v>69712.55</v>
      </c>
    </row>
    <row r="48" spans="1:6" x14ac:dyDescent="0.25">
      <c r="A48" s="3">
        <v>1542.04</v>
      </c>
      <c r="B48" s="1" t="s">
        <v>240</v>
      </c>
      <c r="C48" s="1" t="s">
        <v>239</v>
      </c>
      <c r="D48" s="3">
        <v>5370.17</v>
      </c>
      <c r="F48" s="3">
        <f t="shared" si="1"/>
        <v>5370.17</v>
      </c>
    </row>
    <row r="49" spans="1:6" x14ac:dyDescent="0.25">
      <c r="A49" s="3">
        <v>0</v>
      </c>
      <c r="B49" s="1" t="s">
        <v>238</v>
      </c>
      <c r="C49" s="1" t="s">
        <v>237</v>
      </c>
      <c r="D49" s="3">
        <v>117.98</v>
      </c>
      <c r="F49" s="3">
        <f t="shared" si="1"/>
        <v>117.98</v>
      </c>
    </row>
    <row r="50" spans="1:6" x14ac:dyDescent="0.25">
      <c r="A50" s="3">
        <v>119985.49</v>
      </c>
      <c r="B50" s="1" t="s">
        <v>236</v>
      </c>
      <c r="C50" s="1" t="s">
        <v>235</v>
      </c>
      <c r="D50" s="3">
        <v>24771.29</v>
      </c>
      <c r="F50" s="3">
        <f t="shared" si="1"/>
        <v>24771.29</v>
      </c>
    </row>
    <row r="51" spans="1:6" x14ac:dyDescent="0.25">
      <c r="A51" s="3">
        <v>14474.37</v>
      </c>
      <c r="B51" s="1" t="s">
        <v>234</v>
      </c>
      <c r="C51" s="1" t="s">
        <v>233</v>
      </c>
      <c r="D51" s="3">
        <v>14772.58</v>
      </c>
      <c r="F51" s="3">
        <f t="shared" si="1"/>
        <v>14772.58</v>
      </c>
    </row>
    <row r="52" spans="1:6" x14ac:dyDescent="0.25">
      <c r="A52" s="3">
        <v>12588</v>
      </c>
      <c r="B52" s="1" t="s">
        <v>232</v>
      </c>
      <c r="C52" s="1" t="s">
        <v>231</v>
      </c>
      <c r="D52" s="2" t="s">
        <v>4</v>
      </c>
      <c r="F52" s="3" t="str">
        <f t="shared" si="1"/>
        <v/>
      </c>
    </row>
    <row r="53" spans="1:6" x14ac:dyDescent="0.25">
      <c r="A53" s="3">
        <v>0</v>
      </c>
      <c r="B53" s="1" t="s">
        <v>230</v>
      </c>
      <c r="C53" s="1" t="s">
        <v>229</v>
      </c>
      <c r="D53" s="3">
        <v>4422.6000000000004</v>
      </c>
      <c r="F53" s="3">
        <f t="shared" si="1"/>
        <v>4422.6000000000004</v>
      </c>
    </row>
    <row r="54" spans="1:6" x14ac:dyDescent="0.25">
      <c r="A54" s="3">
        <v>49635.21</v>
      </c>
      <c r="B54" s="1" t="s">
        <v>72</v>
      </c>
      <c r="C54" s="1" t="s">
        <v>228</v>
      </c>
      <c r="D54" s="3">
        <v>2359</v>
      </c>
      <c r="F54" s="3">
        <f t="shared" si="1"/>
        <v>2359</v>
      </c>
    </row>
    <row r="55" spans="1:6" x14ac:dyDescent="0.25">
      <c r="A55" s="3">
        <v>32807.980000000003</v>
      </c>
      <c r="B55" s="1" t="s">
        <v>227</v>
      </c>
      <c r="C55" s="1" t="s">
        <v>226</v>
      </c>
      <c r="D55" s="3">
        <v>30376.06</v>
      </c>
      <c r="F55" s="3">
        <f t="shared" si="1"/>
        <v>30376.06</v>
      </c>
    </row>
    <row r="56" spans="1:6" x14ac:dyDescent="0.25">
      <c r="A56" s="3">
        <v>0</v>
      </c>
      <c r="B56" s="1" t="s">
        <v>225</v>
      </c>
      <c r="C56" s="1" t="s">
        <v>224</v>
      </c>
      <c r="D56" s="3">
        <v>142002.25</v>
      </c>
      <c r="F56" s="3">
        <f t="shared" si="1"/>
        <v>142002.25</v>
      </c>
    </row>
    <row r="57" spans="1:6" x14ac:dyDescent="0.25">
      <c r="A57" s="3">
        <v>0</v>
      </c>
      <c r="B57" s="1" t="s">
        <v>223</v>
      </c>
      <c r="C57" s="1" t="s">
        <v>222</v>
      </c>
      <c r="D57" s="3">
        <v>361572.12</v>
      </c>
      <c r="F57" s="3">
        <f t="shared" si="1"/>
        <v>361572.12</v>
      </c>
    </row>
    <row r="58" spans="1:6" x14ac:dyDescent="0.25">
      <c r="A58" s="3">
        <v>-2331590.0885999999</v>
      </c>
      <c r="B58" s="1" t="s">
        <v>4</v>
      </c>
      <c r="C58" s="1" t="s">
        <v>162</v>
      </c>
      <c r="D58" s="3">
        <v>688670.82389999903</v>
      </c>
      <c r="F58" s="3">
        <f t="shared" si="1"/>
        <v>688670.82389999903</v>
      </c>
    </row>
    <row r="59" spans="1:6" x14ac:dyDescent="0.25">
      <c r="A59" s="3">
        <v>0</v>
      </c>
      <c r="B59" s="1" t="s">
        <v>4</v>
      </c>
      <c r="C59" s="1" t="s">
        <v>4</v>
      </c>
      <c r="D59" s="3">
        <v>25121164.899999999</v>
      </c>
      <c r="E59" s="3">
        <v>25121164.899999999</v>
      </c>
      <c r="F59" s="3">
        <f t="shared" si="1"/>
        <v>-25121164.899999999</v>
      </c>
    </row>
    <row r="60" spans="1:6" x14ac:dyDescent="0.25">
      <c r="A60" s="3">
        <v>-2331590.0885999999</v>
      </c>
      <c r="B60" s="1" t="s">
        <v>4</v>
      </c>
      <c r="C60" s="1" t="s">
        <v>162</v>
      </c>
      <c r="D60" s="2" t="s">
        <v>4</v>
      </c>
      <c r="E60" s="3">
        <v>688670.82389999903</v>
      </c>
      <c r="F60" s="3">
        <f t="shared" si="1"/>
        <v>-688670.82389999903</v>
      </c>
    </row>
    <row r="61" spans="1:6" x14ac:dyDescent="0.25">
      <c r="A61" s="3">
        <v>-100</v>
      </c>
      <c r="B61" s="1" t="s">
        <v>75</v>
      </c>
      <c r="C61" s="1" t="s">
        <v>76</v>
      </c>
      <c r="D61" s="2" t="s">
        <v>4</v>
      </c>
      <c r="E61" s="3">
        <v>100</v>
      </c>
      <c r="F61" s="3">
        <f t="shared" si="1"/>
        <v>-100</v>
      </c>
    </row>
    <row r="62" spans="1:6" x14ac:dyDescent="0.25">
      <c r="A62" s="3">
        <v>-49941096.004000001</v>
      </c>
      <c r="B62" s="1" t="s">
        <v>77</v>
      </c>
      <c r="C62" s="1" t="s">
        <v>78</v>
      </c>
      <c r="D62" s="2" t="s">
        <v>4</v>
      </c>
      <c r="E62" s="3">
        <v>52272686.089500003</v>
      </c>
      <c r="F62" s="3">
        <f t="shared" si="1"/>
        <v>-52272686.089500003</v>
      </c>
    </row>
    <row r="63" spans="1:6" x14ac:dyDescent="0.25">
      <c r="A63" s="3">
        <v>-1762770.23</v>
      </c>
      <c r="B63" s="1" t="s">
        <v>79</v>
      </c>
      <c r="C63" s="1" t="s">
        <v>80</v>
      </c>
      <c r="D63" s="2" t="s">
        <v>4</v>
      </c>
      <c r="E63" s="3">
        <v>1492938.68</v>
      </c>
      <c r="F63" s="3">
        <f t="shared" si="1"/>
        <v>-1492938.68</v>
      </c>
    </row>
    <row r="64" spans="1:6" x14ac:dyDescent="0.25">
      <c r="A64" s="3">
        <v>11000002</v>
      </c>
      <c r="B64" s="1" t="s">
        <v>179</v>
      </c>
      <c r="C64" s="1" t="s">
        <v>84</v>
      </c>
      <c r="D64" s="3">
        <v>7291727</v>
      </c>
      <c r="F64" s="3">
        <f t="shared" si="1"/>
        <v>7291727</v>
      </c>
    </row>
    <row r="65" spans="1:6" x14ac:dyDescent="0.25">
      <c r="A65" s="3">
        <v>0</v>
      </c>
      <c r="B65" s="1" t="s">
        <v>221</v>
      </c>
      <c r="C65" s="1" t="s">
        <v>220</v>
      </c>
      <c r="D65" s="3">
        <v>4382.6000000000004</v>
      </c>
      <c r="F65" s="3">
        <f t="shared" si="1"/>
        <v>4382.6000000000004</v>
      </c>
    </row>
    <row r="66" spans="1:6" x14ac:dyDescent="0.25">
      <c r="A66" s="3">
        <v>-12698.37</v>
      </c>
      <c r="B66" s="1" t="s">
        <v>219</v>
      </c>
      <c r="C66" s="1" t="s">
        <v>218</v>
      </c>
      <c r="D66" s="3">
        <v>85326.6</v>
      </c>
      <c r="F66" s="3">
        <f t="shared" si="1"/>
        <v>85326.6</v>
      </c>
    </row>
    <row r="67" spans="1:6" x14ac:dyDescent="0.25">
      <c r="A67" s="3">
        <v>-17383576.170000002</v>
      </c>
      <c r="B67" s="1" t="s">
        <v>217</v>
      </c>
      <c r="C67" s="1" t="s">
        <v>216</v>
      </c>
      <c r="D67" s="2" t="s">
        <v>4</v>
      </c>
      <c r="E67" s="3">
        <v>27468417.530000001</v>
      </c>
      <c r="F67" s="3">
        <f t="shared" si="1"/>
        <v>-27468417.530000001</v>
      </c>
    </row>
    <row r="68" spans="1:6" x14ac:dyDescent="0.25">
      <c r="A68" s="3">
        <v>17383567.170000002</v>
      </c>
      <c r="B68" s="1" t="s">
        <v>81</v>
      </c>
      <c r="C68" s="1" t="s">
        <v>215</v>
      </c>
      <c r="D68" s="3">
        <v>28736493.440000001</v>
      </c>
      <c r="F68" s="3">
        <f t="shared" ref="F68:F99" si="2">IF(E68="",D68,-E68)</f>
        <v>28736493.440000001</v>
      </c>
    </row>
    <row r="69" spans="1:6" x14ac:dyDescent="0.25">
      <c r="A69" s="3">
        <v>232176.16</v>
      </c>
      <c r="B69" s="1" t="s">
        <v>87</v>
      </c>
      <c r="C69" s="1" t="s">
        <v>88</v>
      </c>
      <c r="D69" s="3">
        <v>232176.16</v>
      </c>
      <c r="F69" s="3">
        <f t="shared" si="2"/>
        <v>232176.16</v>
      </c>
    </row>
    <row r="70" spans="1:6" x14ac:dyDescent="0.25">
      <c r="A70" s="3">
        <v>4</v>
      </c>
      <c r="B70" s="1" t="s">
        <v>173</v>
      </c>
      <c r="C70" s="1" t="s">
        <v>172</v>
      </c>
      <c r="D70" s="3">
        <v>46004</v>
      </c>
      <c r="F70" s="3">
        <f t="shared" si="2"/>
        <v>46004</v>
      </c>
    </row>
    <row r="71" spans="1:6" x14ac:dyDescent="0.25">
      <c r="A71" s="3">
        <v>14728.14</v>
      </c>
      <c r="B71" s="1" t="s">
        <v>214</v>
      </c>
      <c r="C71" s="1" t="s">
        <v>213</v>
      </c>
      <c r="D71" s="3">
        <v>27523.1</v>
      </c>
      <c r="F71" s="3">
        <f t="shared" si="2"/>
        <v>27523.1</v>
      </c>
    </row>
    <row r="72" spans="1:6" x14ac:dyDescent="0.25">
      <c r="A72" s="3">
        <v>22679.83</v>
      </c>
      <c r="B72" s="1" t="s">
        <v>212</v>
      </c>
      <c r="C72" s="1" t="s">
        <v>211</v>
      </c>
      <c r="D72" s="3">
        <v>27679.82</v>
      </c>
      <c r="F72" s="3">
        <f t="shared" si="2"/>
        <v>27679.82</v>
      </c>
    </row>
    <row r="73" spans="1:6" x14ac:dyDescent="0.25">
      <c r="A73" s="3">
        <v>6246.22</v>
      </c>
      <c r="B73" s="1" t="s">
        <v>169</v>
      </c>
      <c r="C73" s="1" t="s">
        <v>168</v>
      </c>
      <c r="D73" s="3">
        <v>22425.98</v>
      </c>
      <c r="F73" s="3">
        <f t="shared" si="2"/>
        <v>22425.98</v>
      </c>
    </row>
    <row r="74" spans="1:6" x14ac:dyDescent="0.25">
      <c r="A74" s="3">
        <v>149943.06</v>
      </c>
      <c r="B74" s="1" t="s">
        <v>210</v>
      </c>
      <c r="C74" s="1" t="s">
        <v>209</v>
      </c>
      <c r="D74" s="3">
        <v>149943.06</v>
      </c>
      <c r="F74" s="3">
        <f t="shared" si="2"/>
        <v>149943.06</v>
      </c>
    </row>
    <row r="75" spans="1:6" x14ac:dyDescent="0.25">
      <c r="A75" s="3">
        <v>-8.9999999999999998E-4</v>
      </c>
      <c r="B75" s="1" t="s">
        <v>91</v>
      </c>
      <c r="C75" s="1" t="s">
        <v>92</v>
      </c>
      <c r="D75" s="3">
        <v>143490.5956</v>
      </c>
      <c r="F75" s="3">
        <f t="shared" si="2"/>
        <v>143490.5956</v>
      </c>
    </row>
    <row r="76" spans="1:6" x14ac:dyDescent="0.25">
      <c r="A76" s="3">
        <v>263755.24599999998</v>
      </c>
      <c r="B76" s="1" t="s">
        <v>95</v>
      </c>
      <c r="C76" s="1" t="s">
        <v>208</v>
      </c>
      <c r="D76" s="2" t="s">
        <v>4</v>
      </c>
      <c r="E76" s="3">
        <v>13040.6446</v>
      </c>
      <c r="F76" s="3">
        <f t="shared" si="2"/>
        <v>-13040.6446</v>
      </c>
    </row>
    <row r="77" spans="1:6" x14ac:dyDescent="0.25">
      <c r="A77" s="3">
        <v>-3.0000000000000001E-3</v>
      </c>
      <c r="B77" s="1" t="s">
        <v>99</v>
      </c>
      <c r="C77" s="1" t="s">
        <v>100</v>
      </c>
      <c r="D77" s="2" t="s">
        <v>4</v>
      </c>
      <c r="E77" s="3">
        <v>3.0000000000000001E-3</v>
      </c>
      <c r="F77" s="3">
        <f t="shared" si="2"/>
        <v>-3.0000000000000001E-3</v>
      </c>
    </row>
    <row r="78" spans="1:6" x14ac:dyDescent="0.25">
      <c r="A78" s="3">
        <v>11026851.451400001</v>
      </c>
      <c r="B78" s="1" t="s">
        <v>101</v>
      </c>
      <c r="C78" s="1" t="s">
        <v>102</v>
      </c>
      <c r="D78" s="3">
        <v>7870679.1594000002</v>
      </c>
      <c r="F78" s="3">
        <f t="shared" si="2"/>
        <v>7870679.1594000002</v>
      </c>
    </row>
    <row r="79" spans="1:6" x14ac:dyDescent="0.25">
      <c r="A79" s="3">
        <v>-4.9200000000000001E-2</v>
      </c>
      <c r="B79" s="1" t="s">
        <v>103</v>
      </c>
      <c r="C79" s="1" t="s">
        <v>104</v>
      </c>
      <c r="D79" s="2" t="s">
        <v>4</v>
      </c>
      <c r="E79" s="3">
        <v>4.9200000000000001E-2</v>
      </c>
      <c r="F79" s="3">
        <f t="shared" si="2"/>
        <v>-4.9200000000000001E-2</v>
      </c>
    </row>
    <row r="80" spans="1:6" x14ac:dyDescent="0.25">
      <c r="A80" s="3">
        <v>25694128.760000002</v>
      </c>
      <c r="B80" s="1" t="s">
        <v>105</v>
      </c>
      <c r="C80" s="1" t="s">
        <v>106</v>
      </c>
      <c r="D80" s="3">
        <v>43242518.049999997</v>
      </c>
      <c r="F80" s="3">
        <f t="shared" si="2"/>
        <v>43242518.049999997</v>
      </c>
    </row>
    <row r="81" spans="1:6" x14ac:dyDescent="0.25">
      <c r="A81" s="3">
        <v>-299999.71999999997</v>
      </c>
      <c r="B81" s="1" t="s">
        <v>107</v>
      </c>
      <c r="C81" s="1" t="s">
        <v>207</v>
      </c>
      <c r="D81" s="2" t="s">
        <v>4</v>
      </c>
      <c r="E81" s="3">
        <v>299999.71999999997</v>
      </c>
      <c r="F81" s="3">
        <f t="shared" si="2"/>
        <v>-299999.71999999997</v>
      </c>
    </row>
    <row r="82" spans="1:6" x14ac:dyDescent="0.25">
      <c r="A82" s="3">
        <v>-10874.05</v>
      </c>
      <c r="B82" s="1" t="s">
        <v>135</v>
      </c>
      <c r="C82" s="1" t="s">
        <v>206</v>
      </c>
      <c r="D82" s="2" t="s">
        <v>4</v>
      </c>
      <c r="E82" s="3">
        <v>10874.05</v>
      </c>
      <c r="F82" s="3">
        <f t="shared" si="2"/>
        <v>-10874.05</v>
      </c>
    </row>
    <row r="83" spans="1:6" x14ac:dyDescent="0.25">
      <c r="A83" s="3">
        <v>13534.35</v>
      </c>
      <c r="B83" s="1" t="s">
        <v>205</v>
      </c>
      <c r="C83" s="1" t="s">
        <v>204</v>
      </c>
      <c r="D83" s="3">
        <v>13534.35</v>
      </c>
      <c r="F83" s="3">
        <f t="shared" si="2"/>
        <v>13534.35</v>
      </c>
    </row>
    <row r="84" spans="1:6" x14ac:dyDescent="0.25">
      <c r="A84" s="3">
        <v>2944593.78</v>
      </c>
      <c r="B84" s="1" t="s">
        <v>203</v>
      </c>
      <c r="C84" s="1" t="s">
        <v>108</v>
      </c>
      <c r="D84" s="3">
        <v>2944593.78</v>
      </c>
      <c r="F84" s="3">
        <f t="shared" si="2"/>
        <v>2944593.78</v>
      </c>
    </row>
    <row r="85" spans="1:6" x14ac:dyDescent="0.25">
      <c r="A85" s="3">
        <v>834481.27</v>
      </c>
      <c r="B85" s="1" t="s">
        <v>109</v>
      </c>
      <c r="C85" s="1" t="s">
        <v>110</v>
      </c>
      <c r="D85" s="3">
        <v>3008360.25</v>
      </c>
      <c r="F85" s="3">
        <f t="shared" si="2"/>
        <v>3008360.25</v>
      </c>
    </row>
    <row r="86" spans="1:6" x14ac:dyDescent="0.25">
      <c r="A86" s="3">
        <v>-12566.77</v>
      </c>
      <c r="B86" s="1" t="s">
        <v>111</v>
      </c>
      <c r="C86" s="1" t="s">
        <v>112</v>
      </c>
      <c r="D86" s="2" t="s">
        <v>4</v>
      </c>
      <c r="E86" s="3">
        <v>16033.76</v>
      </c>
      <c r="F86" s="3">
        <f t="shared" si="2"/>
        <v>-16033.76</v>
      </c>
    </row>
    <row r="87" spans="1:6" x14ac:dyDescent="0.25">
      <c r="A87" s="3">
        <v>0</v>
      </c>
      <c r="B87" s="1" t="s">
        <v>113</v>
      </c>
      <c r="C87" s="1" t="s">
        <v>202</v>
      </c>
      <c r="D87" s="3">
        <v>3936.93</v>
      </c>
      <c r="F87" s="3">
        <f t="shared" si="2"/>
        <v>3936.93</v>
      </c>
    </row>
    <row r="88" spans="1:6" x14ac:dyDescent="0.25">
      <c r="A88" s="3">
        <v>0</v>
      </c>
      <c r="B88" s="1" t="s">
        <v>115</v>
      </c>
      <c r="C88" s="1" t="s">
        <v>114</v>
      </c>
      <c r="D88" s="3">
        <v>21193.05</v>
      </c>
      <c r="F88" s="3">
        <f t="shared" si="2"/>
        <v>21193.05</v>
      </c>
    </row>
    <row r="89" spans="1:6" x14ac:dyDescent="0.25">
      <c r="A89" s="3">
        <v>0</v>
      </c>
      <c r="B89" s="1" t="s">
        <v>201</v>
      </c>
      <c r="C89" s="1" t="s">
        <v>116</v>
      </c>
      <c r="D89" s="3">
        <v>1863100.29</v>
      </c>
      <c r="F89" s="3">
        <f t="shared" si="2"/>
        <v>1863100.29</v>
      </c>
    </row>
    <row r="90" spans="1:6" x14ac:dyDescent="0.25">
      <c r="A90" s="3">
        <v>5125599.8099999996</v>
      </c>
      <c r="B90" s="1" t="s">
        <v>117</v>
      </c>
      <c r="C90" s="1" t="s">
        <v>118</v>
      </c>
      <c r="D90" s="3">
        <v>1687063.6</v>
      </c>
      <c r="F90" s="3">
        <f t="shared" si="2"/>
        <v>1687063.6</v>
      </c>
    </row>
    <row r="91" spans="1:6" x14ac:dyDescent="0.25">
      <c r="A91" s="3">
        <v>5.9999999999999995E-4</v>
      </c>
      <c r="B91" s="1" t="s">
        <v>123</v>
      </c>
      <c r="C91" s="1" t="s">
        <v>200</v>
      </c>
      <c r="D91" s="3">
        <v>5.9999999999999995E-4</v>
      </c>
      <c r="F91" s="3">
        <f t="shared" si="2"/>
        <v>5.9999999999999995E-4</v>
      </c>
    </row>
    <row r="92" spans="1:6" x14ac:dyDescent="0.25">
      <c r="A92" s="3">
        <v>234084.19930000001</v>
      </c>
      <c r="B92" s="1" t="s">
        <v>199</v>
      </c>
      <c r="C92" s="1" t="s">
        <v>198</v>
      </c>
      <c r="D92" s="3">
        <v>242191.9393</v>
      </c>
      <c r="F92" s="3">
        <f t="shared" si="2"/>
        <v>242191.9393</v>
      </c>
    </row>
    <row r="93" spans="1:6" x14ac:dyDescent="0.25">
      <c r="A93" s="3">
        <v>50432.369400000003</v>
      </c>
      <c r="B93" s="1" t="s">
        <v>197</v>
      </c>
      <c r="C93" s="1" t="s">
        <v>196</v>
      </c>
      <c r="D93" s="3">
        <v>50432.369400000003</v>
      </c>
      <c r="F93" s="3">
        <f t="shared" si="2"/>
        <v>50432.369400000003</v>
      </c>
    </row>
    <row r="94" spans="1:6" x14ac:dyDescent="0.25">
      <c r="A94" s="3">
        <v>-6587.33</v>
      </c>
      <c r="B94" s="1" t="s">
        <v>195</v>
      </c>
      <c r="C94" s="1" t="s">
        <v>194</v>
      </c>
      <c r="D94" s="2" t="s">
        <v>4</v>
      </c>
      <c r="E94" s="3">
        <v>6587.33</v>
      </c>
      <c r="F94" s="3">
        <f t="shared" si="2"/>
        <v>-6587.33</v>
      </c>
    </row>
    <row r="95" spans="1:6" x14ac:dyDescent="0.25">
      <c r="A95" s="3">
        <v>42543.360000000001</v>
      </c>
      <c r="B95" s="1" t="s">
        <v>193</v>
      </c>
      <c r="C95" s="1" t="s">
        <v>192</v>
      </c>
      <c r="D95" s="3">
        <v>42543.360000000001</v>
      </c>
      <c r="F95" s="3">
        <f t="shared" si="2"/>
        <v>42543.360000000001</v>
      </c>
    </row>
    <row r="96" spans="1:6" x14ac:dyDescent="0.25">
      <c r="A96" s="3">
        <v>6.9999999999999999E-4</v>
      </c>
      <c r="B96" s="1" t="s">
        <v>191</v>
      </c>
      <c r="C96" s="1" t="s">
        <v>190</v>
      </c>
      <c r="D96" s="3">
        <v>6.9999999999999999E-4</v>
      </c>
      <c r="F96" s="3">
        <f t="shared" si="2"/>
        <v>6.9999999999999999E-4</v>
      </c>
    </row>
    <row r="97" spans="1:6" x14ac:dyDescent="0.25">
      <c r="A97" s="3">
        <v>-3695756.91</v>
      </c>
      <c r="B97" s="1" t="s">
        <v>127</v>
      </c>
      <c r="C97" s="1" t="s">
        <v>128</v>
      </c>
      <c r="D97" s="2" t="s">
        <v>4</v>
      </c>
      <c r="E97" s="3">
        <v>16660271.949999999</v>
      </c>
      <c r="F97" s="3">
        <f t="shared" si="2"/>
        <v>-16660271.949999999</v>
      </c>
    </row>
    <row r="98" spans="1:6" x14ac:dyDescent="0.25">
      <c r="A98" s="3">
        <v>-119247.81</v>
      </c>
      <c r="B98" s="1" t="s">
        <v>189</v>
      </c>
      <c r="C98" s="1" t="s">
        <v>188</v>
      </c>
      <c r="D98" s="2" t="s">
        <v>4</v>
      </c>
      <c r="E98" s="3">
        <v>119247.81</v>
      </c>
      <c r="F98" s="3">
        <f t="shared" si="2"/>
        <v>-119247.81</v>
      </c>
    </row>
    <row r="99" spans="1:6" x14ac:dyDescent="0.25">
      <c r="A99" s="3">
        <v>446840.01</v>
      </c>
      <c r="B99" s="1" t="s">
        <v>129</v>
      </c>
      <c r="C99" s="1" t="s">
        <v>130</v>
      </c>
      <c r="D99" s="3">
        <v>446840.01</v>
      </c>
      <c r="F99" s="3">
        <f t="shared" si="2"/>
        <v>446840.01</v>
      </c>
    </row>
    <row r="100" spans="1:6" x14ac:dyDescent="0.25">
      <c r="A100" s="3">
        <v>-319745.55</v>
      </c>
      <c r="B100" s="1" t="s">
        <v>131</v>
      </c>
      <c r="C100" s="1" t="s">
        <v>132</v>
      </c>
      <c r="D100" s="3">
        <v>434291.08</v>
      </c>
      <c r="F100" s="3">
        <f t="shared" ref="F100:F131" si="3">IF(E100="",D100,-E100)</f>
        <v>434291.08</v>
      </c>
    </row>
    <row r="101" spans="1:6" x14ac:dyDescent="0.25">
      <c r="A101" s="3">
        <v>291270.42</v>
      </c>
      <c r="B101" s="1" t="s">
        <v>164</v>
      </c>
      <c r="C101" s="1" t="s">
        <v>163</v>
      </c>
      <c r="D101" s="3">
        <v>291270.42</v>
      </c>
      <c r="F101" s="3">
        <f t="shared" si="3"/>
        <v>291270.42</v>
      </c>
    </row>
    <row r="102" spans="1:6" x14ac:dyDescent="0.25">
      <c r="A102" s="3">
        <v>-800000</v>
      </c>
      <c r="B102" s="1" t="s">
        <v>187</v>
      </c>
      <c r="C102" s="1" t="s">
        <v>186</v>
      </c>
      <c r="D102" s="2" t="s">
        <v>4</v>
      </c>
      <c r="E102" s="3">
        <v>800000</v>
      </c>
      <c r="F102" s="3">
        <f t="shared" si="3"/>
        <v>-800000</v>
      </c>
    </row>
    <row r="103" spans="1:6" x14ac:dyDescent="0.25">
      <c r="A103" s="3">
        <v>919147.44</v>
      </c>
      <c r="B103" s="1" t="s">
        <v>185</v>
      </c>
      <c r="C103" s="1" t="s">
        <v>184</v>
      </c>
      <c r="D103" s="3">
        <v>919147.44</v>
      </c>
      <c r="F103" s="3">
        <f t="shared" si="3"/>
        <v>919147.44</v>
      </c>
    </row>
    <row r="104" spans="1:6" x14ac:dyDescent="0.25">
      <c r="A104" s="2" t="s">
        <v>4</v>
      </c>
      <c r="B104" s="1" t="s">
        <v>4</v>
      </c>
      <c r="C104" s="1" t="s">
        <v>4</v>
      </c>
      <c r="D104" s="2" t="s">
        <v>4</v>
      </c>
      <c r="F104" s="3" t="str">
        <f t="shared" si="3"/>
        <v/>
      </c>
    </row>
    <row r="105" spans="1:6" x14ac:dyDescent="0.25">
      <c r="A105" s="3">
        <v>-8.3000000000000001E-3</v>
      </c>
      <c r="B105" s="1" t="s">
        <v>4</v>
      </c>
      <c r="C105" s="1" t="s">
        <v>4</v>
      </c>
      <c r="D105" s="3">
        <v>99848868.435000002</v>
      </c>
      <c r="E105" s="3">
        <v>99848868.440200001</v>
      </c>
      <c r="F105" s="3">
        <f t="shared" si="3"/>
        <v>-99848868.440200001</v>
      </c>
    </row>
    <row r="106" spans="1:6" x14ac:dyDescent="0.25">
      <c r="A106" s="2" t="s">
        <v>4</v>
      </c>
      <c r="B106" s="1" t="s">
        <v>4</v>
      </c>
      <c r="C106" s="1" t="s">
        <v>4</v>
      </c>
      <c r="D106" s="2" t="s">
        <v>4</v>
      </c>
      <c r="F106" s="3" t="str">
        <f t="shared" si="3"/>
        <v/>
      </c>
    </row>
    <row r="107" spans="1:6" x14ac:dyDescent="0.25">
      <c r="F107" s="3">
        <f t="shared" si="3"/>
        <v>0</v>
      </c>
    </row>
    <row r="108" spans="1:6" x14ac:dyDescent="0.25">
      <c r="F108" s="3">
        <f t="shared" si="3"/>
        <v>0</v>
      </c>
    </row>
    <row r="109" spans="1:6" x14ac:dyDescent="0.25">
      <c r="F109" s="3">
        <f t="shared" si="3"/>
        <v>0</v>
      </c>
    </row>
    <row r="110" spans="1:6" x14ac:dyDescent="0.25">
      <c r="F110" s="3">
        <f t="shared" si="3"/>
        <v>0</v>
      </c>
    </row>
    <row r="111" spans="1:6" x14ac:dyDescent="0.25">
      <c r="F111" s="3">
        <f t="shared" si="3"/>
        <v>0</v>
      </c>
    </row>
    <row r="112" spans="1:6" x14ac:dyDescent="0.25">
      <c r="F112" s="3">
        <f t="shared" si="3"/>
        <v>0</v>
      </c>
    </row>
    <row r="113" spans="6:6" x14ac:dyDescent="0.25">
      <c r="F113" s="3">
        <f t="shared" si="3"/>
        <v>0</v>
      </c>
    </row>
    <row r="114" spans="6:6" x14ac:dyDescent="0.25">
      <c r="F114" s="3">
        <f t="shared" si="3"/>
        <v>0</v>
      </c>
    </row>
    <row r="115" spans="6:6" x14ac:dyDescent="0.25">
      <c r="F115" s="3">
        <f t="shared" si="3"/>
        <v>0</v>
      </c>
    </row>
    <row r="116" spans="6:6" x14ac:dyDescent="0.25">
      <c r="F116" s="3">
        <f t="shared" si="3"/>
        <v>0</v>
      </c>
    </row>
    <row r="117" spans="6:6" x14ac:dyDescent="0.25">
      <c r="F117" s="3">
        <f t="shared" si="3"/>
        <v>0</v>
      </c>
    </row>
    <row r="118" spans="6:6" x14ac:dyDescent="0.25">
      <c r="F118" s="3">
        <f t="shared" si="3"/>
        <v>0</v>
      </c>
    </row>
    <row r="119" spans="6:6" x14ac:dyDescent="0.25">
      <c r="F119" s="3">
        <f t="shared" si="3"/>
        <v>0</v>
      </c>
    </row>
    <row r="120" spans="6:6" x14ac:dyDescent="0.25">
      <c r="F120" s="3">
        <f t="shared" si="3"/>
        <v>0</v>
      </c>
    </row>
    <row r="121" spans="6:6" x14ac:dyDescent="0.25">
      <c r="F121" s="3">
        <f t="shared" si="3"/>
        <v>0</v>
      </c>
    </row>
    <row r="122" spans="6:6" x14ac:dyDescent="0.25">
      <c r="F122" s="3">
        <f t="shared" si="3"/>
        <v>0</v>
      </c>
    </row>
    <row r="123" spans="6:6" x14ac:dyDescent="0.25">
      <c r="F123" s="3">
        <f t="shared" si="3"/>
        <v>0</v>
      </c>
    </row>
    <row r="124" spans="6:6" x14ac:dyDescent="0.25">
      <c r="F124" s="3">
        <f t="shared" si="3"/>
        <v>0</v>
      </c>
    </row>
    <row r="125" spans="6:6" x14ac:dyDescent="0.25">
      <c r="F125" s="3">
        <f t="shared" si="3"/>
        <v>0</v>
      </c>
    </row>
    <row r="126" spans="6:6" x14ac:dyDescent="0.25">
      <c r="F126" s="3">
        <f t="shared" si="3"/>
        <v>0</v>
      </c>
    </row>
    <row r="127" spans="6:6" x14ac:dyDescent="0.25">
      <c r="F127" s="3">
        <f t="shared" si="3"/>
        <v>0</v>
      </c>
    </row>
    <row r="128" spans="6:6" x14ac:dyDescent="0.25">
      <c r="F128" s="3">
        <f t="shared" si="3"/>
        <v>0</v>
      </c>
    </row>
    <row r="129" spans="6:6" x14ac:dyDescent="0.25">
      <c r="F129" s="3">
        <f t="shared" si="3"/>
        <v>0</v>
      </c>
    </row>
    <row r="130" spans="6:6" x14ac:dyDescent="0.25">
      <c r="F130" s="3">
        <f t="shared" si="3"/>
        <v>0</v>
      </c>
    </row>
    <row r="131" spans="6:6" x14ac:dyDescent="0.25">
      <c r="F131" s="3">
        <f t="shared" si="3"/>
        <v>0</v>
      </c>
    </row>
    <row r="132" spans="6:6" x14ac:dyDescent="0.25">
      <c r="F132" s="3">
        <f t="shared" ref="F132" si="4">IF(E132="",D132,-E132)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CB2F-18B1-4EF6-B3D3-F65E63228291}">
  <dimension ref="A1:K87"/>
  <sheetViews>
    <sheetView showGridLines="0" topLeftCell="A37" workbookViewId="0">
      <selection activeCell="K54" sqref="K54"/>
    </sheetView>
  </sheetViews>
  <sheetFormatPr defaultRowHeight="15" x14ac:dyDescent="0.25"/>
  <cols>
    <col min="1" max="1" width="36.28515625" bestFit="1" customWidth="1"/>
    <col min="2" max="2" width="20.5703125" bestFit="1" customWidth="1"/>
    <col min="3" max="3" width="18.42578125" bestFit="1" customWidth="1"/>
    <col min="4" max="5" width="13.42578125" style="3" bestFit="1" customWidth="1"/>
    <col min="6" max="6" width="14" style="3" bestFit="1" customWidth="1"/>
    <col min="7" max="7" width="13.42578125" style="3" customWidth="1"/>
    <col min="8" max="9" width="13.42578125" style="3" bestFit="1" customWidth="1"/>
    <col min="10" max="10" width="14" bestFit="1" customWidth="1"/>
    <col min="11" max="11" width="11.42578125" bestFit="1" customWidth="1"/>
  </cols>
  <sheetData>
    <row r="1" spans="1:10" x14ac:dyDescent="0.25">
      <c r="A1" s="44" t="s">
        <v>385</v>
      </c>
      <c r="B1" s="44"/>
    </row>
    <row r="2" spans="1:10" x14ac:dyDescent="0.25">
      <c r="A2" s="44"/>
      <c r="B2" s="44"/>
    </row>
    <row r="3" spans="1:10" x14ac:dyDescent="0.25">
      <c r="A3" s="45" t="s">
        <v>384</v>
      </c>
      <c r="B3" s="45"/>
    </row>
    <row r="4" spans="1:10" x14ac:dyDescent="0.25">
      <c r="A4" s="45"/>
      <c r="B4" s="45"/>
    </row>
    <row r="5" spans="1:10" ht="30" x14ac:dyDescent="0.25">
      <c r="A5" s="5" t="s">
        <v>383</v>
      </c>
      <c r="B5" s="5" t="s">
        <v>382</v>
      </c>
    </row>
    <row r="6" spans="1:10" x14ac:dyDescent="0.25">
      <c r="A6" s="5"/>
    </row>
    <row r="8" spans="1:10" x14ac:dyDescent="0.25">
      <c r="A8" s="6" t="s">
        <v>381</v>
      </c>
      <c r="B8" s="6" t="s">
        <v>380</v>
      </c>
      <c r="C8" s="6" t="s">
        <v>379</v>
      </c>
      <c r="D8" s="7" t="s">
        <v>378</v>
      </c>
      <c r="E8" s="7" t="s">
        <v>377</v>
      </c>
      <c r="F8" s="7"/>
      <c r="G8" s="7"/>
      <c r="H8" s="7" t="s">
        <v>378</v>
      </c>
      <c r="I8" s="7" t="s">
        <v>377</v>
      </c>
    </row>
    <row r="9" spans="1:10" x14ac:dyDescent="0.25">
      <c r="A9" s="5" t="s">
        <v>8</v>
      </c>
      <c r="B9" s="5" t="s">
        <v>375</v>
      </c>
      <c r="C9" s="5" t="s">
        <v>295</v>
      </c>
      <c r="D9" s="4"/>
      <c r="E9" s="4">
        <v>19868862.550000001</v>
      </c>
      <c r="F9" s="3">
        <f>IF(E9="",D9,-E9)</f>
        <v>-19868862.550000001</v>
      </c>
      <c r="G9" s="4"/>
      <c r="H9" s="4"/>
      <c r="I9" s="4">
        <v>18730463.84</v>
      </c>
      <c r="J9" s="3">
        <f>IF(I9="",H9,-I9)</f>
        <v>-18730463.84</v>
      </c>
    </row>
    <row r="10" spans="1:10" x14ac:dyDescent="0.25">
      <c r="A10" s="5" t="s">
        <v>376</v>
      </c>
      <c r="B10" s="5" t="s">
        <v>375</v>
      </c>
      <c r="C10" s="5" t="s">
        <v>290</v>
      </c>
      <c r="D10" s="4"/>
      <c r="E10" s="4">
        <v>57.19</v>
      </c>
      <c r="F10" s="3">
        <f t="shared" ref="F10:F73" si="0">IF(E10="",D10,-E10)</f>
        <v>-57.19</v>
      </c>
      <c r="G10" s="4"/>
      <c r="H10" s="4">
        <v>496.98</v>
      </c>
      <c r="I10" s="4"/>
      <c r="J10" s="3">
        <f t="shared" ref="J10:J73" si="1">IF(I10="",H10,-I10)</f>
        <v>496.98</v>
      </c>
    </row>
    <row r="11" spans="1:10" x14ac:dyDescent="0.25">
      <c r="A11" s="5" t="s">
        <v>374</v>
      </c>
      <c r="B11" s="5" t="s">
        <v>371</v>
      </c>
      <c r="C11" s="5" t="s">
        <v>295</v>
      </c>
      <c r="D11" s="4">
        <v>15738958.050000001</v>
      </c>
      <c r="E11" s="4"/>
      <c r="F11" s="3">
        <f t="shared" si="0"/>
        <v>15738958.050000001</v>
      </c>
      <c r="G11" s="4"/>
      <c r="H11" s="4">
        <v>11027212.560000001</v>
      </c>
      <c r="I11" s="4"/>
      <c r="J11" s="3">
        <f t="shared" si="1"/>
        <v>11027212.560000001</v>
      </c>
    </row>
    <row r="12" spans="1:10" x14ac:dyDescent="0.25">
      <c r="A12" s="5" t="s">
        <v>373</v>
      </c>
      <c r="B12" s="5" t="s">
        <v>371</v>
      </c>
      <c r="C12" s="5" t="s">
        <v>290</v>
      </c>
      <c r="D12" s="4"/>
      <c r="E12" s="4">
        <v>9.18</v>
      </c>
      <c r="F12" s="3">
        <f t="shared" si="0"/>
        <v>-9.18</v>
      </c>
      <c r="G12" s="4"/>
      <c r="H12" s="4"/>
      <c r="I12" s="4">
        <v>0.03</v>
      </c>
      <c r="J12" s="3">
        <f t="shared" si="1"/>
        <v>-0.03</v>
      </c>
    </row>
    <row r="13" spans="1:10" x14ac:dyDescent="0.25">
      <c r="A13" s="5" t="s">
        <v>372</v>
      </c>
      <c r="B13" s="5" t="s">
        <v>371</v>
      </c>
      <c r="C13" s="5" t="s">
        <v>290</v>
      </c>
      <c r="D13" s="4">
        <v>273</v>
      </c>
      <c r="E13" s="4"/>
      <c r="F13" s="3">
        <f t="shared" si="0"/>
        <v>273</v>
      </c>
      <c r="G13" s="4"/>
      <c r="H13" s="4">
        <v>0.01</v>
      </c>
      <c r="I13" s="4"/>
      <c r="J13" s="3">
        <f t="shared" si="1"/>
        <v>0.01</v>
      </c>
    </row>
    <row r="14" spans="1:10" x14ac:dyDescent="0.25">
      <c r="A14" s="5" t="s">
        <v>370</v>
      </c>
      <c r="B14" s="5" t="s">
        <v>362</v>
      </c>
      <c r="C14" s="5" t="s">
        <v>290</v>
      </c>
      <c r="D14" s="4">
        <v>32379.11</v>
      </c>
      <c r="E14" s="4"/>
      <c r="F14" s="3">
        <f t="shared" si="0"/>
        <v>32379.11</v>
      </c>
      <c r="G14" s="4"/>
      <c r="H14" s="4"/>
      <c r="I14" s="4">
        <v>33538.879999999997</v>
      </c>
      <c r="J14" s="3">
        <f t="shared" si="1"/>
        <v>-33538.879999999997</v>
      </c>
    </row>
    <row r="15" spans="1:10" x14ac:dyDescent="0.25">
      <c r="A15" s="5" t="s">
        <v>369</v>
      </c>
      <c r="B15" s="5" t="s">
        <v>362</v>
      </c>
      <c r="C15" s="5" t="s">
        <v>290</v>
      </c>
      <c r="D15" s="4">
        <v>132325.79</v>
      </c>
      <c r="E15" s="4"/>
      <c r="F15" s="3">
        <f t="shared" si="0"/>
        <v>132325.79</v>
      </c>
      <c r="G15" s="4"/>
      <c r="H15" s="4"/>
      <c r="I15" s="4">
        <v>149199.93</v>
      </c>
      <c r="J15" s="3">
        <f t="shared" si="1"/>
        <v>-149199.93</v>
      </c>
    </row>
    <row r="16" spans="1:10" x14ac:dyDescent="0.25">
      <c r="A16" s="5" t="s">
        <v>368</v>
      </c>
      <c r="B16" s="5" t="s">
        <v>362</v>
      </c>
      <c r="C16" s="5" t="s">
        <v>290</v>
      </c>
      <c r="D16" s="4"/>
      <c r="E16" s="4">
        <v>378086.1</v>
      </c>
      <c r="F16" s="3">
        <f t="shared" si="0"/>
        <v>-378086.1</v>
      </c>
      <c r="G16" s="4"/>
      <c r="H16" s="4"/>
      <c r="I16" s="4">
        <v>245440.69</v>
      </c>
      <c r="J16" s="3">
        <f t="shared" si="1"/>
        <v>-245440.69</v>
      </c>
    </row>
    <row r="17" spans="1:10" x14ac:dyDescent="0.25">
      <c r="A17" s="5" t="s">
        <v>367</v>
      </c>
      <c r="B17" s="5" t="s">
        <v>362</v>
      </c>
      <c r="C17" s="5" t="s">
        <v>290</v>
      </c>
      <c r="D17" s="4"/>
      <c r="E17" s="4">
        <v>30434.59</v>
      </c>
      <c r="F17" s="3">
        <f t="shared" si="0"/>
        <v>-30434.59</v>
      </c>
      <c r="G17" s="4"/>
      <c r="H17" s="4"/>
      <c r="I17" s="4">
        <v>33043.440000000002</v>
      </c>
      <c r="J17" s="3">
        <f t="shared" si="1"/>
        <v>-33043.440000000002</v>
      </c>
    </row>
    <row r="18" spans="1:10" x14ac:dyDescent="0.25">
      <c r="A18" s="5" t="s">
        <v>366</v>
      </c>
      <c r="B18" s="5" t="s">
        <v>362</v>
      </c>
      <c r="C18" s="5" t="s">
        <v>290</v>
      </c>
      <c r="D18" s="4"/>
      <c r="E18" s="4">
        <v>908.57</v>
      </c>
      <c r="F18" s="3">
        <f t="shared" si="0"/>
        <v>-908.57</v>
      </c>
      <c r="G18" s="4"/>
      <c r="H18" s="4"/>
      <c r="I18" s="4"/>
      <c r="J18" s="3">
        <f t="shared" si="1"/>
        <v>0</v>
      </c>
    </row>
    <row r="19" spans="1:10" x14ac:dyDescent="0.25">
      <c r="A19" s="5" t="s">
        <v>365</v>
      </c>
      <c r="B19" s="5" t="s">
        <v>362</v>
      </c>
      <c r="C19" s="5" t="s">
        <v>290</v>
      </c>
      <c r="D19" s="4"/>
      <c r="E19" s="4"/>
      <c r="F19" s="3">
        <f t="shared" si="0"/>
        <v>0</v>
      </c>
      <c r="G19" s="4"/>
      <c r="H19" s="4"/>
      <c r="I19" s="4">
        <v>782.61</v>
      </c>
      <c r="J19" s="3">
        <f t="shared" si="1"/>
        <v>-782.61</v>
      </c>
    </row>
    <row r="20" spans="1:10" x14ac:dyDescent="0.25">
      <c r="A20" s="5" t="s">
        <v>364</v>
      </c>
      <c r="B20" s="5" t="s">
        <v>362</v>
      </c>
      <c r="C20" s="5" t="s">
        <v>290</v>
      </c>
      <c r="D20" s="4"/>
      <c r="E20" s="4">
        <v>2535.5300000000002</v>
      </c>
      <c r="F20" s="3">
        <f t="shared" si="0"/>
        <v>-2535.5300000000002</v>
      </c>
      <c r="G20" s="4"/>
      <c r="H20" s="4"/>
      <c r="I20" s="4">
        <v>650</v>
      </c>
      <c r="J20" s="3">
        <f t="shared" si="1"/>
        <v>-650</v>
      </c>
    </row>
    <row r="21" spans="1:10" x14ac:dyDescent="0.25">
      <c r="A21" s="5" t="s">
        <v>363</v>
      </c>
      <c r="B21" s="5" t="s">
        <v>362</v>
      </c>
      <c r="C21" s="5" t="s">
        <v>290</v>
      </c>
      <c r="D21" s="4"/>
      <c r="E21" s="4">
        <v>2134.15</v>
      </c>
      <c r="F21" s="3">
        <f t="shared" si="0"/>
        <v>-2134.15</v>
      </c>
      <c r="G21" s="4"/>
      <c r="H21" s="4"/>
      <c r="I21" s="4"/>
      <c r="J21" s="3">
        <f t="shared" si="1"/>
        <v>0</v>
      </c>
    </row>
    <row r="22" spans="1:10" x14ac:dyDescent="0.25">
      <c r="A22" s="5" t="s">
        <v>361</v>
      </c>
      <c r="B22" s="5" t="s">
        <v>326</v>
      </c>
      <c r="C22" s="5" t="s">
        <v>295</v>
      </c>
      <c r="D22" s="4">
        <v>45.68</v>
      </c>
      <c r="E22" s="4"/>
      <c r="F22" s="3">
        <f t="shared" si="0"/>
        <v>45.68</v>
      </c>
      <c r="G22" s="4"/>
      <c r="H22" s="4">
        <v>0.01</v>
      </c>
      <c r="I22" s="4"/>
      <c r="J22" s="3">
        <f t="shared" si="1"/>
        <v>0.01</v>
      </c>
    </row>
    <row r="23" spans="1:10" x14ac:dyDescent="0.25">
      <c r="A23" s="5" t="s">
        <v>360</v>
      </c>
      <c r="B23" s="5" t="s">
        <v>326</v>
      </c>
      <c r="C23" s="5" t="s">
        <v>290</v>
      </c>
      <c r="D23" s="4"/>
      <c r="E23" s="4"/>
      <c r="F23" s="3">
        <f t="shared" si="0"/>
        <v>0</v>
      </c>
      <c r="G23" s="4"/>
      <c r="H23" s="4">
        <v>3160</v>
      </c>
      <c r="I23" s="4"/>
      <c r="J23" s="3">
        <f t="shared" si="1"/>
        <v>3160</v>
      </c>
    </row>
    <row r="24" spans="1:10" x14ac:dyDescent="0.25">
      <c r="A24" s="5" t="s">
        <v>359</v>
      </c>
      <c r="B24" s="5" t="s">
        <v>326</v>
      </c>
      <c r="C24" s="5" t="s">
        <v>290</v>
      </c>
      <c r="D24" s="4">
        <v>28499.41</v>
      </c>
      <c r="E24" s="4"/>
      <c r="F24" s="3">
        <f t="shared" si="0"/>
        <v>28499.41</v>
      </c>
      <c r="G24" s="4"/>
      <c r="H24" s="4">
        <v>71405.740000000005</v>
      </c>
      <c r="I24" s="4"/>
      <c r="J24" s="3">
        <f t="shared" si="1"/>
        <v>71405.740000000005</v>
      </c>
    </row>
    <row r="25" spans="1:10" x14ac:dyDescent="0.25">
      <c r="A25" s="5" t="s">
        <v>358</v>
      </c>
      <c r="B25" s="5" t="s">
        <v>326</v>
      </c>
      <c r="C25" s="5" t="s">
        <v>290</v>
      </c>
      <c r="D25" s="4">
        <v>500</v>
      </c>
      <c r="E25" s="4"/>
      <c r="F25" s="3">
        <f t="shared" si="0"/>
        <v>500</v>
      </c>
      <c r="G25" s="4"/>
      <c r="H25" s="4">
        <v>3300</v>
      </c>
      <c r="I25" s="4"/>
      <c r="J25" s="3">
        <f t="shared" si="1"/>
        <v>3300</v>
      </c>
    </row>
    <row r="26" spans="1:10" x14ac:dyDescent="0.25">
      <c r="A26" s="5" t="s">
        <v>357</v>
      </c>
      <c r="B26" s="5" t="s">
        <v>326</v>
      </c>
      <c r="C26" s="5" t="s">
        <v>290</v>
      </c>
      <c r="D26" s="4"/>
      <c r="E26" s="4">
        <v>271.13</v>
      </c>
      <c r="F26" s="3">
        <f t="shared" si="0"/>
        <v>-271.13</v>
      </c>
      <c r="G26" s="4"/>
      <c r="H26" s="4">
        <v>408.93</v>
      </c>
      <c r="I26" s="4"/>
      <c r="J26" s="3">
        <f t="shared" si="1"/>
        <v>408.93</v>
      </c>
    </row>
    <row r="27" spans="1:10" x14ac:dyDescent="0.25">
      <c r="A27" s="5" t="s">
        <v>356</v>
      </c>
      <c r="B27" s="5" t="s">
        <v>326</v>
      </c>
      <c r="C27" s="5" t="s">
        <v>290</v>
      </c>
      <c r="D27" s="4">
        <v>12621.48</v>
      </c>
      <c r="E27" s="4"/>
      <c r="F27" s="3">
        <f t="shared" si="0"/>
        <v>12621.48</v>
      </c>
      <c r="G27" s="4"/>
      <c r="H27" s="4">
        <v>18175.53</v>
      </c>
      <c r="I27" s="4"/>
      <c r="J27" s="3">
        <f t="shared" si="1"/>
        <v>18175.53</v>
      </c>
    </row>
    <row r="28" spans="1:10" x14ac:dyDescent="0.25">
      <c r="A28" s="5" t="s">
        <v>355</v>
      </c>
      <c r="B28" s="5" t="s">
        <v>326</v>
      </c>
      <c r="C28" s="5" t="s">
        <v>290</v>
      </c>
      <c r="D28" s="4">
        <v>77588.36</v>
      </c>
      <c r="E28" s="4"/>
      <c r="F28" s="3">
        <f t="shared" si="0"/>
        <v>77588.36</v>
      </c>
      <c r="G28" s="4"/>
      <c r="H28" s="4">
        <v>991.15</v>
      </c>
      <c r="I28" s="4"/>
      <c r="J28" s="3">
        <f t="shared" si="1"/>
        <v>991.15</v>
      </c>
    </row>
    <row r="29" spans="1:10" x14ac:dyDescent="0.25">
      <c r="A29" s="5" t="s">
        <v>354</v>
      </c>
      <c r="B29" s="5" t="s">
        <v>326</v>
      </c>
      <c r="C29" s="5" t="s">
        <v>290</v>
      </c>
      <c r="D29" s="4">
        <v>2237740.83</v>
      </c>
      <c r="E29" s="4"/>
      <c r="F29" s="3">
        <f t="shared" si="0"/>
        <v>2237740.83</v>
      </c>
      <c r="G29" s="4"/>
      <c r="H29" s="4">
        <v>5718321.7599999998</v>
      </c>
      <c r="I29" s="4"/>
      <c r="J29" s="3">
        <f t="shared" si="1"/>
        <v>5718321.7599999998</v>
      </c>
    </row>
    <row r="30" spans="1:10" x14ac:dyDescent="0.25">
      <c r="A30" s="5" t="s">
        <v>353</v>
      </c>
      <c r="B30" s="5" t="s">
        <v>326</v>
      </c>
      <c r="C30" s="5" t="s">
        <v>290</v>
      </c>
      <c r="D30" s="4">
        <v>38794.089999999997</v>
      </c>
      <c r="E30" s="4"/>
      <c r="F30" s="3">
        <f t="shared" si="0"/>
        <v>38794.089999999997</v>
      </c>
      <c r="G30" s="4"/>
      <c r="H30" s="4">
        <v>799021.18</v>
      </c>
      <c r="I30" s="4"/>
      <c r="J30" s="3">
        <f t="shared" si="1"/>
        <v>799021.18</v>
      </c>
    </row>
    <row r="31" spans="1:10" ht="30" x14ac:dyDescent="0.25">
      <c r="A31" s="5" t="s">
        <v>352</v>
      </c>
      <c r="B31" s="5" t="s">
        <v>326</v>
      </c>
      <c r="C31" s="5" t="s">
        <v>290</v>
      </c>
      <c r="D31" s="4"/>
      <c r="E31" s="4"/>
      <c r="F31" s="3">
        <f t="shared" si="0"/>
        <v>0</v>
      </c>
      <c r="G31" s="4"/>
      <c r="H31" s="4">
        <v>124225.32</v>
      </c>
      <c r="I31" s="4"/>
      <c r="J31" s="3">
        <f t="shared" si="1"/>
        <v>124225.32</v>
      </c>
    </row>
    <row r="32" spans="1:10" x14ac:dyDescent="0.25">
      <c r="A32" s="5" t="s">
        <v>351</v>
      </c>
      <c r="B32" s="5" t="s">
        <v>326</v>
      </c>
      <c r="C32" s="5" t="s">
        <v>290</v>
      </c>
      <c r="D32" s="4"/>
      <c r="E32" s="4"/>
      <c r="F32" s="3">
        <f t="shared" si="0"/>
        <v>0</v>
      </c>
      <c r="G32" s="4"/>
      <c r="H32" s="4">
        <v>24564.05</v>
      </c>
      <c r="I32" s="4"/>
      <c r="J32" s="3">
        <f t="shared" si="1"/>
        <v>24564.05</v>
      </c>
    </row>
    <row r="33" spans="1:10" x14ac:dyDescent="0.25">
      <c r="A33" s="5" t="s">
        <v>350</v>
      </c>
      <c r="B33" s="5" t="s">
        <v>326</v>
      </c>
      <c r="C33" s="5" t="s">
        <v>290</v>
      </c>
      <c r="D33" s="4">
        <v>104882.58</v>
      </c>
      <c r="E33" s="4"/>
      <c r="F33" s="3">
        <f t="shared" si="0"/>
        <v>104882.58</v>
      </c>
      <c r="G33" s="4"/>
      <c r="H33" s="4"/>
      <c r="I33" s="4"/>
      <c r="J33" s="3">
        <f t="shared" si="1"/>
        <v>0</v>
      </c>
    </row>
    <row r="34" spans="1:10" x14ac:dyDescent="0.25">
      <c r="A34" s="5" t="s">
        <v>349</v>
      </c>
      <c r="B34" s="5" t="s">
        <v>326</v>
      </c>
      <c r="C34" s="5" t="s">
        <v>290</v>
      </c>
      <c r="D34" s="4">
        <v>370001.78</v>
      </c>
      <c r="E34" s="4"/>
      <c r="F34" s="3">
        <f t="shared" si="0"/>
        <v>370001.78</v>
      </c>
      <c r="G34" s="4"/>
      <c r="H34" s="4">
        <v>528040.09</v>
      </c>
      <c r="I34" s="4"/>
      <c r="J34" s="3">
        <f t="shared" si="1"/>
        <v>528040.09</v>
      </c>
    </row>
    <row r="35" spans="1:10" x14ac:dyDescent="0.25">
      <c r="A35" s="5" t="s">
        <v>348</v>
      </c>
      <c r="B35" s="5" t="s">
        <v>326</v>
      </c>
      <c r="C35" s="5" t="s">
        <v>290</v>
      </c>
      <c r="D35" s="4">
        <v>552.39</v>
      </c>
      <c r="E35" s="4"/>
      <c r="F35" s="3">
        <f t="shared" si="0"/>
        <v>552.39</v>
      </c>
      <c r="G35" s="4"/>
      <c r="H35" s="4">
        <v>277</v>
      </c>
      <c r="I35" s="4"/>
      <c r="J35" s="3">
        <f t="shared" si="1"/>
        <v>277</v>
      </c>
    </row>
    <row r="36" spans="1:10" ht="30" x14ac:dyDescent="0.25">
      <c r="A36" s="5" t="s">
        <v>347</v>
      </c>
      <c r="B36" s="5" t="s">
        <v>326</v>
      </c>
      <c r="C36" s="5" t="s">
        <v>290</v>
      </c>
      <c r="D36" s="4">
        <v>9159.39</v>
      </c>
      <c r="E36" s="4"/>
      <c r="F36" s="3">
        <f t="shared" si="0"/>
        <v>9159.39</v>
      </c>
      <c r="G36" s="4"/>
      <c r="H36" s="4">
        <v>2107.1999999999998</v>
      </c>
      <c r="I36" s="4"/>
      <c r="J36" s="3">
        <f t="shared" si="1"/>
        <v>2107.1999999999998</v>
      </c>
    </row>
    <row r="37" spans="1:10" ht="30" x14ac:dyDescent="0.25">
      <c r="A37" s="5" t="s">
        <v>346</v>
      </c>
      <c r="B37" s="5" t="s">
        <v>326</v>
      </c>
      <c r="C37" s="5" t="s">
        <v>290</v>
      </c>
      <c r="D37" s="4">
        <v>80606.080000000002</v>
      </c>
      <c r="E37" s="4"/>
      <c r="F37" s="3">
        <f t="shared" si="0"/>
        <v>80606.080000000002</v>
      </c>
      <c r="G37" s="4"/>
      <c r="H37" s="4">
        <v>8586.9</v>
      </c>
      <c r="I37" s="4"/>
      <c r="J37" s="3">
        <f t="shared" si="1"/>
        <v>8586.9</v>
      </c>
    </row>
    <row r="38" spans="1:10" ht="30" x14ac:dyDescent="0.25">
      <c r="A38" s="5" t="s">
        <v>345</v>
      </c>
      <c r="B38" s="5" t="s">
        <v>326</v>
      </c>
      <c r="C38" s="5" t="s">
        <v>290</v>
      </c>
      <c r="D38" s="4">
        <v>214.26</v>
      </c>
      <c r="E38" s="4"/>
      <c r="F38" s="3">
        <f t="shared" si="0"/>
        <v>214.26</v>
      </c>
      <c r="G38" s="4"/>
      <c r="H38" s="4"/>
      <c r="I38" s="4"/>
      <c r="J38" s="3">
        <f t="shared" si="1"/>
        <v>0</v>
      </c>
    </row>
    <row r="39" spans="1:10" x14ac:dyDescent="0.25">
      <c r="A39" s="5" t="s">
        <v>344</v>
      </c>
      <c r="B39" s="5" t="s">
        <v>326</v>
      </c>
      <c r="C39" s="5" t="s">
        <v>290</v>
      </c>
      <c r="D39" s="4">
        <v>1548.54</v>
      </c>
      <c r="E39" s="4"/>
      <c r="F39" s="3">
        <f t="shared" si="0"/>
        <v>1548.54</v>
      </c>
      <c r="G39" s="4"/>
      <c r="H39" s="4"/>
      <c r="I39" s="4"/>
      <c r="J39" s="3">
        <f t="shared" si="1"/>
        <v>0</v>
      </c>
    </row>
    <row r="40" spans="1:10" x14ac:dyDescent="0.25">
      <c r="A40" s="5" t="s">
        <v>343</v>
      </c>
      <c r="B40" s="5" t="s">
        <v>326</v>
      </c>
      <c r="C40" s="5" t="s">
        <v>290</v>
      </c>
      <c r="D40" s="4">
        <v>48000</v>
      </c>
      <c r="E40" s="4"/>
      <c r="F40" s="3">
        <f t="shared" si="0"/>
        <v>48000</v>
      </c>
      <c r="G40" s="4"/>
      <c r="H40" s="4">
        <v>48000</v>
      </c>
      <c r="I40" s="4"/>
      <c r="J40" s="3">
        <f t="shared" si="1"/>
        <v>48000</v>
      </c>
    </row>
    <row r="41" spans="1:10" x14ac:dyDescent="0.25">
      <c r="A41" s="5" t="s">
        <v>342</v>
      </c>
      <c r="B41" s="5" t="s">
        <v>326</v>
      </c>
      <c r="C41" s="5" t="s">
        <v>290</v>
      </c>
      <c r="D41" s="4">
        <v>18501.21</v>
      </c>
      <c r="E41" s="4"/>
      <c r="F41" s="3">
        <f t="shared" si="0"/>
        <v>18501.21</v>
      </c>
      <c r="G41" s="4"/>
      <c r="H41" s="4">
        <v>3500</v>
      </c>
      <c r="I41" s="4"/>
      <c r="J41" s="3">
        <f t="shared" si="1"/>
        <v>3500</v>
      </c>
    </row>
    <row r="42" spans="1:10" x14ac:dyDescent="0.25">
      <c r="A42" s="5" t="s">
        <v>341</v>
      </c>
      <c r="B42" s="5" t="s">
        <v>326</v>
      </c>
      <c r="C42" s="5" t="s">
        <v>290</v>
      </c>
      <c r="D42" s="4">
        <v>2548.54</v>
      </c>
      <c r="E42" s="4"/>
      <c r="F42" s="3">
        <f t="shared" si="0"/>
        <v>2548.54</v>
      </c>
      <c r="G42" s="4"/>
      <c r="H42" s="4">
        <v>8421.7900000000009</v>
      </c>
      <c r="I42" s="4"/>
      <c r="J42" s="3">
        <f t="shared" si="1"/>
        <v>8421.7900000000009</v>
      </c>
    </row>
    <row r="43" spans="1:10" ht="30" x14ac:dyDescent="0.25">
      <c r="A43" s="5" t="s">
        <v>340</v>
      </c>
      <c r="B43" s="5" t="s">
        <v>326</v>
      </c>
      <c r="C43" s="5" t="s">
        <v>290</v>
      </c>
      <c r="D43" s="4">
        <v>67378.429999999993</v>
      </c>
      <c r="E43" s="4"/>
      <c r="F43" s="3">
        <f t="shared" si="0"/>
        <v>67378.429999999993</v>
      </c>
      <c r="G43" s="4"/>
      <c r="H43" s="4"/>
      <c r="I43" s="4"/>
      <c r="J43" s="3">
        <f t="shared" si="1"/>
        <v>0</v>
      </c>
    </row>
    <row r="44" spans="1:10" ht="30" x14ac:dyDescent="0.25">
      <c r="A44" s="5" t="s">
        <v>339</v>
      </c>
      <c r="B44" s="5" t="s">
        <v>326</v>
      </c>
      <c r="C44" s="5" t="s">
        <v>290</v>
      </c>
      <c r="D44" s="4">
        <v>331417.52</v>
      </c>
      <c r="E44" s="4"/>
      <c r="F44" s="3">
        <f t="shared" si="0"/>
        <v>331417.52</v>
      </c>
      <c r="G44" s="4"/>
      <c r="H44" s="4">
        <v>87473.31</v>
      </c>
      <c r="I44" s="4"/>
      <c r="J44" s="3">
        <f t="shared" si="1"/>
        <v>87473.31</v>
      </c>
    </row>
    <row r="45" spans="1:10" ht="30" x14ac:dyDescent="0.25">
      <c r="A45" s="5" t="s">
        <v>338</v>
      </c>
      <c r="B45" s="5" t="s">
        <v>326</v>
      </c>
      <c r="C45" s="5" t="s">
        <v>290</v>
      </c>
      <c r="D45" s="4">
        <v>299212.94</v>
      </c>
      <c r="E45" s="4"/>
      <c r="F45" s="3">
        <f t="shared" si="0"/>
        <v>299212.94</v>
      </c>
      <c r="G45" s="4"/>
      <c r="H45" s="4">
        <v>105470</v>
      </c>
      <c r="I45" s="4"/>
      <c r="J45" s="3">
        <f t="shared" si="1"/>
        <v>105470</v>
      </c>
    </row>
    <row r="46" spans="1:10" ht="30" x14ac:dyDescent="0.25">
      <c r="A46" s="5" t="s">
        <v>337</v>
      </c>
      <c r="B46" s="5" t="s">
        <v>326</v>
      </c>
      <c r="C46" s="5" t="s">
        <v>290</v>
      </c>
      <c r="D46" s="4">
        <v>194126.61</v>
      </c>
      <c r="E46" s="4"/>
      <c r="F46" s="3">
        <f t="shared" si="0"/>
        <v>194126.61</v>
      </c>
      <c r="G46" s="4"/>
      <c r="H46" s="4"/>
      <c r="I46" s="4"/>
      <c r="J46" s="3">
        <f t="shared" si="1"/>
        <v>0</v>
      </c>
    </row>
    <row r="47" spans="1:10" ht="30" x14ac:dyDescent="0.25">
      <c r="A47" s="5" t="s">
        <v>336</v>
      </c>
      <c r="B47" s="5" t="s">
        <v>326</v>
      </c>
      <c r="C47" s="5" t="s">
        <v>290</v>
      </c>
      <c r="D47" s="4">
        <v>57457.14</v>
      </c>
      <c r="E47" s="4"/>
      <c r="F47" s="3">
        <f t="shared" si="0"/>
        <v>57457.14</v>
      </c>
      <c r="G47" s="4"/>
      <c r="H47" s="4">
        <v>13689.3</v>
      </c>
      <c r="I47" s="4"/>
      <c r="J47" s="3">
        <f t="shared" si="1"/>
        <v>13689.3</v>
      </c>
    </row>
    <row r="48" spans="1:10" x14ac:dyDescent="0.25">
      <c r="A48" s="5" t="s">
        <v>335</v>
      </c>
      <c r="B48" s="5" t="s">
        <v>326</v>
      </c>
      <c r="C48" s="5" t="s">
        <v>290</v>
      </c>
      <c r="D48" s="4">
        <v>174431.02</v>
      </c>
      <c r="E48" s="4"/>
      <c r="F48" s="3">
        <f t="shared" si="0"/>
        <v>174431.02</v>
      </c>
      <c r="G48" s="4"/>
      <c r="H48" s="4">
        <v>111080.03</v>
      </c>
      <c r="I48" s="4"/>
      <c r="J48" s="3">
        <f t="shared" si="1"/>
        <v>111080.03</v>
      </c>
    </row>
    <row r="49" spans="1:11" ht="30" x14ac:dyDescent="0.25">
      <c r="A49" s="5" t="s">
        <v>334</v>
      </c>
      <c r="B49" s="5" t="s">
        <v>326</v>
      </c>
      <c r="C49" s="5" t="s">
        <v>290</v>
      </c>
      <c r="D49" s="4">
        <v>12446.15</v>
      </c>
      <c r="E49" s="4"/>
      <c r="F49" s="3">
        <f t="shared" si="0"/>
        <v>12446.15</v>
      </c>
      <c r="G49" s="4"/>
      <c r="H49" s="4"/>
      <c r="I49" s="4"/>
      <c r="J49" s="3">
        <f t="shared" si="1"/>
        <v>0</v>
      </c>
    </row>
    <row r="50" spans="1:11" x14ac:dyDescent="0.25">
      <c r="A50" s="5" t="s">
        <v>333</v>
      </c>
      <c r="B50" s="5" t="s">
        <v>326</v>
      </c>
      <c r="C50" s="5" t="s">
        <v>290</v>
      </c>
      <c r="D50" s="4">
        <v>119692.97</v>
      </c>
      <c r="E50" s="4"/>
      <c r="F50" s="3">
        <f t="shared" si="0"/>
        <v>119692.97</v>
      </c>
      <c r="G50" s="4"/>
      <c r="H50" s="4">
        <v>137120.65</v>
      </c>
      <c r="I50" s="4"/>
      <c r="J50" s="3">
        <f t="shared" si="1"/>
        <v>137120.65</v>
      </c>
    </row>
    <row r="51" spans="1:11" x14ac:dyDescent="0.25">
      <c r="A51" s="5" t="s">
        <v>332</v>
      </c>
      <c r="B51" s="5" t="s">
        <v>326</v>
      </c>
      <c r="C51" s="5" t="s">
        <v>290</v>
      </c>
      <c r="D51" s="4">
        <v>152794.73000000001</v>
      </c>
      <c r="E51" s="4"/>
      <c r="F51" s="3">
        <f t="shared" si="0"/>
        <v>152794.73000000001</v>
      </c>
      <c r="G51" s="4"/>
      <c r="H51" s="4">
        <v>96627</v>
      </c>
      <c r="I51" s="4"/>
      <c r="J51" s="3">
        <f t="shared" si="1"/>
        <v>96627</v>
      </c>
    </row>
    <row r="52" spans="1:11" x14ac:dyDescent="0.25">
      <c r="A52" s="5" t="s">
        <v>331</v>
      </c>
      <c r="B52" s="5" t="s">
        <v>326</v>
      </c>
      <c r="C52" s="5" t="s">
        <v>290</v>
      </c>
      <c r="D52" s="4">
        <v>17461.900000000001</v>
      </c>
      <c r="E52" s="4"/>
      <c r="F52" s="3">
        <f t="shared" si="0"/>
        <v>17461.900000000001</v>
      </c>
      <c r="G52" s="4"/>
      <c r="H52" s="4"/>
      <c r="I52" s="4"/>
      <c r="J52" s="3">
        <f t="shared" si="1"/>
        <v>0</v>
      </c>
    </row>
    <row r="53" spans="1:11" x14ac:dyDescent="0.25">
      <c r="A53" s="5" t="s">
        <v>330</v>
      </c>
      <c r="B53" s="5" t="s">
        <v>326</v>
      </c>
      <c r="C53" s="5" t="s">
        <v>290</v>
      </c>
      <c r="D53" s="4">
        <v>15604.2</v>
      </c>
      <c r="E53" s="4"/>
      <c r="F53" s="3">
        <f t="shared" si="0"/>
        <v>15604.2</v>
      </c>
      <c r="G53" s="4"/>
      <c r="H53" s="4">
        <v>34371.360000000001</v>
      </c>
      <c r="I53" s="4"/>
      <c r="J53" s="3">
        <f t="shared" si="1"/>
        <v>34371.360000000001</v>
      </c>
    </row>
    <row r="54" spans="1:11" x14ac:dyDescent="0.25">
      <c r="A54" s="5" t="s">
        <v>329</v>
      </c>
      <c r="B54" s="5" t="s">
        <v>326</v>
      </c>
      <c r="C54" s="5" t="s">
        <v>290</v>
      </c>
      <c r="D54" s="4">
        <v>20968.82</v>
      </c>
      <c r="E54" s="4"/>
      <c r="F54" s="3">
        <f t="shared" si="0"/>
        <v>20968.82</v>
      </c>
      <c r="G54" s="4"/>
      <c r="H54" s="4">
        <v>26439.62</v>
      </c>
      <c r="I54" s="4"/>
      <c r="J54" s="3">
        <f t="shared" si="1"/>
        <v>26439.62</v>
      </c>
      <c r="K54" s="8">
        <f>SUM(J9:J54)</f>
        <v>-190631.9499999996</v>
      </c>
    </row>
    <row r="55" spans="1:11" x14ac:dyDescent="0.25">
      <c r="A55" s="5" t="s">
        <v>328</v>
      </c>
      <c r="B55" s="5" t="s">
        <v>326</v>
      </c>
      <c r="C55" s="5" t="s">
        <v>290</v>
      </c>
      <c r="D55" s="4">
        <v>239474.77</v>
      </c>
      <c r="E55" s="4"/>
      <c r="F55" s="3">
        <f t="shared" si="0"/>
        <v>239474.77</v>
      </c>
      <c r="G55" s="4"/>
      <c r="H55" s="4">
        <v>300774.84999999998</v>
      </c>
      <c r="I55" s="4"/>
      <c r="J55" s="3">
        <f t="shared" si="1"/>
        <v>300774.84999999998</v>
      </c>
    </row>
    <row r="56" spans="1:11" x14ac:dyDescent="0.25">
      <c r="A56" s="5" t="s">
        <v>327</v>
      </c>
      <c r="B56" s="5" t="s">
        <v>326</v>
      </c>
      <c r="C56" s="5" t="s">
        <v>290</v>
      </c>
      <c r="D56" s="4"/>
      <c r="E56" s="4"/>
      <c r="F56" s="3">
        <f t="shared" si="0"/>
        <v>0</v>
      </c>
      <c r="G56" s="4"/>
      <c r="H56" s="4"/>
      <c r="I56" s="4">
        <v>5515.72</v>
      </c>
      <c r="J56" s="3">
        <f t="shared" si="1"/>
        <v>-5515.72</v>
      </c>
    </row>
    <row r="57" spans="1:11" ht="30" x14ac:dyDescent="0.25">
      <c r="A57" s="5" t="s">
        <v>325</v>
      </c>
      <c r="B57" s="5" t="s">
        <v>322</v>
      </c>
      <c r="C57" s="5" t="s">
        <v>290</v>
      </c>
      <c r="D57" s="4"/>
      <c r="E57" s="4">
        <v>140.41</v>
      </c>
      <c r="F57" s="3">
        <f t="shared" si="0"/>
        <v>-140.41</v>
      </c>
      <c r="G57" s="4"/>
      <c r="H57" s="4"/>
      <c r="I57" s="4">
        <v>140.41</v>
      </c>
      <c r="J57" s="3">
        <f t="shared" si="1"/>
        <v>-140.41</v>
      </c>
    </row>
    <row r="58" spans="1:11" ht="30" x14ac:dyDescent="0.25">
      <c r="A58" s="5" t="s">
        <v>324</v>
      </c>
      <c r="B58" s="5" t="s">
        <v>322</v>
      </c>
      <c r="C58" s="5" t="s">
        <v>290</v>
      </c>
      <c r="D58" s="4"/>
      <c r="E58" s="4"/>
      <c r="F58" s="3">
        <f t="shared" si="0"/>
        <v>0</v>
      </c>
      <c r="G58" s="4"/>
      <c r="H58" s="4">
        <v>40269.43</v>
      </c>
      <c r="I58" s="4"/>
      <c r="J58" s="3">
        <f t="shared" si="1"/>
        <v>40269.43</v>
      </c>
    </row>
    <row r="59" spans="1:11" ht="30" x14ac:dyDescent="0.25">
      <c r="A59" s="5" t="s">
        <v>323</v>
      </c>
      <c r="B59" s="5" t="s">
        <v>322</v>
      </c>
      <c r="C59" s="5" t="s">
        <v>290</v>
      </c>
      <c r="D59" s="4"/>
      <c r="E59" s="4">
        <v>4299.13</v>
      </c>
      <c r="F59" s="3">
        <f t="shared" si="0"/>
        <v>-4299.13</v>
      </c>
      <c r="G59" s="4"/>
      <c r="H59" s="4"/>
      <c r="I59" s="4">
        <v>4299.13</v>
      </c>
      <c r="J59" s="3">
        <f t="shared" si="1"/>
        <v>-4299.13</v>
      </c>
    </row>
    <row r="60" spans="1:11" ht="30" x14ac:dyDescent="0.25">
      <c r="A60" s="5" t="s">
        <v>321</v>
      </c>
      <c r="B60" s="5" t="s">
        <v>309</v>
      </c>
      <c r="C60" s="5" t="s">
        <v>317</v>
      </c>
      <c r="D60" s="4">
        <v>1541938.58</v>
      </c>
      <c r="E60" s="4"/>
      <c r="F60" s="3">
        <f t="shared" si="0"/>
        <v>1541938.58</v>
      </c>
      <c r="G60" s="4"/>
      <c r="H60" s="4">
        <v>4121792.4</v>
      </c>
      <c r="I60" s="4"/>
      <c r="J60" s="3">
        <f t="shared" si="1"/>
        <v>4121792.4</v>
      </c>
    </row>
    <row r="61" spans="1:11" ht="30" x14ac:dyDescent="0.25">
      <c r="A61" s="5" t="s">
        <v>320</v>
      </c>
      <c r="B61" s="5" t="s">
        <v>309</v>
      </c>
      <c r="C61" s="5" t="s">
        <v>317</v>
      </c>
      <c r="D61" s="4"/>
      <c r="E61" s="4"/>
      <c r="F61" s="3">
        <f t="shared" si="0"/>
        <v>0</v>
      </c>
      <c r="G61" s="4"/>
      <c r="H61" s="4">
        <v>33739.199999999997</v>
      </c>
      <c r="I61" s="4"/>
      <c r="J61" s="3">
        <f t="shared" si="1"/>
        <v>33739.199999999997</v>
      </c>
    </row>
    <row r="62" spans="1:11" ht="30" x14ac:dyDescent="0.25">
      <c r="A62" s="5" t="s">
        <v>319</v>
      </c>
      <c r="B62" s="5" t="s">
        <v>309</v>
      </c>
      <c r="C62" s="5" t="s">
        <v>317</v>
      </c>
      <c r="D62" s="4"/>
      <c r="E62" s="4"/>
      <c r="F62" s="3">
        <f t="shared" si="0"/>
        <v>0</v>
      </c>
      <c r="G62" s="4"/>
      <c r="H62" s="4">
        <v>303473.73</v>
      </c>
      <c r="I62" s="4"/>
      <c r="J62" s="3">
        <f t="shared" si="1"/>
        <v>303473.73</v>
      </c>
    </row>
    <row r="63" spans="1:11" ht="30" x14ac:dyDescent="0.25">
      <c r="A63" s="5" t="s">
        <v>318</v>
      </c>
      <c r="B63" s="5" t="s">
        <v>309</v>
      </c>
      <c r="C63" s="5" t="s">
        <v>317</v>
      </c>
      <c r="D63" s="4">
        <v>6227149.1799999997</v>
      </c>
      <c r="E63" s="4"/>
      <c r="F63" s="3">
        <f t="shared" si="0"/>
        <v>6227149.1799999997</v>
      </c>
      <c r="G63" s="4"/>
      <c r="H63" s="4">
        <v>1141595.47</v>
      </c>
      <c r="I63" s="4"/>
      <c r="J63" s="3">
        <f t="shared" si="1"/>
        <v>1141595.47</v>
      </c>
    </row>
    <row r="64" spans="1:11" x14ac:dyDescent="0.25">
      <c r="A64" s="5" t="s">
        <v>316</v>
      </c>
      <c r="B64" s="5" t="s">
        <v>309</v>
      </c>
      <c r="C64" s="5" t="s">
        <v>295</v>
      </c>
      <c r="D64" s="4">
        <v>264621.84000000003</v>
      </c>
      <c r="E64" s="4"/>
      <c r="F64" s="3">
        <f t="shared" si="0"/>
        <v>264621.84000000003</v>
      </c>
      <c r="G64" s="4"/>
      <c r="H64" s="4">
        <v>75834.69</v>
      </c>
      <c r="I64" s="4"/>
      <c r="J64" s="3">
        <f t="shared" si="1"/>
        <v>75834.69</v>
      </c>
    </row>
    <row r="65" spans="1:10" x14ac:dyDescent="0.25">
      <c r="A65" s="5" t="s">
        <v>315</v>
      </c>
      <c r="B65" s="5" t="s">
        <v>309</v>
      </c>
      <c r="C65" s="5" t="s">
        <v>290</v>
      </c>
      <c r="D65" s="4">
        <v>12607.36</v>
      </c>
      <c r="E65" s="4"/>
      <c r="F65" s="3">
        <f t="shared" si="0"/>
        <v>12607.36</v>
      </c>
      <c r="G65" s="4"/>
      <c r="H65" s="4">
        <v>12607.36</v>
      </c>
      <c r="I65" s="4"/>
      <c r="J65" s="3">
        <f t="shared" si="1"/>
        <v>12607.36</v>
      </c>
    </row>
    <row r="66" spans="1:10" ht="30" x14ac:dyDescent="0.25">
      <c r="A66" s="5" t="s">
        <v>314</v>
      </c>
      <c r="B66" s="5" t="s">
        <v>309</v>
      </c>
      <c r="C66" s="5" t="s">
        <v>290</v>
      </c>
      <c r="D66" s="4">
        <v>17382021.050000001</v>
      </c>
      <c r="E66" s="4"/>
      <c r="F66" s="3">
        <f t="shared" si="0"/>
        <v>17382021.050000001</v>
      </c>
      <c r="G66" s="4"/>
      <c r="H66" s="4">
        <v>27450538.16</v>
      </c>
      <c r="I66" s="4"/>
      <c r="J66" s="3">
        <f t="shared" si="1"/>
        <v>27450538.16</v>
      </c>
    </row>
    <row r="67" spans="1:10" x14ac:dyDescent="0.25">
      <c r="A67" s="5" t="s">
        <v>313</v>
      </c>
      <c r="B67" s="5" t="s">
        <v>309</v>
      </c>
      <c r="C67" s="5" t="s">
        <v>290</v>
      </c>
      <c r="D67" s="4"/>
      <c r="E67" s="4">
        <v>14682021.050000001</v>
      </c>
      <c r="F67" s="3">
        <f t="shared" si="0"/>
        <v>-14682021.050000001</v>
      </c>
      <c r="G67" s="4"/>
      <c r="H67" s="4"/>
      <c r="I67" s="4">
        <v>14720687.369999999</v>
      </c>
      <c r="J67" s="3">
        <f t="shared" si="1"/>
        <v>-14720687.369999999</v>
      </c>
    </row>
    <row r="68" spans="1:10" ht="30" x14ac:dyDescent="0.25">
      <c r="A68" s="5" t="s">
        <v>312</v>
      </c>
      <c r="B68" s="5" t="s">
        <v>309</v>
      </c>
      <c r="C68" s="5" t="s">
        <v>290</v>
      </c>
      <c r="D68" s="4">
        <v>13513557.17</v>
      </c>
      <c r="E68" s="4"/>
      <c r="F68" s="3">
        <f t="shared" si="0"/>
        <v>13513557.17</v>
      </c>
      <c r="G68" s="4"/>
      <c r="H68" s="4">
        <v>17990239.670000002</v>
      </c>
      <c r="I68" s="4"/>
      <c r="J68" s="3">
        <f t="shared" si="1"/>
        <v>17990239.670000002</v>
      </c>
    </row>
    <row r="69" spans="1:10" x14ac:dyDescent="0.25">
      <c r="A69" s="5" t="s">
        <v>311</v>
      </c>
      <c r="B69" s="5" t="s">
        <v>309</v>
      </c>
      <c r="C69" s="5" t="s">
        <v>290</v>
      </c>
      <c r="D69" s="4">
        <v>640419.38</v>
      </c>
      <c r="E69" s="4"/>
      <c r="F69" s="3">
        <f t="shared" si="0"/>
        <v>640419.38</v>
      </c>
      <c r="G69" s="4"/>
      <c r="H69" s="4">
        <v>640419.38</v>
      </c>
      <c r="I69" s="4"/>
      <c r="J69" s="3">
        <f t="shared" si="1"/>
        <v>640419.38</v>
      </c>
    </row>
    <row r="70" spans="1:10" ht="30" x14ac:dyDescent="0.25">
      <c r="A70" s="5" t="s">
        <v>310</v>
      </c>
      <c r="B70" s="5" t="s">
        <v>309</v>
      </c>
      <c r="C70" s="5" t="s">
        <v>290</v>
      </c>
      <c r="D70" s="4">
        <v>2317.25</v>
      </c>
      <c r="E70" s="4"/>
      <c r="F70" s="3">
        <f t="shared" si="0"/>
        <v>2317.25</v>
      </c>
      <c r="G70" s="4"/>
      <c r="H70" s="4">
        <v>2317.25</v>
      </c>
      <c r="I70" s="4"/>
      <c r="J70" s="3">
        <f t="shared" si="1"/>
        <v>2317.25</v>
      </c>
    </row>
    <row r="71" spans="1:10" x14ac:dyDescent="0.25">
      <c r="A71" s="5" t="s">
        <v>308</v>
      </c>
      <c r="B71" s="5" t="s">
        <v>299</v>
      </c>
      <c r="C71" s="5" t="s">
        <v>295</v>
      </c>
      <c r="D71" s="4"/>
      <c r="E71" s="4">
        <v>19106724.32</v>
      </c>
      <c r="F71" s="3">
        <f t="shared" si="0"/>
        <v>-19106724.32</v>
      </c>
      <c r="G71" s="4"/>
      <c r="H71" s="4"/>
      <c r="I71" s="4">
        <v>31315744.449999999</v>
      </c>
      <c r="J71" s="3">
        <f t="shared" si="1"/>
        <v>-31315744.449999999</v>
      </c>
    </row>
    <row r="72" spans="1:10" x14ac:dyDescent="0.25">
      <c r="A72" s="5" t="s">
        <v>307</v>
      </c>
      <c r="B72" s="5" t="s">
        <v>299</v>
      </c>
      <c r="C72" s="5" t="s">
        <v>295</v>
      </c>
      <c r="D72" s="4"/>
      <c r="E72" s="4">
        <v>1848386.38</v>
      </c>
      <c r="F72" s="3">
        <f t="shared" si="0"/>
        <v>-1848386.38</v>
      </c>
      <c r="G72" s="4"/>
      <c r="H72" s="4"/>
      <c r="I72" s="4">
        <v>2709789.34</v>
      </c>
      <c r="J72" s="3">
        <f t="shared" si="1"/>
        <v>-2709789.34</v>
      </c>
    </row>
    <row r="73" spans="1:10" x14ac:dyDescent="0.25">
      <c r="A73" s="5" t="s">
        <v>306</v>
      </c>
      <c r="B73" s="5" t="s">
        <v>299</v>
      </c>
      <c r="C73" s="5" t="s">
        <v>290</v>
      </c>
      <c r="D73" s="4"/>
      <c r="E73" s="4">
        <v>1300000</v>
      </c>
      <c r="F73" s="3">
        <f t="shared" si="0"/>
        <v>-1300000</v>
      </c>
      <c r="G73" s="4"/>
      <c r="H73" s="4"/>
      <c r="I73" s="4">
        <v>1300000</v>
      </c>
      <c r="J73" s="3">
        <f t="shared" si="1"/>
        <v>-1300000</v>
      </c>
    </row>
    <row r="74" spans="1:10" x14ac:dyDescent="0.25">
      <c r="A74" s="5" t="s">
        <v>305</v>
      </c>
      <c r="B74" s="5" t="s">
        <v>299</v>
      </c>
      <c r="C74" s="5" t="s">
        <v>290</v>
      </c>
      <c r="D74" s="4"/>
      <c r="E74" s="4">
        <v>600701.72</v>
      </c>
      <c r="F74" s="3">
        <f t="shared" ref="F74:F86" si="2">IF(E74="",D74,-E74)</f>
        <v>-600701.72</v>
      </c>
      <c r="G74" s="4"/>
      <c r="H74" s="4"/>
      <c r="I74" s="4">
        <v>600701.72</v>
      </c>
      <c r="J74" s="3">
        <f t="shared" ref="J74:J87" si="3">IF(I74="",H74,-I74)</f>
        <v>-600701.72</v>
      </c>
    </row>
    <row r="75" spans="1:10" x14ac:dyDescent="0.25">
      <c r="A75" s="5" t="s">
        <v>304</v>
      </c>
      <c r="B75" s="5" t="s">
        <v>299</v>
      </c>
      <c r="C75" s="5" t="s">
        <v>290</v>
      </c>
      <c r="D75" s="4">
        <v>1520330.41</v>
      </c>
      <c r="E75" s="4"/>
      <c r="F75" s="3">
        <f t="shared" si="2"/>
        <v>1520330.41</v>
      </c>
      <c r="G75" s="4"/>
      <c r="H75" s="4">
        <v>1520330.41</v>
      </c>
      <c r="I75" s="4"/>
      <c r="J75" s="3">
        <f t="shared" si="3"/>
        <v>1520330.41</v>
      </c>
    </row>
    <row r="76" spans="1:10" x14ac:dyDescent="0.25">
      <c r="A76" s="5" t="s">
        <v>303</v>
      </c>
      <c r="B76" s="5" t="s">
        <v>299</v>
      </c>
      <c r="C76" s="5" t="s">
        <v>290</v>
      </c>
      <c r="D76" s="4">
        <v>1051582.48</v>
      </c>
      <c r="E76" s="4"/>
      <c r="F76" s="3">
        <f t="shared" si="2"/>
        <v>1051582.48</v>
      </c>
      <c r="G76" s="4"/>
      <c r="H76" s="4">
        <v>1827849.78</v>
      </c>
      <c r="I76" s="4"/>
      <c r="J76" s="3">
        <f t="shared" si="3"/>
        <v>1827849.78</v>
      </c>
    </row>
    <row r="77" spans="1:10" ht="30" x14ac:dyDescent="0.25">
      <c r="A77" s="5" t="s">
        <v>302</v>
      </c>
      <c r="B77" s="5" t="s">
        <v>299</v>
      </c>
      <c r="C77" s="5" t="s">
        <v>290</v>
      </c>
      <c r="D77" s="4">
        <v>0.81</v>
      </c>
      <c r="E77" s="4"/>
      <c r="F77" s="3">
        <f t="shared" si="2"/>
        <v>0.81</v>
      </c>
      <c r="G77" s="4"/>
      <c r="H77" s="4">
        <v>0.81</v>
      </c>
      <c r="I77" s="4"/>
      <c r="J77" s="3">
        <f t="shared" si="3"/>
        <v>0.81</v>
      </c>
    </row>
    <row r="78" spans="1:10" x14ac:dyDescent="0.25">
      <c r="A78" s="5" t="s">
        <v>301</v>
      </c>
      <c r="B78" s="5" t="s">
        <v>299</v>
      </c>
      <c r="C78" s="5" t="s">
        <v>290</v>
      </c>
      <c r="D78" s="4"/>
      <c r="E78" s="4">
        <v>384382.86</v>
      </c>
      <c r="F78" s="3">
        <f t="shared" si="2"/>
        <v>-384382.86</v>
      </c>
      <c r="G78" s="4"/>
      <c r="H78" s="4"/>
      <c r="I78" s="4">
        <v>384382.86</v>
      </c>
      <c r="J78" s="3">
        <f t="shared" si="3"/>
        <v>-384382.86</v>
      </c>
    </row>
    <row r="79" spans="1:10" x14ac:dyDescent="0.25">
      <c r="A79" s="5" t="s">
        <v>300</v>
      </c>
      <c r="B79" s="5" t="s">
        <v>299</v>
      </c>
      <c r="C79" s="5" t="s">
        <v>290</v>
      </c>
      <c r="D79" s="4">
        <v>895977.51</v>
      </c>
      <c r="E79" s="4"/>
      <c r="F79" s="3">
        <f t="shared" si="2"/>
        <v>895977.51</v>
      </c>
      <c r="G79" s="4"/>
      <c r="H79" s="4">
        <v>895977.51</v>
      </c>
      <c r="I79" s="4"/>
      <c r="J79" s="3">
        <f t="shared" si="3"/>
        <v>895977.51</v>
      </c>
    </row>
    <row r="80" spans="1:10" x14ac:dyDescent="0.25">
      <c r="A80" s="5" t="s">
        <v>298</v>
      </c>
      <c r="B80" s="5" t="s">
        <v>291</v>
      </c>
      <c r="C80" s="5" t="s">
        <v>295</v>
      </c>
      <c r="D80" s="4">
        <v>141163.95000000001</v>
      </c>
      <c r="E80" s="4"/>
      <c r="F80" s="3">
        <f t="shared" si="2"/>
        <v>141163.95000000001</v>
      </c>
      <c r="G80" s="4"/>
      <c r="H80" s="4">
        <v>141163.95000000001</v>
      </c>
      <c r="I80" s="4"/>
      <c r="J80" s="3">
        <f t="shared" si="3"/>
        <v>141163.95000000001</v>
      </c>
    </row>
    <row r="81" spans="1:10" x14ac:dyDescent="0.25">
      <c r="A81" s="5" t="s">
        <v>297</v>
      </c>
      <c r="B81" s="5" t="s">
        <v>291</v>
      </c>
      <c r="C81" s="5" t="s">
        <v>295</v>
      </c>
      <c r="D81" s="4"/>
      <c r="E81" s="4">
        <v>3567068.04</v>
      </c>
      <c r="F81" s="3">
        <f t="shared" si="2"/>
        <v>-3567068.04</v>
      </c>
      <c r="G81" s="4"/>
      <c r="H81" s="4"/>
      <c r="I81" s="4">
        <v>3212159.26</v>
      </c>
      <c r="J81" s="3">
        <f t="shared" si="3"/>
        <v>-3212159.26</v>
      </c>
    </row>
    <row r="82" spans="1:10" x14ac:dyDescent="0.25">
      <c r="A82" s="5" t="s">
        <v>296</v>
      </c>
      <c r="B82" s="5" t="s">
        <v>291</v>
      </c>
      <c r="C82" s="5" t="s">
        <v>295</v>
      </c>
      <c r="D82" s="4"/>
      <c r="E82" s="4">
        <v>0</v>
      </c>
      <c r="F82" s="3">
        <f t="shared" si="2"/>
        <v>0</v>
      </c>
      <c r="G82" s="4"/>
      <c r="H82" s="4"/>
      <c r="I82" s="4">
        <v>0</v>
      </c>
      <c r="J82" s="3">
        <f t="shared" si="3"/>
        <v>0</v>
      </c>
    </row>
    <row r="83" spans="1:10" ht="30" x14ac:dyDescent="0.25">
      <c r="A83" s="5" t="s">
        <v>294</v>
      </c>
      <c r="B83" s="5" t="s">
        <v>291</v>
      </c>
      <c r="C83" s="5" t="s">
        <v>290</v>
      </c>
      <c r="D83" s="4"/>
      <c r="E83" s="4">
        <v>100</v>
      </c>
      <c r="F83" s="3">
        <f t="shared" si="2"/>
        <v>-100</v>
      </c>
      <c r="G83" s="4"/>
      <c r="H83" s="4"/>
      <c r="I83" s="4">
        <v>100</v>
      </c>
      <c r="J83" s="3">
        <f t="shared" si="3"/>
        <v>-100</v>
      </c>
    </row>
    <row r="84" spans="1:10" ht="30" x14ac:dyDescent="0.25">
      <c r="A84" s="5" t="s">
        <v>293</v>
      </c>
      <c r="B84" s="5" t="s">
        <v>291</v>
      </c>
      <c r="C84" s="5" t="s">
        <v>290</v>
      </c>
      <c r="D84" s="4"/>
      <c r="E84" s="4">
        <v>1913607.89</v>
      </c>
      <c r="F84" s="3">
        <f t="shared" si="2"/>
        <v>-1913607.89</v>
      </c>
      <c r="G84" s="4"/>
      <c r="H84" s="4"/>
      <c r="I84" s="4">
        <v>1913607.89</v>
      </c>
      <c r="J84" s="3">
        <f t="shared" si="3"/>
        <v>-1913607.89</v>
      </c>
    </row>
    <row r="85" spans="1:10" x14ac:dyDescent="0.25">
      <c r="A85" s="5" t="s">
        <v>292</v>
      </c>
      <c r="B85" s="5" t="s">
        <v>291</v>
      </c>
      <c r="C85" s="5" t="s">
        <v>290</v>
      </c>
      <c r="D85" s="4"/>
      <c r="E85" s="4">
        <v>141163.95000000001</v>
      </c>
      <c r="F85" s="3">
        <f t="shared" si="2"/>
        <v>-141163.95000000001</v>
      </c>
      <c r="G85" s="4"/>
      <c r="H85" s="4"/>
      <c r="I85" s="4">
        <v>141163.95000000001</v>
      </c>
      <c r="J85" s="3">
        <f t="shared" si="3"/>
        <v>-141163.95000000001</v>
      </c>
    </row>
    <row r="86" spans="1:10" x14ac:dyDescent="0.25">
      <c r="A86" s="6"/>
      <c r="B86" s="5"/>
      <c r="C86" s="5"/>
      <c r="D86" s="4">
        <v>63831894.740000002</v>
      </c>
      <c r="E86" s="4">
        <v>63831894.740000002</v>
      </c>
      <c r="F86" s="3">
        <f t="shared" si="2"/>
        <v>-63831894.740000002</v>
      </c>
      <c r="G86" s="4"/>
      <c r="H86" s="4">
        <v>75501411.519999996</v>
      </c>
      <c r="I86" s="4">
        <v>75501411.519999996</v>
      </c>
      <c r="J86" s="3">
        <f t="shared" si="3"/>
        <v>-75501411.519999996</v>
      </c>
    </row>
    <row r="87" spans="1:10" x14ac:dyDescent="0.25">
      <c r="A87" s="6" t="s">
        <v>289</v>
      </c>
      <c r="B87" s="5"/>
      <c r="C87" s="5"/>
      <c r="D87" s="4"/>
      <c r="E87" s="4">
        <v>-354908.78</v>
      </c>
      <c r="F87" s="4"/>
      <c r="G87" s="4"/>
      <c r="H87" s="4"/>
      <c r="I87" s="4">
        <v>-104627.18</v>
      </c>
      <c r="J87" s="3">
        <f t="shared" si="3"/>
        <v>104627.18</v>
      </c>
    </row>
  </sheetData>
  <mergeCells count="2">
    <mergeCell ref="A1:B2"/>
    <mergeCell ref="A3:B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4A15-96ED-43F8-96CE-EDA2F4BF6A19}">
  <sheetPr filterMode="1"/>
  <dimension ref="A1:G236"/>
  <sheetViews>
    <sheetView workbookViewId="0">
      <selection activeCell="E236" sqref="E236"/>
    </sheetView>
  </sheetViews>
  <sheetFormatPr defaultRowHeight="15" x14ac:dyDescent="0.25"/>
  <cols>
    <col min="2" max="2" width="20.42578125" bestFit="1" customWidth="1"/>
    <col min="3" max="3" width="11" bestFit="1" customWidth="1"/>
    <col min="4" max="4" width="28.42578125" bestFit="1" customWidth="1"/>
    <col min="5" max="5" width="14" style="3" bestFit="1" customWidth="1"/>
    <col min="6" max="6" width="12.85546875" style="3" bestFit="1" customWidth="1"/>
    <col min="7" max="7" width="14" style="3" bestFit="1" customWidth="1"/>
  </cols>
  <sheetData>
    <row r="1" spans="1:7" x14ac:dyDescent="0.25">
      <c r="A1" s="1" t="s">
        <v>288</v>
      </c>
    </row>
    <row r="2" spans="1:7" x14ac:dyDescent="0.25">
      <c r="A2" s="1" t="s">
        <v>386</v>
      </c>
    </row>
    <row r="3" spans="1:7" x14ac:dyDescent="0.25">
      <c r="A3" s="1" t="s">
        <v>4</v>
      </c>
    </row>
    <row r="4" spans="1:7" x14ac:dyDescent="0.25">
      <c r="A4" s="1" t="s">
        <v>387</v>
      </c>
      <c r="B4" s="1" t="s">
        <v>388</v>
      </c>
      <c r="C4" s="1" t="s">
        <v>389</v>
      </c>
      <c r="D4" s="1" t="s">
        <v>390</v>
      </c>
      <c r="E4" s="2" t="s">
        <v>391</v>
      </c>
      <c r="F4" s="2" t="s">
        <v>392</v>
      </c>
      <c r="G4" s="2" t="s">
        <v>393</v>
      </c>
    </row>
    <row r="5" spans="1:7" hidden="1" x14ac:dyDescent="0.25">
      <c r="A5" s="1" t="s">
        <v>394</v>
      </c>
      <c r="B5" s="1" t="s">
        <v>395</v>
      </c>
      <c r="C5" s="1" t="s">
        <v>396</v>
      </c>
      <c r="D5" s="1" t="s">
        <v>4</v>
      </c>
      <c r="E5" s="3">
        <v>2242</v>
      </c>
      <c r="F5" s="2" t="s">
        <v>4</v>
      </c>
      <c r="G5" s="3">
        <v>2242</v>
      </c>
    </row>
    <row r="6" spans="1:7" hidden="1" x14ac:dyDescent="0.25">
      <c r="A6" s="1" t="s">
        <v>397</v>
      </c>
      <c r="B6" s="1" t="s">
        <v>398</v>
      </c>
      <c r="C6" s="1" t="s">
        <v>399</v>
      </c>
      <c r="D6" s="1" t="s">
        <v>4</v>
      </c>
      <c r="E6" s="3">
        <v>1102</v>
      </c>
      <c r="F6" s="3">
        <v>165.3</v>
      </c>
      <c r="G6" s="3">
        <v>1267.3</v>
      </c>
    </row>
    <row r="7" spans="1:7" hidden="1" x14ac:dyDescent="0.25">
      <c r="A7" s="1" t="s">
        <v>400</v>
      </c>
      <c r="B7" s="1" t="s">
        <v>401</v>
      </c>
      <c r="C7" s="1" t="s">
        <v>402</v>
      </c>
      <c r="D7" s="1" t="s">
        <v>403</v>
      </c>
      <c r="E7" s="3">
        <v>1091.7</v>
      </c>
      <c r="F7" s="3">
        <v>163.77000000000001</v>
      </c>
      <c r="G7" s="3">
        <v>1255.47</v>
      </c>
    </row>
    <row r="8" spans="1:7" hidden="1" x14ac:dyDescent="0.25">
      <c r="A8" s="1" t="s">
        <v>404</v>
      </c>
      <c r="B8" s="1" t="s">
        <v>405</v>
      </c>
      <c r="C8" s="1" t="s">
        <v>406</v>
      </c>
      <c r="D8" s="1" t="s">
        <v>4</v>
      </c>
      <c r="E8" s="3">
        <v>891</v>
      </c>
      <c r="F8" s="3">
        <v>133.65</v>
      </c>
      <c r="G8" s="3">
        <v>1024.6500000000001</v>
      </c>
    </row>
    <row r="9" spans="1:7" hidden="1" x14ac:dyDescent="0.25">
      <c r="A9" s="1" t="s">
        <v>407</v>
      </c>
      <c r="B9" s="1" t="s">
        <v>408</v>
      </c>
      <c r="C9" s="1" t="s">
        <v>406</v>
      </c>
      <c r="D9" s="1" t="s">
        <v>409</v>
      </c>
      <c r="E9" s="3">
        <v>14025.6</v>
      </c>
      <c r="F9" s="3">
        <v>2103.84</v>
      </c>
      <c r="G9" s="3">
        <v>16129.44</v>
      </c>
    </row>
    <row r="10" spans="1:7" hidden="1" x14ac:dyDescent="0.25">
      <c r="A10" s="1" t="s">
        <v>410</v>
      </c>
      <c r="B10" s="1" t="s">
        <v>411</v>
      </c>
      <c r="C10" s="1" t="s">
        <v>412</v>
      </c>
      <c r="D10" s="1" t="s">
        <v>4</v>
      </c>
      <c r="E10" s="3">
        <v>11866.05</v>
      </c>
      <c r="F10" s="2" t="s">
        <v>4</v>
      </c>
      <c r="G10" s="3">
        <v>11866.05</v>
      </c>
    </row>
    <row r="11" spans="1:7" hidden="1" x14ac:dyDescent="0.25">
      <c r="A11" s="1" t="s">
        <v>404</v>
      </c>
      <c r="B11" s="1" t="s">
        <v>413</v>
      </c>
      <c r="C11" s="1" t="s">
        <v>414</v>
      </c>
      <c r="D11" s="1" t="s">
        <v>4</v>
      </c>
      <c r="E11" s="3">
        <v>1389</v>
      </c>
      <c r="F11" s="3">
        <v>208.35</v>
      </c>
      <c r="G11" s="3">
        <v>1597.35</v>
      </c>
    </row>
    <row r="12" spans="1:7" hidden="1" x14ac:dyDescent="0.25">
      <c r="A12" s="1" t="s">
        <v>407</v>
      </c>
      <c r="B12" s="1" t="s">
        <v>415</v>
      </c>
      <c r="C12" s="1" t="s">
        <v>416</v>
      </c>
      <c r="D12" s="1" t="s">
        <v>417</v>
      </c>
      <c r="E12" s="3">
        <v>21060.799999999999</v>
      </c>
      <c r="F12" s="3">
        <v>3159.12</v>
      </c>
      <c r="G12" s="3">
        <v>24219.919999999998</v>
      </c>
    </row>
    <row r="13" spans="1:7" hidden="1" x14ac:dyDescent="0.25">
      <c r="A13" s="1" t="s">
        <v>418</v>
      </c>
      <c r="B13" s="1" t="s">
        <v>419</v>
      </c>
      <c r="C13" s="1" t="s">
        <v>420</v>
      </c>
      <c r="D13" s="1" t="s">
        <v>4</v>
      </c>
      <c r="E13" s="3">
        <v>5613.4</v>
      </c>
      <c r="F13" s="3">
        <v>842.02</v>
      </c>
      <c r="G13" s="3">
        <v>6455.42</v>
      </c>
    </row>
    <row r="14" spans="1:7" hidden="1" x14ac:dyDescent="0.25">
      <c r="A14" s="1" t="s">
        <v>421</v>
      </c>
      <c r="B14" s="1" t="s">
        <v>422</v>
      </c>
      <c r="C14" s="1" t="s">
        <v>423</v>
      </c>
      <c r="D14" s="1" t="s">
        <v>4</v>
      </c>
      <c r="E14" s="3">
        <v>9459</v>
      </c>
      <c r="F14" s="3">
        <v>1418.85</v>
      </c>
      <c r="G14" s="3">
        <v>10877.85</v>
      </c>
    </row>
    <row r="15" spans="1:7" hidden="1" x14ac:dyDescent="0.25">
      <c r="A15" s="1" t="s">
        <v>407</v>
      </c>
      <c r="B15" s="1" t="s">
        <v>424</v>
      </c>
      <c r="C15" s="1" t="s">
        <v>425</v>
      </c>
      <c r="D15" s="1" t="s">
        <v>426</v>
      </c>
      <c r="E15" s="3">
        <v>16395.2</v>
      </c>
      <c r="F15" s="3">
        <v>2459.2800000000002</v>
      </c>
      <c r="G15" s="3">
        <v>18854.48</v>
      </c>
    </row>
    <row r="16" spans="1:7" hidden="1" x14ac:dyDescent="0.25">
      <c r="A16" s="1" t="s">
        <v>427</v>
      </c>
      <c r="B16" s="1" t="s">
        <v>428</v>
      </c>
      <c r="C16" s="1" t="s">
        <v>429</v>
      </c>
      <c r="D16" s="1" t="s">
        <v>430</v>
      </c>
      <c r="E16" s="3">
        <v>201634</v>
      </c>
      <c r="F16" s="3">
        <v>30245.1</v>
      </c>
      <c r="G16" s="3">
        <v>231879.1</v>
      </c>
    </row>
    <row r="17" spans="1:7" hidden="1" x14ac:dyDescent="0.25">
      <c r="A17" s="1" t="s">
        <v>407</v>
      </c>
      <c r="B17" s="1" t="s">
        <v>431</v>
      </c>
      <c r="C17" s="1" t="s">
        <v>432</v>
      </c>
      <c r="D17" s="1" t="s">
        <v>433</v>
      </c>
      <c r="E17" s="3">
        <v>15705.6</v>
      </c>
      <c r="F17" s="3">
        <v>2355.84</v>
      </c>
      <c r="G17" s="3">
        <v>18061.439999999999</v>
      </c>
    </row>
    <row r="18" spans="1:7" hidden="1" x14ac:dyDescent="0.25">
      <c r="A18" s="1" t="s">
        <v>434</v>
      </c>
      <c r="B18" s="1" t="s">
        <v>435</v>
      </c>
      <c r="C18" s="1" t="s">
        <v>436</v>
      </c>
      <c r="D18" s="1" t="s">
        <v>437</v>
      </c>
      <c r="E18" s="3">
        <v>566559.77</v>
      </c>
      <c r="F18" s="3">
        <v>84983.97</v>
      </c>
      <c r="G18" s="3">
        <v>651543.74</v>
      </c>
    </row>
    <row r="19" spans="1:7" hidden="1" x14ac:dyDescent="0.25">
      <c r="A19" s="1" t="s">
        <v>438</v>
      </c>
      <c r="B19" s="1" t="s">
        <v>439</v>
      </c>
      <c r="C19" s="1" t="s">
        <v>436</v>
      </c>
      <c r="D19" s="1" t="s">
        <v>440</v>
      </c>
      <c r="E19" s="3">
        <v>333841</v>
      </c>
      <c r="F19" s="3">
        <v>50076.15</v>
      </c>
      <c r="G19" s="3">
        <v>383917.15</v>
      </c>
    </row>
    <row r="20" spans="1:7" hidden="1" x14ac:dyDescent="0.25">
      <c r="A20" s="1" t="s">
        <v>427</v>
      </c>
      <c r="B20" s="1" t="s">
        <v>441</v>
      </c>
      <c r="C20" s="1" t="s">
        <v>436</v>
      </c>
      <c r="D20" s="1" t="s">
        <v>442</v>
      </c>
      <c r="E20" s="3">
        <v>425552.91</v>
      </c>
      <c r="F20" s="3">
        <v>63832.94</v>
      </c>
      <c r="G20" s="3">
        <v>489385.85</v>
      </c>
    </row>
    <row r="21" spans="1:7" hidden="1" x14ac:dyDescent="0.25">
      <c r="A21" s="1" t="s">
        <v>427</v>
      </c>
      <c r="B21" s="1" t="s">
        <v>443</v>
      </c>
      <c r="C21" s="1" t="s">
        <v>436</v>
      </c>
      <c r="D21" s="1" t="s">
        <v>444</v>
      </c>
      <c r="E21" s="3">
        <v>17772.599999999999</v>
      </c>
      <c r="F21" s="3">
        <v>2665.9</v>
      </c>
      <c r="G21" s="3">
        <v>20438.5</v>
      </c>
    </row>
    <row r="22" spans="1:7" hidden="1" x14ac:dyDescent="0.25">
      <c r="A22" s="1" t="s">
        <v>434</v>
      </c>
      <c r="B22" s="1" t="s">
        <v>445</v>
      </c>
      <c r="C22" s="1" t="s">
        <v>436</v>
      </c>
      <c r="D22" s="1" t="s">
        <v>446</v>
      </c>
      <c r="E22" s="3">
        <v>33665.1</v>
      </c>
      <c r="F22" s="3">
        <v>5049.7700000000004</v>
      </c>
      <c r="G22" s="3">
        <v>38714.870000000003</v>
      </c>
    </row>
    <row r="23" spans="1:7" hidden="1" x14ac:dyDescent="0.25">
      <c r="A23" s="1" t="s">
        <v>410</v>
      </c>
      <c r="B23" s="1" t="s">
        <v>447</v>
      </c>
      <c r="C23" s="1" t="s">
        <v>448</v>
      </c>
      <c r="D23" s="1" t="s">
        <v>4</v>
      </c>
      <c r="E23" s="3">
        <v>11429</v>
      </c>
      <c r="F23" s="2" t="s">
        <v>4</v>
      </c>
      <c r="G23" s="3">
        <v>11429</v>
      </c>
    </row>
    <row r="24" spans="1:7" hidden="1" x14ac:dyDescent="0.25">
      <c r="A24" s="1" t="s">
        <v>400</v>
      </c>
      <c r="B24" s="1" t="s">
        <v>449</v>
      </c>
      <c r="C24" s="1" t="s">
        <v>448</v>
      </c>
      <c r="D24" s="1" t="s">
        <v>450</v>
      </c>
      <c r="E24" s="3">
        <v>230.4</v>
      </c>
      <c r="F24" s="3">
        <v>34.57</v>
      </c>
      <c r="G24" s="3">
        <v>264.97000000000003</v>
      </c>
    </row>
    <row r="25" spans="1:7" hidden="1" x14ac:dyDescent="0.25">
      <c r="A25" s="1" t="s">
        <v>427</v>
      </c>
      <c r="B25" s="1" t="s">
        <v>451</v>
      </c>
      <c r="C25" s="1" t="s">
        <v>436</v>
      </c>
      <c r="D25" s="1" t="s">
        <v>452</v>
      </c>
      <c r="E25" s="3">
        <v>333841</v>
      </c>
      <c r="F25" s="3">
        <v>50076.15</v>
      </c>
      <c r="G25" s="3">
        <v>383917.15</v>
      </c>
    </row>
    <row r="26" spans="1:7" x14ac:dyDescent="0.25">
      <c r="A26" s="1" t="s">
        <v>453</v>
      </c>
      <c r="B26" s="1" t="s">
        <v>454</v>
      </c>
      <c r="C26" s="1" t="s">
        <v>436</v>
      </c>
      <c r="D26" s="1" t="s">
        <v>455</v>
      </c>
      <c r="E26" s="3">
        <v>711803.96</v>
      </c>
      <c r="F26" s="3">
        <v>106770.61</v>
      </c>
      <c r="G26" s="3">
        <v>818574.57</v>
      </c>
    </row>
    <row r="27" spans="1:7" hidden="1" x14ac:dyDescent="0.25">
      <c r="A27" s="1" t="s">
        <v>427</v>
      </c>
      <c r="B27" s="1" t="s">
        <v>456</v>
      </c>
      <c r="C27" s="1" t="s">
        <v>436</v>
      </c>
      <c r="D27" s="1" t="s">
        <v>457</v>
      </c>
      <c r="E27" s="3">
        <v>37124</v>
      </c>
      <c r="F27" s="3">
        <v>5568.6</v>
      </c>
      <c r="G27" s="3">
        <v>42692.6</v>
      </c>
    </row>
    <row r="28" spans="1:7" hidden="1" x14ac:dyDescent="0.25">
      <c r="A28" s="1" t="s">
        <v>407</v>
      </c>
      <c r="B28" s="1" t="s">
        <v>458</v>
      </c>
      <c r="C28" s="1" t="s">
        <v>459</v>
      </c>
      <c r="D28" s="1" t="s">
        <v>460</v>
      </c>
      <c r="E28" s="3">
        <v>6864</v>
      </c>
      <c r="F28" s="3">
        <v>1029.5999999999999</v>
      </c>
      <c r="G28" s="3">
        <v>7893.6</v>
      </c>
    </row>
    <row r="29" spans="1:7" hidden="1" x14ac:dyDescent="0.25">
      <c r="A29" s="1" t="s">
        <v>461</v>
      </c>
      <c r="B29" s="1" t="s">
        <v>462</v>
      </c>
      <c r="C29" s="1" t="s">
        <v>463</v>
      </c>
      <c r="D29" s="1" t="s">
        <v>4</v>
      </c>
      <c r="E29" s="3">
        <v>6412.5</v>
      </c>
      <c r="F29" s="3">
        <v>961.88</v>
      </c>
      <c r="G29" s="3">
        <v>7374.38</v>
      </c>
    </row>
    <row r="30" spans="1:7" hidden="1" x14ac:dyDescent="0.25">
      <c r="A30" s="1" t="s">
        <v>407</v>
      </c>
      <c r="B30" s="1" t="s">
        <v>464</v>
      </c>
      <c r="C30" s="1" t="s">
        <v>465</v>
      </c>
      <c r="D30" s="1" t="s">
        <v>466</v>
      </c>
      <c r="E30" s="3">
        <v>26356.799999999999</v>
      </c>
      <c r="F30" s="3">
        <v>3953.52</v>
      </c>
      <c r="G30" s="3">
        <v>30310.32</v>
      </c>
    </row>
    <row r="31" spans="1:7" hidden="1" x14ac:dyDescent="0.25">
      <c r="A31" s="1" t="s">
        <v>467</v>
      </c>
      <c r="B31" s="1" t="s">
        <v>468</v>
      </c>
      <c r="C31" s="1" t="s">
        <v>469</v>
      </c>
      <c r="D31" s="1" t="s">
        <v>4</v>
      </c>
      <c r="E31" s="3">
        <v>2778</v>
      </c>
      <c r="F31" s="3">
        <v>416.7</v>
      </c>
      <c r="G31" s="3">
        <v>3194.7</v>
      </c>
    </row>
    <row r="32" spans="1:7" hidden="1" x14ac:dyDescent="0.25">
      <c r="A32" s="1" t="s">
        <v>418</v>
      </c>
      <c r="B32" s="1" t="s">
        <v>470</v>
      </c>
      <c r="C32" s="1" t="s">
        <v>469</v>
      </c>
      <c r="D32" s="1" t="s">
        <v>4</v>
      </c>
      <c r="E32" s="3">
        <v>16748.400000000001</v>
      </c>
      <c r="F32" s="3">
        <v>2512.2800000000002</v>
      </c>
      <c r="G32" s="3">
        <v>19260.68</v>
      </c>
    </row>
    <row r="33" spans="1:7" hidden="1" x14ac:dyDescent="0.25">
      <c r="A33" s="1" t="s">
        <v>471</v>
      </c>
      <c r="B33" s="1" t="s">
        <v>472</v>
      </c>
      <c r="C33" s="1" t="s">
        <v>469</v>
      </c>
      <c r="D33" s="1" t="s">
        <v>4</v>
      </c>
      <c r="E33" s="3">
        <v>58800</v>
      </c>
      <c r="F33" s="2" t="s">
        <v>4</v>
      </c>
      <c r="G33" s="3">
        <v>58800</v>
      </c>
    </row>
    <row r="34" spans="1:7" hidden="1" x14ac:dyDescent="0.25">
      <c r="A34" s="1" t="s">
        <v>407</v>
      </c>
      <c r="B34" s="1" t="s">
        <v>473</v>
      </c>
      <c r="C34" s="1" t="s">
        <v>474</v>
      </c>
      <c r="D34" s="1" t="s">
        <v>475</v>
      </c>
      <c r="E34" s="3">
        <v>13142.4</v>
      </c>
      <c r="F34" s="3">
        <v>1971.36</v>
      </c>
      <c r="G34" s="3">
        <v>15113.76</v>
      </c>
    </row>
    <row r="35" spans="1:7" hidden="1" x14ac:dyDescent="0.25">
      <c r="A35" s="1" t="s">
        <v>407</v>
      </c>
      <c r="B35" s="1" t="s">
        <v>476</v>
      </c>
      <c r="C35" s="1" t="s">
        <v>477</v>
      </c>
      <c r="D35" s="1" t="s">
        <v>478</v>
      </c>
      <c r="E35" s="3">
        <v>10237.6</v>
      </c>
      <c r="F35" s="3">
        <v>1535.64</v>
      </c>
      <c r="G35" s="3">
        <v>11773.24</v>
      </c>
    </row>
    <row r="36" spans="1:7" hidden="1" x14ac:dyDescent="0.25">
      <c r="A36" s="1" t="s">
        <v>461</v>
      </c>
      <c r="B36" s="1" t="s">
        <v>479</v>
      </c>
      <c r="C36" s="1" t="s">
        <v>480</v>
      </c>
      <c r="D36" s="1" t="s">
        <v>4</v>
      </c>
      <c r="E36" s="3">
        <v>423.9</v>
      </c>
      <c r="F36" s="3">
        <v>63.59</v>
      </c>
      <c r="G36" s="3">
        <v>487.49</v>
      </c>
    </row>
    <row r="37" spans="1:7" hidden="1" x14ac:dyDescent="0.25">
      <c r="A37" s="1" t="s">
        <v>427</v>
      </c>
      <c r="B37" s="1" t="s">
        <v>481</v>
      </c>
      <c r="C37" s="1" t="s">
        <v>480</v>
      </c>
      <c r="D37" s="1" t="s">
        <v>482</v>
      </c>
      <c r="E37" s="3">
        <v>63433</v>
      </c>
      <c r="F37" s="3">
        <v>9514.9500000000007</v>
      </c>
      <c r="G37" s="3">
        <v>72947.95</v>
      </c>
    </row>
    <row r="38" spans="1:7" hidden="1" x14ac:dyDescent="0.25">
      <c r="A38" s="1" t="s">
        <v>421</v>
      </c>
      <c r="B38" s="1" t="s">
        <v>483</v>
      </c>
      <c r="C38" s="1" t="s">
        <v>484</v>
      </c>
      <c r="D38" s="1" t="s">
        <v>4</v>
      </c>
      <c r="E38" s="3">
        <v>2250</v>
      </c>
      <c r="F38" s="3">
        <v>337.5</v>
      </c>
      <c r="G38" s="3">
        <v>2587.5</v>
      </c>
    </row>
    <row r="39" spans="1:7" hidden="1" x14ac:dyDescent="0.25">
      <c r="A39" s="1" t="s">
        <v>407</v>
      </c>
      <c r="B39" s="1" t="s">
        <v>485</v>
      </c>
      <c r="C39" s="1" t="s">
        <v>480</v>
      </c>
      <c r="D39" s="1" t="s">
        <v>4</v>
      </c>
      <c r="E39" s="3">
        <v>1536</v>
      </c>
      <c r="F39" s="3">
        <v>230.4</v>
      </c>
      <c r="G39" s="3">
        <v>1766.4</v>
      </c>
    </row>
    <row r="40" spans="1:7" hidden="1" x14ac:dyDescent="0.25">
      <c r="A40" s="1" t="s">
        <v>434</v>
      </c>
      <c r="B40" s="1" t="s">
        <v>486</v>
      </c>
      <c r="C40" s="1" t="s">
        <v>480</v>
      </c>
      <c r="D40" s="1" t="s">
        <v>487</v>
      </c>
      <c r="E40" s="3">
        <v>678404.91</v>
      </c>
      <c r="F40" s="3">
        <v>101760.74</v>
      </c>
      <c r="G40" s="3">
        <v>780165.65</v>
      </c>
    </row>
    <row r="41" spans="1:7" hidden="1" x14ac:dyDescent="0.25">
      <c r="A41" s="1" t="s">
        <v>434</v>
      </c>
      <c r="B41" s="1" t="s">
        <v>488</v>
      </c>
      <c r="C41" s="1" t="s">
        <v>480</v>
      </c>
      <c r="D41" s="1" t="s">
        <v>489</v>
      </c>
      <c r="E41" s="3">
        <v>40367.760000000002</v>
      </c>
      <c r="F41" s="3">
        <v>6055.16</v>
      </c>
      <c r="G41" s="3">
        <v>46422.92</v>
      </c>
    </row>
    <row r="42" spans="1:7" hidden="1" x14ac:dyDescent="0.25">
      <c r="A42" s="1" t="s">
        <v>427</v>
      </c>
      <c r="B42" s="1" t="s">
        <v>490</v>
      </c>
      <c r="C42" s="1" t="s">
        <v>480</v>
      </c>
      <c r="D42" s="1" t="s">
        <v>491</v>
      </c>
      <c r="E42" s="3">
        <v>21737.46</v>
      </c>
      <c r="F42" s="3">
        <v>3260.62</v>
      </c>
      <c r="G42" s="3">
        <v>24998.080000000002</v>
      </c>
    </row>
    <row r="43" spans="1:7" hidden="1" x14ac:dyDescent="0.25">
      <c r="A43" s="1" t="s">
        <v>427</v>
      </c>
      <c r="B43" s="1" t="s">
        <v>492</v>
      </c>
      <c r="C43" s="1" t="s">
        <v>480</v>
      </c>
      <c r="D43" s="1" t="s">
        <v>493</v>
      </c>
      <c r="E43" s="3">
        <v>530916.91</v>
      </c>
      <c r="F43" s="3">
        <v>79637.539999999994</v>
      </c>
      <c r="G43" s="3">
        <v>610554.44999999995</v>
      </c>
    </row>
    <row r="44" spans="1:7" hidden="1" x14ac:dyDescent="0.25">
      <c r="A44" s="1" t="s">
        <v>427</v>
      </c>
      <c r="B44" s="1" t="s">
        <v>494</v>
      </c>
      <c r="C44" s="1" t="s">
        <v>480</v>
      </c>
      <c r="D44" s="1" t="s">
        <v>495</v>
      </c>
      <c r="E44" s="3">
        <v>396860.82</v>
      </c>
      <c r="F44" s="3">
        <v>59529.120000000003</v>
      </c>
      <c r="G44" s="3">
        <v>456389.94</v>
      </c>
    </row>
    <row r="45" spans="1:7" hidden="1" x14ac:dyDescent="0.25">
      <c r="A45" s="1" t="s">
        <v>400</v>
      </c>
      <c r="B45" s="1" t="s">
        <v>496</v>
      </c>
      <c r="C45" s="1" t="s">
        <v>497</v>
      </c>
      <c r="D45" s="1" t="s">
        <v>498</v>
      </c>
      <c r="E45" s="3">
        <v>425.7</v>
      </c>
      <c r="F45" s="3">
        <v>63.86</v>
      </c>
      <c r="G45" s="3">
        <v>489.56</v>
      </c>
    </row>
    <row r="46" spans="1:7" hidden="1" x14ac:dyDescent="0.25">
      <c r="A46" s="1" t="s">
        <v>407</v>
      </c>
      <c r="B46" s="1" t="s">
        <v>499</v>
      </c>
      <c r="C46" s="1" t="s">
        <v>500</v>
      </c>
      <c r="D46" s="1" t="s">
        <v>501</v>
      </c>
      <c r="E46" s="3">
        <v>9081.6</v>
      </c>
      <c r="F46" s="3">
        <v>1362.24</v>
      </c>
      <c r="G46" s="3">
        <v>10443.84</v>
      </c>
    </row>
    <row r="47" spans="1:7" hidden="1" x14ac:dyDescent="0.25">
      <c r="A47" s="1" t="s">
        <v>461</v>
      </c>
      <c r="B47" s="1" t="s">
        <v>502</v>
      </c>
      <c r="C47" s="1" t="s">
        <v>503</v>
      </c>
      <c r="D47" s="1" t="s">
        <v>504</v>
      </c>
      <c r="E47" s="3">
        <v>1881</v>
      </c>
      <c r="F47" s="3">
        <v>282.14999999999998</v>
      </c>
      <c r="G47" s="3">
        <v>2163.15</v>
      </c>
    </row>
    <row r="48" spans="1:7" hidden="1" x14ac:dyDescent="0.25">
      <c r="A48" s="1" t="s">
        <v>407</v>
      </c>
      <c r="B48" s="1" t="s">
        <v>505</v>
      </c>
      <c r="C48" s="1" t="s">
        <v>506</v>
      </c>
      <c r="D48" s="1" t="s">
        <v>507</v>
      </c>
      <c r="E48" s="3">
        <v>8121.6</v>
      </c>
      <c r="F48" s="3">
        <v>1218.24</v>
      </c>
      <c r="G48" s="3">
        <v>9339.84</v>
      </c>
    </row>
    <row r="49" spans="1:7" hidden="1" x14ac:dyDescent="0.25">
      <c r="A49" s="1" t="s">
        <v>410</v>
      </c>
      <c r="B49" s="1" t="s">
        <v>508</v>
      </c>
      <c r="C49" s="1" t="s">
        <v>509</v>
      </c>
      <c r="D49" s="1" t="s">
        <v>4</v>
      </c>
      <c r="E49" s="3">
        <v>11915</v>
      </c>
      <c r="F49" s="2" t="s">
        <v>4</v>
      </c>
      <c r="G49" s="3">
        <v>11915</v>
      </c>
    </row>
    <row r="50" spans="1:7" hidden="1" x14ac:dyDescent="0.25">
      <c r="A50" s="1" t="s">
        <v>510</v>
      </c>
      <c r="B50" s="1" t="s">
        <v>511</v>
      </c>
      <c r="C50" s="1" t="s">
        <v>512</v>
      </c>
      <c r="D50" s="1" t="s">
        <v>4</v>
      </c>
      <c r="E50" s="3">
        <v>1250</v>
      </c>
      <c r="F50" s="3">
        <v>187.5</v>
      </c>
      <c r="G50" s="3">
        <v>1437.5</v>
      </c>
    </row>
    <row r="51" spans="1:7" hidden="1" x14ac:dyDescent="0.25">
      <c r="A51" s="1" t="s">
        <v>407</v>
      </c>
      <c r="B51" s="1" t="s">
        <v>513</v>
      </c>
      <c r="C51" s="1" t="s">
        <v>514</v>
      </c>
      <c r="D51" s="1" t="s">
        <v>515</v>
      </c>
      <c r="E51" s="3">
        <v>9940.7999999999993</v>
      </c>
      <c r="F51" s="3">
        <v>1491.12</v>
      </c>
      <c r="G51" s="3">
        <v>11431.92</v>
      </c>
    </row>
    <row r="52" spans="1:7" hidden="1" x14ac:dyDescent="0.25">
      <c r="A52" s="1" t="s">
        <v>471</v>
      </c>
      <c r="B52" s="1" t="s">
        <v>516</v>
      </c>
      <c r="C52" s="1" t="s">
        <v>517</v>
      </c>
      <c r="D52" s="1" t="s">
        <v>4</v>
      </c>
      <c r="E52" s="3">
        <v>69449.740000000005</v>
      </c>
      <c r="F52" s="2" t="s">
        <v>4</v>
      </c>
      <c r="G52" s="3">
        <v>69449.740000000005</v>
      </c>
    </row>
    <row r="53" spans="1:7" hidden="1" x14ac:dyDescent="0.25">
      <c r="A53" s="1" t="s">
        <v>407</v>
      </c>
      <c r="B53" s="1" t="s">
        <v>518</v>
      </c>
      <c r="C53" s="1" t="s">
        <v>519</v>
      </c>
      <c r="D53" s="1" t="s">
        <v>520</v>
      </c>
      <c r="E53" s="3">
        <v>434.78</v>
      </c>
      <c r="F53" s="3">
        <v>65.22</v>
      </c>
      <c r="G53" s="3">
        <v>500</v>
      </c>
    </row>
    <row r="54" spans="1:7" hidden="1" x14ac:dyDescent="0.25">
      <c r="A54" s="1" t="s">
        <v>418</v>
      </c>
      <c r="B54" s="1" t="s">
        <v>521</v>
      </c>
      <c r="C54" s="1" t="s">
        <v>522</v>
      </c>
      <c r="D54" s="1" t="s">
        <v>4</v>
      </c>
      <c r="E54" s="3">
        <v>16847</v>
      </c>
      <c r="F54" s="3">
        <v>2527.06</v>
      </c>
      <c r="G54" s="3">
        <v>19374.060000000001</v>
      </c>
    </row>
    <row r="55" spans="1:7" hidden="1" x14ac:dyDescent="0.25">
      <c r="A55" s="1" t="s">
        <v>407</v>
      </c>
      <c r="B55" s="1" t="s">
        <v>523</v>
      </c>
      <c r="C55" s="1" t="s">
        <v>524</v>
      </c>
      <c r="D55" s="1" t="s">
        <v>525</v>
      </c>
      <c r="E55" s="3">
        <v>5763.2</v>
      </c>
      <c r="F55" s="3">
        <v>864.48</v>
      </c>
      <c r="G55" s="3">
        <v>6627.68</v>
      </c>
    </row>
    <row r="56" spans="1:7" hidden="1" x14ac:dyDescent="0.25">
      <c r="A56" s="1" t="s">
        <v>467</v>
      </c>
      <c r="B56" s="1" t="s">
        <v>526</v>
      </c>
      <c r="C56" s="1" t="s">
        <v>527</v>
      </c>
      <c r="D56" s="1" t="s">
        <v>4</v>
      </c>
      <c r="E56" s="3">
        <v>2893</v>
      </c>
      <c r="F56" s="3">
        <v>433.95</v>
      </c>
      <c r="G56" s="3">
        <v>3326.95</v>
      </c>
    </row>
    <row r="57" spans="1:7" hidden="1" x14ac:dyDescent="0.25">
      <c r="A57" s="1" t="s">
        <v>407</v>
      </c>
      <c r="B57" s="1" t="s">
        <v>528</v>
      </c>
      <c r="C57" s="1" t="s">
        <v>527</v>
      </c>
      <c r="D57" s="1" t="s">
        <v>529</v>
      </c>
      <c r="E57" s="3">
        <v>10684</v>
      </c>
      <c r="F57" s="3">
        <v>1602.6</v>
      </c>
      <c r="G57" s="3">
        <v>12286.6</v>
      </c>
    </row>
    <row r="58" spans="1:7" hidden="1" x14ac:dyDescent="0.25">
      <c r="A58" s="1" t="s">
        <v>461</v>
      </c>
      <c r="B58" s="1" t="s">
        <v>530</v>
      </c>
      <c r="C58" s="1" t="s">
        <v>531</v>
      </c>
      <c r="D58" s="1" t="s">
        <v>4</v>
      </c>
      <c r="E58" s="3">
        <v>11889.9</v>
      </c>
      <c r="F58" s="3">
        <v>1783.49</v>
      </c>
      <c r="G58" s="3">
        <v>13673.39</v>
      </c>
    </row>
    <row r="59" spans="1:7" hidden="1" x14ac:dyDescent="0.25">
      <c r="A59" s="1" t="s">
        <v>400</v>
      </c>
      <c r="B59" s="1" t="s">
        <v>532</v>
      </c>
      <c r="C59" s="1" t="s">
        <v>531</v>
      </c>
      <c r="D59" s="1" t="s">
        <v>4</v>
      </c>
      <c r="E59" s="3">
        <v>2100.6</v>
      </c>
      <c r="F59" s="3">
        <v>315.08999999999997</v>
      </c>
      <c r="G59" s="3">
        <v>2415.69</v>
      </c>
    </row>
    <row r="60" spans="1:7" hidden="1" x14ac:dyDescent="0.25">
      <c r="A60" s="1" t="s">
        <v>434</v>
      </c>
      <c r="B60" s="1" t="s">
        <v>533</v>
      </c>
      <c r="C60" s="1" t="s">
        <v>534</v>
      </c>
      <c r="D60" s="1" t="s">
        <v>535</v>
      </c>
      <c r="E60" s="3">
        <v>755428.4</v>
      </c>
      <c r="F60" s="3">
        <v>113314.26</v>
      </c>
      <c r="G60" s="3">
        <v>868742.66</v>
      </c>
    </row>
    <row r="61" spans="1:7" hidden="1" x14ac:dyDescent="0.25">
      <c r="A61" s="1" t="s">
        <v>427</v>
      </c>
      <c r="B61" s="1" t="s">
        <v>536</v>
      </c>
      <c r="C61" s="1" t="s">
        <v>534</v>
      </c>
      <c r="D61" s="1" t="s">
        <v>537</v>
      </c>
      <c r="E61" s="3">
        <v>374999.91</v>
      </c>
      <c r="F61" s="3">
        <v>56249.99</v>
      </c>
      <c r="G61" s="3">
        <v>431249.9</v>
      </c>
    </row>
    <row r="62" spans="1:7" hidden="1" x14ac:dyDescent="0.25">
      <c r="A62" s="1" t="s">
        <v>427</v>
      </c>
      <c r="B62" s="1" t="s">
        <v>538</v>
      </c>
      <c r="C62" s="1" t="s">
        <v>534</v>
      </c>
      <c r="D62" s="1" t="s">
        <v>539</v>
      </c>
      <c r="E62" s="3">
        <v>21729.599999999999</v>
      </c>
      <c r="F62" s="3">
        <v>3259.44</v>
      </c>
      <c r="G62" s="3">
        <v>24989.040000000001</v>
      </c>
    </row>
    <row r="63" spans="1:7" hidden="1" x14ac:dyDescent="0.25">
      <c r="A63" s="1" t="s">
        <v>434</v>
      </c>
      <c r="B63" s="1" t="s">
        <v>540</v>
      </c>
      <c r="C63" s="1" t="s">
        <v>534</v>
      </c>
      <c r="D63" s="1" t="s">
        <v>541</v>
      </c>
      <c r="E63" s="3">
        <v>43580.4</v>
      </c>
      <c r="F63" s="3">
        <v>6537.06</v>
      </c>
      <c r="G63" s="3">
        <v>50117.46</v>
      </c>
    </row>
    <row r="64" spans="1:7" hidden="1" x14ac:dyDescent="0.25">
      <c r="A64" s="1" t="s">
        <v>427</v>
      </c>
      <c r="B64" s="1" t="s">
        <v>542</v>
      </c>
      <c r="C64" s="1" t="s">
        <v>534</v>
      </c>
      <c r="D64" s="1" t="s">
        <v>543</v>
      </c>
      <c r="E64" s="3">
        <v>60580</v>
      </c>
      <c r="F64" s="3">
        <v>9087</v>
      </c>
      <c r="G64" s="3">
        <v>69667</v>
      </c>
    </row>
    <row r="65" spans="1:7" hidden="1" x14ac:dyDescent="0.25">
      <c r="A65" s="1" t="s">
        <v>427</v>
      </c>
      <c r="B65" s="1" t="s">
        <v>544</v>
      </c>
      <c r="C65" s="1" t="s">
        <v>534</v>
      </c>
      <c r="D65" s="1" t="s">
        <v>545</v>
      </c>
      <c r="E65" s="3">
        <v>572516.64</v>
      </c>
      <c r="F65" s="3">
        <v>85877.5</v>
      </c>
      <c r="G65" s="3">
        <v>658394.14</v>
      </c>
    </row>
    <row r="66" spans="1:7" hidden="1" x14ac:dyDescent="0.25">
      <c r="A66" s="1" t="s">
        <v>394</v>
      </c>
      <c r="B66" s="1" t="s">
        <v>546</v>
      </c>
      <c r="C66" s="1" t="s">
        <v>547</v>
      </c>
      <c r="D66" s="1" t="s">
        <v>548</v>
      </c>
      <c r="E66" s="3">
        <v>2334</v>
      </c>
      <c r="F66" s="2" t="s">
        <v>4</v>
      </c>
      <c r="G66" s="3">
        <v>2334</v>
      </c>
    </row>
    <row r="67" spans="1:7" hidden="1" x14ac:dyDescent="0.25">
      <c r="A67" s="1" t="s">
        <v>400</v>
      </c>
      <c r="B67" s="1" t="s">
        <v>549</v>
      </c>
      <c r="C67" s="1" t="s">
        <v>547</v>
      </c>
      <c r="D67" s="1" t="s">
        <v>550</v>
      </c>
      <c r="E67" s="3">
        <v>1888.92</v>
      </c>
      <c r="F67" s="3">
        <v>283.33999999999997</v>
      </c>
      <c r="G67" s="3">
        <v>2172.2600000000002</v>
      </c>
    </row>
    <row r="68" spans="1:7" hidden="1" x14ac:dyDescent="0.25">
      <c r="A68" s="1" t="s">
        <v>407</v>
      </c>
      <c r="B68" s="1" t="s">
        <v>551</v>
      </c>
      <c r="C68" s="1" t="s">
        <v>552</v>
      </c>
      <c r="D68" s="1" t="s">
        <v>553</v>
      </c>
      <c r="E68" s="3">
        <v>2873.6</v>
      </c>
      <c r="F68" s="3">
        <v>431.04</v>
      </c>
      <c r="G68" s="3">
        <v>3304.64</v>
      </c>
    </row>
    <row r="69" spans="1:7" hidden="1" x14ac:dyDescent="0.25">
      <c r="A69" s="1" t="s">
        <v>410</v>
      </c>
      <c r="B69" s="1" t="s">
        <v>554</v>
      </c>
      <c r="C69" s="1" t="s">
        <v>555</v>
      </c>
      <c r="D69" s="1" t="s">
        <v>556</v>
      </c>
      <c r="E69" s="3">
        <v>11939</v>
      </c>
      <c r="F69" s="2" t="s">
        <v>4</v>
      </c>
      <c r="G69" s="3">
        <v>11939</v>
      </c>
    </row>
    <row r="70" spans="1:7" hidden="1" x14ac:dyDescent="0.25">
      <c r="A70" s="1" t="s">
        <v>410</v>
      </c>
      <c r="B70" s="1" t="s">
        <v>557</v>
      </c>
      <c r="C70" s="1" t="s">
        <v>555</v>
      </c>
      <c r="D70" s="1" t="s">
        <v>558</v>
      </c>
      <c r="E70" s="3">
        <v>2550</v>
      </c>
      <c r="F70" s="2" t="s">
        <v>4</v>
      </c>
      <c r="G70" s="3">
        <v>2550</v>
      </c>
    </row>
    <row r="71" spans="1:7" hidden="1" x14ac:dyDescent="0.25">
      <c r="A71" s="1" t="s">
        <v>559</v>
      </c>
      <c r="B71" s="1" t="s">
        <v>560</v>
      </c>
      <c r="C71" s="1" t="s">
        <v>555</v>
      </c>
      <c r="D71" s="1" t="s">
        <v>4</v>
      </c>
      <c r="E71" s="3">
        <v>3862</v>
      </c>
      <c r="F71" s="3">
        <v>579.29999999999995</v>
      </c>
      <c r="G71" s="3">
        <v>4441.3</v>
      </c>
    </row>
    <row r="72" spans="1:7" hidden="1" x14ac:dyDescent="0.25">
      <c r="A72" s="1" t="s">
        <v>407</v>
      </c>
      <c r="B72" s="1" t="s">
        <v>561</v>
      </c>
      <c r="C72" s="1" t="s">
        <v>562</v>
      </c>
      <c r="D72" s="1" t="s">
        <v>563</v>
      </c>
      <c r="E72" s="3">
        <v>4636</v>
      </c>
      <c r="F72" s="3">
        <v>695.4</v>
      </c>
      <c r="G72" s="3">
        <v>5331.4</v>
      </c>
    </row>
    <row r="73" spans="1:7" hidden="1" x14ac:dyDescent="0.25">
      <c r="A73" s="1" t="s">
        <v>418</v>
      </c>
      <c r="B73" s="1" t="s">
        <v>564</v>
      </c>
      <c r="C73" s="1" t="s">
        <v>565</v>
      </c>
      <c r="D73" s="1" t="s">
        <v>4</v>
      </c>
      <c r="E73" s="3">
        <v>12379.4</v>
      </c>
      <c r="F73" s="3">
        <v>1856.91</v>
      </c>
      <c r="G73" s="3">
        <v>14236.31</v>
      </c>
    </row>
    <row r="74" spans="1:7" hidden="1" x14ac:dyDescent="0.25">
      <c r="A74" s="1" t="s">
        <v>407</v>
      </c>
      <c r="B74" s="1" t="s">
        <v>566</v>
      </c>
      <c r="C74" s="1" t="s">
        <v>565</v>
      </c>
      <c r="D74" s="1" t="s">
        <v>567</v>
      </c>
      <c r="E74" s="3">
        <v>7707.2</v>
      </c>
      <c r="F74" s="3">
        <v>1156.08</v>
      </c>
      <c r="G74" s="3">
        <v>8863.2800000000007</v>
      </c>
    </row>
    <row r="75" spans="1:7" hidden="1" x14ac:dyDescent="0.25">
      <c r="A75" s="1" t="s">
        <v>418</v>
      </c>
      <c r="B75" s="1" t="s">
        <v>568</v>
      </c>
      <c r="C75" s="1" t="s">
        <v>569</v>
      </c>
      <c r="D75" s="1" t="s">
        <v>4</v>
      </c>
      <c r="E75" s="3">
        <v>1723.8</v>
      </c>
      <c r="F75" s="3">
        <v>258.58</v>
      </c>
      <c r="G75" s="3">
        <v>1982.38</v>
      </c>
    </row>
    <row r="76" spans="1:7" hidden="1" x14ac:dyDescent="0.25">
      <c r="A76" s="1" t="s">
        <v>407</v>
      </c>
      <c r="B76" s="1" t="s">
        <v>570</v>
      </c>
      <c r="C76" s="1" t="s">
        <v>571</v>
      </c>
      <c r="D76" s="1" t="s">
        <v>572</v>
      </c>
      <c r="E76" s="3">
        <v>12316.8</v>
      </c>
      <c r="F76" s="3">
        <v>1847.52</v>
      </c>
      <c r="G76" s="3">
        <v>14164.32</v>
      </c>
    </row>
    <row r="77" spans="1:7" hidden="1" x14ac:dyDescent="0.25">
      <c r="A77" s="1" t="s">
        <v>434</v>
      </c>
      <c r="B77" s="1" t="s">
        <v>573</v>
      </c>
      <c r="C77" s="1" t="s">
        <v>571</v>
      </c>
      <c r="D77" s="1" t="s">
        <v>574</v>
      </c>
      <c r="E77" s="3">
        <v>599083.86</v>
      </c>
      <c r="F77" s="3">
        <v>89862.58</v>
      </c>
      <c r="G77" s="3">
        <v>688946.44</v>
      </c>
    </row>
    <row r="78" spans="1:7" hidden="1" x14ac:dyDescent="0.25">
      <c r="A78" s="1" t="s">
        <v>427</v>
      </c>
      <c r="B78" s="1" t="s">
        <v>575</v>
      </c>
      <c r="C78" s="1" t="s">
        <v>571</v>
      </c>
      <c r="D78" s="1" t="s">
        <v>576</v>
      </c>
      <c r="E78" s="3">
        <v>461045</v>
      </c>
      <c r="F78" s="3">
        <v>69156.75</v>
      </c>
      <c r="G78" s="3">
        <v>530201.75</v>
      </c>
    </row>
    <row r="79" spans="1:7" hidden="1" x14ac:dyDescent="0.25">
      <c r="A79" s="1" t="s">
        <v>427</v>
      </c>
      <c r="B79" s="1" t="s">
        <v>577</v>
      </c>
      <c r="C79" s="1" t="s">
        <v>571</v>
      </c>
      <c r="D79" s="1" t="s">
        <v>578</v>
      </c>
      <c r="E79" s="3">
        <v>372154.73</v>
      </c>
      <c r="F79" s="3">
        <v>55823.21</v>
      </c>
      <c r="G79" s="3">
        <v>427977.94</v>
      </c>
    </row>
    <row r="80" spans="1:7" hidden="1" x14ac:dyDescent="0.25">
      <c r="A80" s="1" t="s">
        <v>427</v>
      </c>
      <c r="B80" s="1" t="s">
        <v>579</v>
      </c>
      <c r="C80" s="1" t="s">
        <v>571</v>
      </c>
      <c r="D80" s="1" t="s">
        <v>580</v>
      </c>
      <c r="E80" s="3">
        <v>899</v>
      </c>
      <c r="F80" s="3">
        <v>134.85</v>
      </c>
      <c r="G80" s="3">
        <v>1033.8499999999999</v>
      </c>
    </row>
    <row r="81" spans="1:7" hidden="1" x14ac:dyDescent="0.25">
      <c r="A81" s="1" t="s">
        <v>427</v>
      </c>
      <c r="B81" s="1" t="s">
        <v>581</v>
      </c>
      <c r="C81" s="1" t="s">
        <v>571</v>
      </c>
      <c r="D81" s="1" t="s">
        <v>582</v>
      </c>
      <c r="E81" s="3">
        <v>1382</v>
      </c>
      <c r="F81" s="3">
        <v>207.3</v>
      </c>
      <c r="G81" s="3">
        <v>1589.3</v>
      </c>
    </row>
    <row r="82" spans="1:7" hidden="1" x14ac:dyDescent="0.25">
      <c r="A82" s="1" t="s">
        <v>427</v>
      </c>
      <c r="B82" s="1" t="s">
        <v>583</v>
      </c>
      <c r="C82" s="1" t="s">
        <v>571</v>
      </c>
      <c r="D82" s="1" t="s">
        <v>584</v>
      </c>
      <c r="E82" s="3">
        <v>15512</v>
      </c>
      <c r="F82" s="3">
        <v>2326.8000000000002</v>
      </c>
      <c r="G82" s="3">
        <v>17838.8</v>
      </c>
    </row>
    <row r="83" spans="1:7" hidden="1" x14ac:dyDescent="0.25">
      <c r="A83" s="1" t="s">
        <v>394</v>
      </c>
      <c r="B83" s="1" t="s">
        <v>585</v>
      </c>
      <c r="C83" s="1" t="s">
        <v>586</v>
      </c>
      <c r="D83" s="1" t="s">
        <v>587</v>
      </c>
      <c r="E83" s="3">
        <v>1333</v>
      </c>
      <c r="F83" s="2" t="s">
        <v>4</v>
      </c>
      <c r="G83" s="3">
        <v>1333</v>
      </c>
    </row>
    <row r="84" spans="1:7" hidden="1" x14ac:dyDescent="0.25">
      <c r="A84" s="1" t="s">
        <v>418</v>
      </c>
      <c r="B84" s="1" t="s">
        <v>588</v>
      </c>
      <c r="C84" s="1" t="s">
        <v>589</v>
      </c>
      <c r="D84" s="1" t="s">
        <v>4</v>
      </c>
      <c r="E84" s="3">
        <v>9481.75</v>
      </c>
      <c r="F84" s="3">
        <v>1422.29</v>
      </c>
      <c r="G84" s="3">
        <v>10904.04</v>
      </c>
    </row>
    <row r="85" spans="1:7" hidden="1" x14ac:dyDescent="0.25">
      <c r="A85" s="1" t="s">
        <v>434</v>
      </c>
      <c r="B85" s="1" t="s">
        <v>590</v>
      </c>
      <c r="C85" s="1" t="s">
        <v>591</v>
      </c>
      <c r="D85" s="1" t="s">
        <v>592</v>
      </c>
      <c r="E85" s="3">
        <v>17280</v>
      </c>
      <c r="F85" s="3">
        <v>2592</v>
      </c>
      <c r="G85" s="3">
        <v>19872</v>
      </c>
    </row>
    <row r="86" spans="1:7" hidden="1" x14ac:dyDescent="0.25">
      <c r="A86" s="1" t="s">
        <v>421</v>
      </c>
      <c r="B86" s="1" t="s">
        <v>593</v>
      </c>
      <c r="C86" s="1" t="s">
        <v>589</v>
      </c>
      <c r="D86" s="1" t="s">
        <v>4</v>
      </c>
      <c r="E86" s="3">
        <v>5854.5</v>
      </c>
      <c r="F86" s="3">
        <v>878.18</v>
      </c>
      <c r="G86" s="3">
        <v>6732.68</v>
      </c>
    </row>
    <row r="87" spans="1:7" hidden="1" x14ac:dyDescent="0.25">
      <c r="A87" s="1" t="s">
        <v>434</v>
      </c>
      <c r="B87" s="1" t="s">
        <v>594</v>
      </c>
      <c r="C87" s="1" t="s">
        <v>591</v>
      </c>
      <c r="D87" s="1" t="s">
        <v>595</v>
      </c>
      <c r="E87" s="3">
        <v>38212.199999999997</v>
      </c>
      <c r="F87" s="3">
        <v>5731.84</v>
      </c>
      <c r="G87" s="3">
        <v>43944.04</v>
      </c>
    </row>
    <row r="88" spans="1:7" hidden="1" x14ac:dyDescent="0.25">
      <c r="A88" s="1" t="s">
        <v>427</v>
      </c>
      <c r="B88" s="1" t="s">
        <v>596</v>
      </c>
      <c r="C88" s="1" t="s">
        <v>591</v>
      </c>
      <c r="D88" s="1" t="s">
        <v>597</v>
      </c>
      <c r="E88" s="3">
        <v>18782.7</v>
      </c>
      <c r="F88" s="3">
        <v>2817.41</v>
      </c>
      <c r="G88" s="3">
        <v>21600.11</v>
      </c>
    </row>
    <row r="89" spans="1:7" hidden="1" x14ac:dyDescent="0.25">
      <c r="A89" s="1" t="s">
        <v>510</v>
      </c>
      <c r="B89" s="1" t="s">
        <v>598</v>
      </c>
      <c r="C89" s="1" t="s">
        <v>599</v>
      </c>
      <c r="D89" s="1" t="s">
        <v>4</v>
      </c>
      <c r="E89" s="3">
        <v>2500</v>
      </c>
      <c r="F89" s="3">
        <v>375</v>
      </c>
      <c r="G89" s="3">
        <v>2875</v>
      </c>
    </row>
    <row r="90" spans="1:7" hidden="1" x14ac:dyDescent="0.25">
      <c r="A90" s="1" t="s">
        <v>400</v>
      </c>
      <c r="B90" s="1" t="s">
        <v>600</v>
      </c>
      <c r="C90" s="1" t="s">
        <v>599</v>
      </c>
      <c r="D90" s="1" t="s">
        <v>601</v>
      </c>
      <c r="E90" s="3">
        <v>372.6</v>
      </c>
      <c r="F90" s="3">
        <v>55.9</v>
      </c>
      <c r="G90" s="3">
        <v>428.5</v>
      </c>
    </row>
    <row r="91" spans="1:7" hidden="1" x14ac:dyDescent="0.25">
      <c r="A91" s="1" t="s">
        <v>407</v>
      </c>
      <c r="B91" s="1" t="s">
        <v>602</v>
      </c>
      <c r="C91" s="1" t="s">
        <v>603</v>
      </c>
      <c r="D91" s="1" t="s">
        <v>604</v>
      </c>
      <c r="E91" s="3">
        <v>7641.6</v>
      </c>
      <c r="F91" s="3">
        <v>1146.24</v>
      </c>
      <c r="G91" s="3">
        <v>8787.84</v>
      </c>
    </row>
    <row r="92" spans="1:7" hidden="1" x14ac:dyDescent="0.25">
      <c r="A92" s="1" t="s">
        <v>397</v>
      </c>
      <c r="B92" s="1" t="s">
        <v>605</v>
      </c>
      <c r="C92" s="1" t="s">
        <v>606</v>
      </c>
      <c r="D92" s="1" t="s">
        <v>4</v>
      </c>
      <c r="E92" s="3">
        <v>1653</v>
      </c>
      <c r="F92" s="3">
        <v>247.95</v>
      </c>
      <c r="G92" s="3">
        <v>1900.95</v>
      </c>
    </row>
    <row r="93" spans="1:7" hidden="1" x14ac:dyDescent="0.25">
      <c r="A93" s="1" t="s">
        <v>407</v>
      </c>
      <c r="B93" s="1" t="s">
        <v>607</v>
      </c>
      <c r="C93" s="1" t="s">
        <v>608</v>
      </c>
      <c r="D93" s="1" t="s">
        <v>609</v>
      </c>
      <c r="E93" s="3">
        <v>10682.4</v>
      </c>
      <c r="F93" s="3">
        <v>1602.36</v>
      </c>
      <c r="G93" s="3">
        <v>12284.76</v>
      </c>
    </row>
    <row r="94" spans="1:7" hidden="1" x14ac:dyDescent="0.25">
      <c r="A94" s="1" t="s">
        <v>407</v>
      </c>
      <c r="B94" s="1" t="s">
        <v>610</v>
      </c>
      <c r="C94" s="1" t="s">
        <v>611</v>
      </c>
      <c r="D94" s="1" t="s">
        <v>612</v>
      </c>
      <c r="E94" s="3">
        <v>2957.6</v>
      </c>
      <c r="F94" s="3">
        <v>443.64</v>
      </c>
      <c r="G94" s="3">
        <v>3401.24</v>
      </c>
    </row>
    <row r="95" spans="1:7" hidden="1" x14ac:dyDescent="0.25">
      <c r="A95" s="1" t="s">
        <v>407</v>
      </c>
      <c r="B95" s="1" t="s">
        <v>613</v>
      </c>
      <c r="C95" s="1" t="s">
        <v>614</v>
      </c>
      <c r="D95" s="1" t="s">
        <v>615</v>
      </c>
      <c r="E95" s="3">
        <v>7187.2</v>
      </c>
      <c r="F95" s="3">
        <v>1078.08</v>
      </c>
      <c r="G95" s="3">
        <v>8265.2800000000007</v>
      </c>
    </row>
    <row r="96" spans="1:7" x14ac:dyDescent="0.25">
      <c r="A96" s="1" t="s">
        <v>453</v>
      </c>
      <c r="B96" s="1" t="s">
        <v>616</v>
      </c>
      <c r="C96" s="1" t="s">
        <v>614</v>
      </c>
      <c r="D96" s="1" t="s">
        <v>617</v>
      </c>
      <c r="E96" s="3">
        <v>260684</v>
      </c>
      <c r="F96" s="3">
        <v>39102.6</v>
      </c>
      <c r="G96" s="3">
        <v>299786.59999999998</v>
      </c>
    </row>
    <row r="97" spans="1:7" hidden="1" x14ac:dyDescent="0.25">
      <c r="A97" s="1" t="s">
        <v>418</v>
      </c>
      <c r="B97" s="1" t="s">
        <v>618</v>
      </c>
      <c r="C97" s="1" t="s">
        <v>619</v>
      </c>
      <c r="D97" s="1" t="s">
        <v>4</v>
      </c>
      <c r="E97" s="3">
        <v>13599.15</v>
      </c>
      <c r="F97" s="3">
        <v>2039.89</v>
      </c>
      <c r="G97" s="3">
        <v>15639.04</v>
      </c>
    </row>
    <row r="98" spans="1:7" hidden="1" x14ac:dyDescent="0.25">
      <c r="A98" s="1" t="s">
        <v>410</v>
      </c>
      <c r="B98" s="1" t="s">
        <v>620</v>
      </c>
      <c r="C98" s="1" t="s">
        <v>621</v>
      </c>
      <c r="D98" s="1" t="s">
        <v>4</v>
      </c>
      <c r="E98" s="3">
        <v>11704</v>
      </c>
      <c r="F98" s="2" t="s">
        <v>4</v>
      </c>
      <c r="G98" s="3">
        <v>11704</v>
      </c>
    </row>
    <row r="99" spans="1:7" hidden="1" x14ac:dyDescent="0.25">
      <c r="A99" s="1" t="s">
        <v>407</v>
      </c>
      <c r="B99" s="1" t="s">
        <v>622</v>
      </c>
      <c r="C99" s="1" t="s">
        <v>623</v>
      </c>
      <c r="D99" s="1" t="s">
        <v>624</v>
      </c>
      <c r="E99" s="3">
        <v>4167.2</v>
      </c>
      <c r="F99" s="3">
        <v>625.08000000000004</v>
      </c>
      <c r="G99" s="3">
        <v>4792.28</v>
      </c>
    </row>
    <row r="100" spans="1:7" hidden="1" x14ac:dyDescent="0.25">
      <c r="A100" s="1" t="s">
        <v>427</v>
      </c>
      <c r="B100" s="1" t="s">
        <v>625</v>
      </c>
      <c r="C100" s="1" t="s">
        <v>623</v>
      </c>
      <c r="D100" s="1" t="s">
        <v>626</v>
      </c>
      <c r="E100" s="3">
        <v>68240</v>
      </c>
      <c r="F100" s="3">
        <v>10236</v>
      </c>
      <c r="G100" s="3">
        <v>78476</v>
      </c>
    </row>
    <row r="101" spans="1:7" hidden="1" x14ac:dyDescent="0.25">
      <c r="A101" s="1" t="s">
        <v>434</v>
      </c>
      <c r="B101" s="1" t="s">
        <v>627</v>
      </c>
      <c r="C101" s="1" t="s">
        <v>623</v>
      </c>
      <c r="D101" s="1" t="s">
        <v>628</v>
      </c>
      <c r="E101" s="3">
        <v>685424.82</v>
      </c>
      <c r="F101" s="3">
        <v>102813.72</v>
      </c>
      <c r="G101" s="3">
        <v>788238.54</v>
      </c>
    </row>
    <row r="102" spans="1:7" hidden="1" x14ac:dyDescent="0.25">
      <c r="A102" s="1" t="s">
        <v>394</v>
      </c>
      <c r="B102" s="1" t="s">
        <v>629</v>
      </c>
      <c r="C102" s="1" t="s">
        <v>630</v>
      </c>
      <c r="D102" s="1" t="s">
        <v>631</v>
      </c>
      <c r="E102" s="3">
        <v>2583</v>
      </c>
      <c r="F102" s="2" t="s">
        <v>4</v>
      </c>
      <c r="G102" s="3">
        <v>2583</v>
      </c>
    </row>
    <row r="103" spans="1:7" hidden="1" x14ac:dyDescent="0.25">
      <c r="A103" s="1" t="s">
        <v>427</v>
      </c>
      <c r="B103" s="1" t="s">
        <v>632</v>
      </c>
      <c r="C103" s="1" t="s">
        <v>586</v>
      </c>
      <c r="D103" s="1" t="s">
        <v>633</v>
      </c>
      <c r="E103" s="3">
        <v>440579</v>
      </c>
      <c r="F103" s="3">
        <v>66086.850000000006</v>
      </c>
      <c r="G103" s="3">
        <v>506665.85</v>
      </c>
    </row>
    <row r="104" spans="1:7" hidden="1" x14ac:dyDescent="0.25">
      <c r="A104" s="1" t="s">
        <v>427</v>
      </c>
      <c r="B104" s="1" t="s">
        <v>634</v>
      </c>
      <c r="C104" s="1" t="s">
        <v>623</v>
      </c>
      <c r="D104" s="1" t="s">
        <v>635</v>
      </c>
      <c r="E104" s="3">
        <v>663791.91</v>
      </c>
      <c r="F104" s="3">
        <v>99568.79</v>
      </c>
      <c r="G104" s="3">
        <v>763360.7</v>
      </c>
    </row>
    <row r="105" spans="1:7" hidden="1" x14ac:dyDescent="0.25">
      <c r="A105" s="1" t="s">
        <v>400</v>
      </c>
      <c r="B105" s="1" t="s">
        <v>636</v>
      </c>
      <c r="C105" s="1" t="s">
        <v>637</v>
      </c>
      <c r="D105" s="1" t="s">
        <v>638</v>
      </c>
      <c r="E105" s="3">
        <v>1901.7</v>
      </c>
      <c r="F105" s="3">
        <v>285.27</v>
      </c>
      <c r="G105" s="3">
        <v>2186.9699999999998</v>
      </c>
    </row>
    <row r="106" spans="1:7" hidden="1" x14ac:dyDescent="0.25">
      <c r="A106" s="1" t="s">
        <v>427</v>
      </c>
      <c r="B106" s="1" t="s">
        <v>639</v>
      </c>
      <c r="C106" s="1" t="s">
        <v>623</v>
      </c>
      <c r="D106" s="1" t="s">
        <v>635</v>
      </c>
      <c r="E106" s="3">
        <v>1937</v>
      </c>
      <c r="F106" s="3">
        <v>290.55</v>
      </c>
      <c r="G106" s="3">
        <v>2227.5500000000002</v>
      </c>
    </row>
    <row r="107" spans="1:7" hidden="1" x14ac:dyDescent="0.25">
      <c r="A107" s="1" t="s">
        <v>427</v>
      </c>
      <c r="B107" s="1" t="s">
        <v>640</v>
      </c>
      <c r="C107" s="1" t="s">
        <v>623</v>
      </c>
      <c r="D107" s="1" t="s">
        <v>641</v>
      </c>
      <c r="E107" s="3">
        <v>26418.3</v>
      </c>
      <c r="F107" s="3">
        <v>3962.75</v>
      </c>
      <c r="G107" s="3">
        <v>30381.05</v>
      </c>
    </row>
    <row r="108" spans="1:7" hidden="1" x14ac:dyDescent="0.25">
      <c r="A108" s="1" t="s">
        <v>434</v>
      </c>
      <c r="B108" s="1" t="s">
        <v>642</v>
      </c>
      <c r="C108" s="1" t="s">
        <v>623</v>
      </c>
      <c r="D108" s="1" t="s">
        <v>643</v>
      </c>
      <c r="E108" s="3">
        <v>39909.599999999999</v>
      </c>
      <c r="F108" s="3">
        <v>5986.44</v>
      </c>
      <c r="G108" s="3">
        <v>45896.04</v>
      </c>
    </row>
    <row r="109" spans="1:7" hidden="1" x14ac:dyDescent="0.25">
      <c r="A109" s="1" t="s">
        <v>461</v>
      </c>
      <c r="B109" s="1" t="s">
        <v>644</v>
      </c>
      <c r="C109" s="1" t="s">
        <v>645</v>
      </c>
      <c r="D109" s="1" t="s">
        <v>4</v>
      </c>
      <c r="E109" s="3">
        <v>1665.9</v>
      </c>
      <c r="F109" s="3">
        <v>249.89</v>
      </c>
      <c r="G109" s="3">
        <v>1915.79</v>
      </c>
    </row>
    <row r="110" spans="1:7" hidden="1" x14ac:dyDescent="0.25">
      <c r="A110" s="1" t="s">
        <v>407</v>
      </c>
      <c r="B110" s="1" t="s">
        <v>646</v>
      </c>
      <c r="C110" s="1" t="s">
        <v>637</v>
      </c>
      <c r="D110" s="1" t="s">
        <v>647</v>
      </c>
      <c r="E110" s="3">
        <v>5774.4</v>
      </c>
      <c r="F110" s="3">
        <v>866.16</v>
      </c>
      <c r="G110" s="3">
        <v>6640.56</v>
      </c>
    </row>
    <row r="111" spans="1:7" hidden="1" x14ac:dyDescent="0.25">
      <c r="A111" s="1" t="s">
        <v>427</v>
      </c>
      <c r="B111" s="1" t="s">
        <v>648</v>
      </c>
      <c r="C111" s="1" t="s">
        <v>623</v>
      </c>
      <c r="D111" s="1" t="s">
        <v>649</v>
      </c>
      <c r="E111" s="3">
        <v>11791</v>
      </c>
      <c r="F111" s="3">
        <v>1768.65</v>
      </c>
      <c r="G111" s="3">
        <v>13559.65</v>
      </c>
    </row>
    <row r="112" spans="1:7" hidden="1" x14ac:dyDescent="0.25">
      <c r="A112" s="1" t="s">
        <v>427</v>
      </c>
      <c r="B112" s="1" t="s">
        <v>650</v>
      </c>
      <c r="C112" s="1" t="s">
        <v>623</v>
      </c>
      <c r="D112" s="1" t="s">
        <v>651</v>
      </c>
      <c r="E112" s="3">
        <v>20328</v>
      </c>
      <c r="F112" s="3">
        <v>3049.2</v>
      </c>
      <c r="G112" s="3">
        <v>23377.200000000001</v>
      </c>
    </row>
    <row r="113" spans="1:7" hidden="1" x14ac:dyDescent="0.25">
      <c r="A113" s="1" t="s">
        <v>407</v>
      </c>
      <c r="B113" s="1" t="s">
        <v>652</v>
      </c>
      <c r="C113" s="1" t="s">
        <v>653</v>
      </c>
      <c r="D113" s="1" t="s">
        <v>654</v>
      </c>
      <c r="E113" s="3">
        <v>8772</v>
      </c>
      <c r="F113" s="3">
        <v>1315.8</v>
      </c>
      <c r="G113" s="3">
        <v>10087.799999999999</v>
      </c>
    </row>
    <row r="114" spans="1:7" hidden="1" x14ac:dyDescent="0.25">
      <c r="A114" s="1" t="s">
        <v>410</v>
      </c>
      <c r="B114" s="1" t="s">
        <v>655</v>
      </c>
      <c r="C114" s="1" t="s">
        <v>656</v>
      </c>
      <c r="D114" s="1" t="s">
        <v>4</v>
      </c>
      <c r="E114" s="3">
        <v>11121</v>
      </c>
      <c r="F114" s="2" t="s">
        <v>4</v>
      </c>
      <c r="G114" s="3">
        <v>11121</v>
      </c>
    </row>
    <row r="115" spans="1:7" hidden="1" x14ac:dyDescent="0.25">
      <c r="A115" s="1" t="s">
        <v>407</v>
      </c>
      <c r="B115" s="1" t="s">
        <v>657</v>
      </c>
      <c r="C115" s="1" t="s">
        <v>658</v>
      </c>
      <c r="D115" s="1" t="s">
        <v>659</v>
      </c>
      <c r="E115" s="3">
        <v>4846.3999999999996</v>
      </c>
      <c r="F115" s="3">
        <v>726.96</v>
      </c>
      <c r="G115" s="3">
        <v>5573.36</v>
      </c>
    </row>
    <row r="116" spans="1:7" hidden="1" x14ac:dyDescent="0.25">
      <c r="A116" s="1" t="s">
        <v>660</v>
      </c>
      <c r="B116" s="1" t="s">
        <v>661</v>
      </c>
      <c r="C116" s="1" t="s">
        <v>662</v>
      </c>
      <c r="D116" s="1" t="s">
        <v>4</v>
      </c>
      <c r="E116" s="3">
        <v>704732</v>
      </c>
      <c r="F116" s="2" t="s">
        <v>4</v>
      </c>
      <c r="G116" s="3">
        <v>704732</v>
      </c>
    </row>
    <row r="117" spans="1:7" hidden="1" x14ac:dyDescent="0.25">
      <c r="A117" s="1" t="s">
        <v>421</v>
      </c>
      <c r="B117" s="1" t="s">
        <v>663</v>
      </c>
      <c r="C117" s="1" t="s">
        <v>664</v>
      </c>
      <c r="D117" s="1" t="s">
        <v>4</v>
      </c>
      <c r="E117" s="3">
        <v>10584</v>
      </c>
      <c r="F117" s="3">
        <v>1587.6</v>
      </c>
      <c r="G117" s="3">
        <v>12171.6</v>
      </c>
    </row>
    <row r="118" spans="1:7" hidden="1" x14ac:dyDescent="0.25">
      <c r="A118" s="1" t="s">
        <v>407</v>
      </c>
      <c r="B118" s="1" t="s">
        <v>665</v>
      </c>
      <c r="C118" s="1" t="s">
        <v>666</v>
      </c>
      <c r="D118" s="1" t="s">
        <v>667</v>
      </c>
      <c r="E118" s="3">
        <v>3698.4</v>
      </c>
      <c r="F118" s="3">
        <v>554.76</v>
      </c>
      <c r="G118" s="3">
        <v>4253.16</v>
      </c>
    </row>
    <row r="119" spans="1:7" hidden="1" x14ac:dyDescent="0.25">
      <c r="A119" s="1" t="s">
        <v>418</v>
      </c>
      <c r="B119" s="1" t="s">
        <v>668</v>
      </c>
      <c r="C119" s="1" t="s">
        <v>669</v>
      </c>
      <c r="D119" s="1" t="s">
        <v>4</v>
      </c>
      <c r="E119" s="3">
        <v>11742.75</v>
      </c>
      <c r="F119" s="3">
        <v>1761.44</v>
      </c>
      <c r="G119" s="3">
        <v>13504.19</v>
      </c>
    </row>
    <row r="120" spans="1:7" hidden="1" x14ac:dyDescent="0.25">
      <c r="A120" s="1" t="s">
        <v>427</v>
      </c>
      <c r="B120" s="1" t="s">
        <v>670</v>
      </c>
      <c r="C120" s="1" t="s">
        <v>671</v>
      </c>
      <c r="D120" s="1" t="s">
        <v>672</v>
      </c>
      <c r="E120" s="3">
        <v>20168</v>
      </c>
      <c r="F120" s="3">
        <v>3025.2</v>
      </c>
      <c r="G120" s="3">
        <v>23193.200000000001</v>
      </c>
    </row>
    <row r="121" spans="1:7" hidden="1" x14ac:dyDescent="0.25">
      <c r="A121" s="1" t="s">
        <v>407</v>
      </c>
      <c r="B121" s="1" t="s">
        <v>673</v>
      </c>
      <c r="C121" s="1" t="s">
        <v>674</v>
      </c>
      <c r="D121" s="1" t="s">
        <v>675</v>
      </c>
      <c r="E121" s="3">
        <v>5619.2</v>
      </c>
      <c r="F121" s="3">
        <v>842.88</v>
      </c>
      <c r="G121" s="3">
        <v>6462.08</v>
      </c>
    </row>
    <row r="122" spans="1:7" hidden="1" x14ac:dyDescent="0.25">
      <c r="A122" s="1" t="s">
        <v>434</v>
      </c>
      <c r="B122" s="1" t="s">
        <v>676</v>
      </c>
      <c r="C122" s="1" t="s">
        <v>671</v>
      </c>
      <c r="D122" s="1" t="s">
        <v>677</v>
      </c>
      <c r="E122" s="3">
        <v>747548</v>
      </c>
      <c r="F122" s="3">
        <v>112132.2</v>
      </c>
      <c r="G122" s="3">
        <v>859680.2</v>
      </c>
    </row>
    <row r="123" spans="1:7" hidden="1" x14ac:dyDescent="0.25">
      <c r="A123" s="1" t="s">
        <v>427</v>
      </c>
      <c r="B123" s="1" t="s">
        <v>678</v>
      </c>
      <c r="C123" s="1" t="s">
        <v>671</v>
      </c>
      <c r="D123" s="1" t="s">
        <v>679</v>
      </c>
      <c r="E123" s="3">
        <v>412576</v>
      </c>
      <c r="F123" s="3">
        <v>61886.400000000001</v>
      </c>
      <c r="G123" s="3">
        <v>474462.4</v>
      </c>
    </row>
    <row r="124" spans="1:7" hidden="1" x14ac:dyDescent="0.25">
      <c r="A124" s="1" t="s">
        <v>427</v>
      </c>
      <c r="B124" s="1" t="s">
        <v>680</v>
      </c>
      <c r="C124" s="1" t="s">
        <v>671</v>
      </c>
      <c r="D124" s="1" t="s">
        <v>681</v>
      </c>
      <c r="E124" s="3">
        <v>518171.78</v>
      </c>
      <c r="F124" s="3">
        <v>77725.759999999995</v>
      </c>
      <c r="G124" s="3">
        <v>595897.54</v>
      </c>
    </row>
    <row r="125" spans="1:7" hidden="1" x14ac:dyDescent="0.25">
      <c r="A125" s="1" t="s">
        <v>394</v>
      </c>
      <c r="B125" s="1" t="s">
        <v>682</v>
      </c>
      <c r="C125" s="1" t="s">
        <v>683</v>
      </c>
      <c r="D125" s="1" t="s">
        <v>4</v>
      </c>
      <c r="E125" s="3">
        <v>2188</v>
      </c>
      <c r="F125" s="2" t="s">
        <v>4</v>
      </c>
      <c r="G125" s="3">
        <v>2188</v>
      </c>
    </row>
    <row r="126" spans="1:7" hidden="1" x14ac:dyDescent="0.25">
      <c r="A126" s="1" t="s">
        <v>400</v>
      </c>
      <c r="B126" s="1" t="s">
        <v>684</v>
      </c>
      <c r="C126" s="1" t="s">
        <v>683</v>
      </c>
      <c r="D126" s="1" t="s">
        <v>685</v>
      </c>
      <c r="E126" s="3">
        <v>693</v>
      </c>
      <c r="F126" s="3">
        <v>103.96</v>
      </c>
      <c r="G126" s="3">
        <v>796.96</v>
      </c>
    </row>
    <row r="127" spans="1:7" hidden="1" x14ac:dyDescent="0.25">
      <c r="A127" s="1" t="s">
        <v>427</v>
      </c>
      <c r="B127" s="1" t="s">
        <v>686</v>
      </c>
      <c r="C127" s="1" t="s">
        <v>671</v>
      </c>
      <c r="D127" s="1" t="s">
        <v>687</v>
      </c>
      <c r="E127" s="3">
        <v>44884.5</v>
      </c>
      <c r="F127" s="3">
        <v>6732.67</v>
      </c>
      <c r="G127" s="3">
        <v>51617.17</v>
      </c>
    </row>
    <row r="128" spans="1:7" hidden="1" x14ac:dyDescent="0.25">
      <c r="A128" s="1" t="s">
        <v>427</v>
      </c>
      <c r="B128" s="1" t="s">
        <v>688</v>
      </c>
      <c r="C128" s="1" t="s">
        <v>671</v>
      </c>
      <c r="D128" s="1" t="s">
        <v>689</v>
      </c>
      <c r="E128" s="3">
        <v>22469.7</v>
      </c>
      <c r="F128" s="3">
        <v>3370.45</v>
      </c>
      <c r="G128" s="3">
        <v>25840.15</v>
      </c>
    </row>
    <row r="129" spans="1:7" hidden="1" x14ac:dyDescent="0.25">
      <c r="A129" s="1" t="s">
        <v>434</v>
      </c>
      <c r="B129" s="1" t="s">
        <v>690</v>
      </c>
      <c r="C129" s="1" t="s">
        <v>671</v>
      </c>
      <c r="D129" s="1" t="s">
        <v>691</v>
      </c>
      <c r="E129" s="3">
        <v>44884.5</v>
      </c>
      <c r="F129" s="3">
        <v>6732.67</v>
      </c>
      <c r="G129" s="3">
        <v>51617.17</v>
      </c>
    </row>
    <row r="130" spans="1:7" hidden="1" x14ac:dyDescent="0.25">
      <c r="A130" s="1" t="s">
        <v>407</v>
      </c>
      <c r="B130" s="1" t="s">
        <v>692</v>
      </c>
      <c r="C130" s="1" t="s">
        <v>693</v>
      </c>
      <c r="D130" s="1" t="s">
        <v>694</v>
      </c>
      <c r="E130" s="3">
        <v>16818.400000000001</v>
      </c>
      <c r="F130" s="3">
        <v>2522.7600000000002</v>
      </c>
      <c r="G130" s="3">
        <v>19341.16</v>
      </c>
    </row>
    <row r="131" spans="1:7" hidden="1" x14ac:dyDescent="0.25">
      <c r="A131" s="1" t="s">
        <v>418</v>
      </c>
      <c r="B131" s="1" t="s">
        <v>695</v>
      </c>
      <c r="C131" s="1" t="s">
        <v>696</v>
      </c>
      <c r="D131" s="1" t="s">
        <v>4</v>
      </c>
      <c r="E131" s="3">
        <v>4278.05</v>
      </c>
      <c r="F131" s="3">
        <v>641.71</v>
      </c>
      <c r="G131" s="3">
        <v>4919.76</v>
      </c>
    </row>
    <row r="132" spans="1:7" hidden="1" x14ac:dyDescent="0.25">
      <c r="A132" s="1" t="s">
        <v>410</v>
      </c>
      <c r="B132" s="1" t="s">
        <v>697</v>
      </c>
      <c r="C132" s="1" t="s">
        <v>698</v>
      </c>
      <c r="D132" s="1" t="s">
        <v>4</v>
      </c>
      <c r="E132" s="3">
        <v>11889</v>
      </c>
      <c r="F132" s="2" t="s">
        <v>4</v>
      </c>
      <c r="G132" s="3">
        <v>11889</v>
      </c>
    </row>
    <row r="133" spans="1:7" hidden="1" x14ac:dyDescent="0.25">
      <c r="A133" s="1" t="s">
        <v>407</v>
      </c>
      <c r="B133" s="1" t="s">
        <v>699</v>
      </c>
      <c r="C133" s="1" t="s">
        <v>700</v>
      </c>
      <c r="D133" s="1" t="s">
        <v>701</v>
      </c>
      <c r="E133" s="3">
        <v>8445.6</v>
      </c>
      <c r="F133" s="3">
        <v>1266.8399999999999</v>
      </c>
      <c r="G133" s="3">
        <v>9712.44</v>
      </c>
    </row>
    <row r="134" spans="1:7" hidden="1" x14ac:dyDescent="0.25">
      <c r="A134" s="1" t="s">
        <v>407</v>
      </c>
      <c r="B134" s="1" t="s">
        <v>702</v>
      </c>
      <c r="C134" s="1" t="s">
        <v>703</v>
      </c>
      <c r="D134" s="1" t="s">
        <v>704</v>
      </c>
      <c r="E134" s="3">
        <v>4731.2</v>
      </c>
      <c r="F134" s="3">
        <v>709.68</v>
      </c>
      <c r="G134" s="3">
        <v>5440.88</v>
      </c>
    </row>
    <row r="135" spans="1:7" hidden="1" x14ac:dyDescent="0.25">
      <c r="A135" s="1" t="s">
        <v>421</v>
      </c>
      <c r="B135" s="1" t="s">
        <v>705</v>
      </c>
      <c r="C135" s="1" t="s">
        <v>706</v>
      </c>
      <c r="D135" s="1" t="s">
        <v>4</v>
      </c>
      <c r="E135" s="3">
        <v>1687.5</v>
      </c>
      <c r="F135" s="3">
        <v>253.13</v>
      </c>
      <c r="G135" s="3">
        <v>1940.63</v>
      </c>
    </row>
    <row r="136" spans="1:7" hidden="1" x14ac:dyDescent="0.25">
      <c r="A136" s="1" t="s">
        <v>407</v>
      </c>
      <c r="B136" s="1" t="s">
        <v>707</v>
      </c>
      <c r="C136" s="1" t="s">
        <v>708</v>
      </c>
      <c r="D136" s="1" t="s">
        <v>709</v>
      </c>
      <c r="E136" s="3">
        <v>6684.8</v>
      </c>
      <c r="F136" s="3">
        <v>1002.72</v>
      </c>
      <c r="G136" s="3">
        <v>7687.52</v>
      </c>
    </row>
    <row r="137" spans="1:7" hidden="1" x14ac:dyDescent="0.25">
      <c r="A137" s="1" t="s">
        <v>394</v>
      </c>
      <c r="B137" s="1" t="s">
        <v>710</v>
      </c>
      <c r="C137" s="1" t="s">
        <v>711</v>
      </c>
      <c r="D137" s="1" t="s">
        <v>712</v>
      </c>
      <c r="E137" s="3">
        <v>2194</v>
      </c>
      <c r="F137" s="2" t="s">
        <v>4</v>
      </c>
      <c r="G137" s="3">
        <v>2194</v>
      </c>
    </row>
    <row r="138" spans="1:7" hidden="1" x14ac:dyDescent="0.25">
      <c r="A138" s="1" t="s">
        <v>434</v>
      </c>
      <c r="B138" s="1" t="s">
        <v>713</v>
      </c>
      <c r="C138" s="1" t="s">
        <v>714</v>
      </c>
      <c r="D138" s="1" t="s">
        <v>715</v>
      </c>
      <c r="E138" s="3">
        <v>633240</v>
      </c>
      <c r="F138" s="3">
        <v>94986</v>
      </c>
      <c r="G138" s="3">
        <v>728226</v>
      </c>
    </row>
    <row r="139" spans="1:7" hidden="1" x14ac:dyDescent="0.25">
      <c r="A139" s="1" t="s">
        <v>427</v>
      </c>
      <c r="B139" s="1" t="s">
        <v>716</v>
      </c>
      <c r="C139" s="1" t="s">
        <v>714</v>
      </c>
      <c r="D139" s="1" t="s">
        <v>717</v>
      </c>
      <c r="E139" s="3">
        <v>395574.91</v>
      </c>
      <c r="F139" s="3">
        <v>59336.24</v>
      </c>
      <c r="G139" s="3">
        <v>454911.15</v>
      </c>
    </row>
    <row r="140" spans="1:7" hidden="1" x14ac:dyDescent="0.25">
      <c r="A140" s="1" t="s">
        <v>427</v>
      </c>
      <c r="B140" s="1" t="s">
        <v>718</v>
      </c>
      <c r="C140" s="1" t="s">
        <v>714</v>
      </c>
      <c r="D140" s="1" t="s">
        <v>719</v>
      </c>
      <c r="E140" s="3">
        <v>551930.81999999995</v>
      </c>
      <c r="F140" s="3">
        <v>82789.62</v>
      </c>
      <c r="G140" s="3">
        <v>634720.43999999994</v>
      </c>
    </row>
    <row r="141" spans="1:7" hidden="1" x14ac:dyDescent="0.25">
      <c r="A141" s="1" t="s">
        <v>427</v>
      </c>
      <c r="B141" s="1" t="s">
        <v>720</v>
      </c>
      <c r="C141" s="1" t="s">
        <v>714</v>
      </c>
      <c r="D141" s="1" t="s">
        <v>721</v>
      </c>
      <c r="E141" s="3">
        <v>40609</v>
      </c>
      <c r="F141" s="3">
        <v>6091.35</v>
      </c>
      <c r="G141" s="3">
        <v>46700.35</v>
      </c>
    </row>
    <row r="142" spans="1:7" hidden="1" x14ac:dyDescent="0.25">
      <c r="A142" s="1" t="s">
        <v>400</v>
      </c>
      <c r="B142" s="1" t="s">
        <v>722</v>
      </c>
      <c r="C142" s="1" t="s">
        <v>711</v>
      </c>
      <c r="D142" s="1" t="s">
        <v>723</v>
      </c>
      <c r="E142" s="3">
        <v>752.4</v>
      </c>
      <c r="F142" s="3">
        <v>112.87</v>
      </c>
      <c r="G142" s="3">
        <v>865.27</v>
      </c>
    </row>
    <row r="143" spans="1:7" hidden="1" x14ac:dyDescent="0.25">
      <c r="A143" s="1" t="s">
        <v>434</v>
      </c>
      <c r="B143" s="1" t="s">
        <v>724</v>
      </c>
      <c r="C143" s="1" t="s">
        <v>714</v>
      </c>
      <c r="D143" s="1" t="s">
        <v>725</v>
      </c>
      <c r="E143" s="3">
        <v>42056.88</v>
      </c>
      <c r="F143" s="3">
        <v>6308.53</v>
      </c>
      <c r="G143" s="3">
        <v>48365.41</v>
      </c>
    </row>
    <row r="144" spans="1:7" hidden="1" x14ac:dyDescent="0.25">
      <c r="A144" s="1" t="s">
        <v>427</v>
      </c>
      <c r="B144" s="1" t="s">
        <v>726</v>
      </c>
      <c r="C144" s="1" t="s">
        <v>714</v>
      </c>
      <c r="D144" s="1" t="s">
        <v>727</v>
      </c>
      <c r="E144" s="3">
        <v>20168.7</v>
      </c>
      <c r="F144" s="3">
        <v>3025.31</v>
      </c>
      <c r="G144" s="3">
        <v>23194.01</v>
      </c>
    </row>
    <row r="145" spans="1:7" hidden="1" x14ac:dyDescent="0.25">
      <c r="A145" s="1" t="s">
        <v>461</v>
      </c>
      <c r="B145" s="1" t="s">
        <v>728</v>
      </c>
      <c r="C145" s="1" t="s">
        <v>729</v>
      </c>
      <c r="D145" s="1" t="s">
        <v>4</v>
      </c>
      <c r="E145" s="3">
        <v>10569.6</v>
      </c>
      <c r="F145" s="3">
        <v>1585.45</v>
      </c>
      <c r="G145" s="3">
        <v>12155.05</v>
      </c>
    </row>
    <row r="146" spans="1:7" hidden="1" x14ac:dyDescent="0.25">
      <c r="A146" s="1" t="s">
        <v>418</v>
      </c>
      <c r="B146" s="1" t="s">
        <v>730</v>
      </c>
      <c r="C146" s="1" t="s">
        <v>729</v>
      </c>
      <c r="D146" s="1" t="s">
        <v>4</v>
      </c>
      <c r="E146" s="3">
        <v>12037.7</v>
      </c>
      <c r="F146" s="3">
        <v>1805.68</v>
      </c>
      <c r="G146" s="3">
        <v>13843.38</v>
      </c>
    </row>
    <row r="147" spans="1:7" hidden="1" x14ac:dyDescent="0.25">
      <c r="A147" s="1" t="s">
        <v>407</v>
      </c>
      <c r="B147" s="1" t="s">
        <v>731</v>
      </c>
      <c r="C147" s="1" t="s">
        <v>732</v>
      </c>
      <c r="D147" s="1" t="s">
        <v>733</v>
      </c>
      <c r="E147" s="3">
        <v>6566.4</v>
      </c>
      <c r="F147" s="3">
        <v>984.96</v>
      </c>
      <c r="G147" s="3">
        <v>7551.36</v>
      </c>
    </row>
    <row r="148" spans="1:7" hidden="1" x14ac:dyDescent="0.25">
      <c r="A148" s="1" t="s">
        <v>407</v>
      </c>
      <c r="B148" s="1" t="s">
        <v>734</v>
      </c>
      <c r="C148" s="1" t="s">
        <v>735</v>
      </c>
      <c r="D148" s="1" t="s">
        <v>736</v>
      </c>
      <c r="E148" s="3">
        <v>15873.6</v>
      </c>
      <c r="F148" s="3">
        <v>2381.04</v>
      </c>
      <c r="G148" s="3">
        <v>18254.64</v>
      </c>
    </row>
    <row r="149" spans="1:7" hidden="1" x14ac:dyDescent="0.25">
      <c r="A149" s="1" t="s">
        <v>418</v>
      </c>
      <c r="B149" s="1" t="s">
        <v>737</v>
      </c>
      <c r="C149" s="1" t="s">
        <v>738</v>
      </c>
      <c r="D149" s="1" t="s">
        <v>4</v>
      </c>
      <c r="E149" s="3">
        <v>10552.75</v>
      </c>
      <c r="F149" s="3">
        <v>1582.94</v>
      </c>
      <c r="G149" s="3">
        <v>12135.69</v>
      </c>
    </row>
    <row r="150" spans="1:7" hidden="1" x14ac:dyDescent="0.25">
      <c r="A150" s="1" t="s">
        <v>421</v>
      </c>
      <c r="B150" s="1" t="s">
        <v>739</v>
      </c>
      <c r="C150" s="1" t="s">
        <v>740</v>
      </c>
      <c r="D150" s="1" t="s">
        <v>4</v>
      </c>
      <c r="E150" s="3">
        <v>5854.5</v>
      </c>
      <c r="F150" s="3">
        <v>878.18</v>
      </c>
      <c r="G150" s="3">
        <v>6732.68</v>
      </c>
    </row>
    <row r="151" spans="1:7" hidden="1" x14ac:dyDescent="0.25">
      <c r="A151" s="1" t="s">
        <v>407</v>
      </c>
      <c r="B151" s="1" t="s">
        <v>741</v>
      </c>
      <c r="C151" s="1" t="s">
        <v>740</v>
      </c>
      <c r="D151" s="1" t="s">
        <v>742</v>
      </c>
      <c r="E151" s="3">
        <v>28809.599999999999</v>
      </c>
      <c r="F151" s="3">
        <v>4321.4399999999996</v>
      </c>
      <c r="G151" s="3">
        <v>33131.040000000001</v>
      </c>
    </row>
    <row r="152" spans="1:7" hidden="1" x14ac:dyDescent="0.25">
      <c r="A152" s="1" t="s">
        <v>467</v>
      </c>
      <c r="B152" s="1" t="s">
        <v>743</v>
      </c>
      <c r="C152" s="1" t="s">
        <v>744</v>
      </c>
      <c r="D152" s="1" t="s">
        <v>4</v>
      </c>
      <c r="E152" s="3">
        <v>1869</v>
      </c>
      <c r="F152" s="3">
        <v>280.35000000000002</v>
      </c>
      <c r="G152" s="3">
        <v>2149.35</v>
      </c>
    </row>
    <row r="153" spans="1:7" hidden="1" x14ac:dyDescent="0.25">
      <c r="A153" s="1" t="s">
        <v>745</v>
      </c>
      <c r="B153" s="1" t="s">
        <v>746</v>
      </c>
      <c r="C153" s="1" t="s">
        <v>744</v>
      </c>
      <c r="D153" s="1" t="s">
        <v>4</v>
      </c>
      <c r="E153" s="3">
        <v>150</v>
      </c>
      <c r="F153" s="2" t="s">
        <v>4</v>
      </c>
      <c r="G153" s="3">
        <v>150</v>
      </c>
    </row>
    <row r="154" spans="1:7" hidden="1" x14ac:dyDescent="0.25">
      <c r="A154" s="1" t="s">
        <v>407</v>
      </c>
      <c r="B154" s="1" t="s">
        <v>747</v>
      </c>
      <c r="C154" s="1" t="s">
        <v>744</v>
      </c>
      <c r="D154" s="1" t="s">
        <v>4</v>
      </c>
      <c r="E154" s="3">
        <v>194.4</v>
      </c>
      <c r="F154" s="3">
        <v>29.16</v>
      </c>
      <c r="G154" s="3">
        <v>223.56</v>
      </c>
    </row>
    <row r="155" spans="1:7" hidden="1" x14ac:dyDescent="0.25">
      <c r="A155" s="1" t="s">
        <v>745</v>
      </c>
      <c r="B155" s="1" t="s">
        <v>748</v>
      </c>
      <c r="C155" s="1" t="s">
        <v>744</v>
      </c>
      <c r="D155" s="1" t="s">
        <v>4</v>
      </c>
      <c r="E155" s="3">
        <v>150</v>
      </c>
      <c r="F155" s="2" t="s">
        <v>4</v>
      </c>
      <c r="G155" s="3">
        <v>150</v>
      </c>
    </row>
    <row r="156" spans="1:7" hidden="1" x14ac:dyDescent="0.25">
      <c r="A156" s="1" t="s">
        <v>407</v>
      </c>
      <c r="B156" s="1" t="s">
        <v>749</v>
      </c>
      <c r="C156" s="1" t="s">
        <v>750</v>
      </c>
      <c r="D156" s="1" t="s">
        <v>751</v>
      </c>
      <c r="E156" s="3">
        <v>1147.2</v>
      </c>
      <c r="F156" s="3">
        <v>172.08</v>
      </c>
      <c r="G156" s="3">
        <v>1319.28</v>
      </c>
    </row>
    <row r="157" spans="1:7" hidden="1" x14ac:dyDescent="0.25">
      <c r="A157" s="1" t="s">
        <v>407</v>
      </c>
      <c r="B157" s="1" t="s">
        <v>752</v>
      </c>
      <c r="C157" s="1" t="s">
        <v>753</v>
      </c>
      <c r="D157" s="1" t="s">
        <v>754</v>
      </c>
      <c r="E157" s="3">
        <v>5739.2</v>
      </c>
      <c r="F157" s="3">
        <v>860.88</v>
      </c>
      <c r="G157" s="3">
        <v>6600.08</v>
      </c>
    </row>
    <row r="158" spans="1:7" hidden="1" x14ac:dyDescent="0.25">
      <c r="A158" s="1" t="s">
        <v>427</v>
      </c>
      <c r="B158" s="1" t="s">
        <v>755</v>
      </c>
      <c r="C158" s="1" t="s">
        <v>753</v>
      </c>
      <c r="D158" s="1" t="s">
        <v>756</v>
      </c>
      <c r="E158" s="3">
        <v>40105</v>
      </c>
      <c r="F158" s="3">
        <v>6015.75</v>
      </c>
      <c r="G158" s="3">
        <v>46120.75</v>
      </c>
    </row>
    <row r="159" spans="1:7" hidden="1" x14ac:dyDescent="0.25">
      <c r="A159" s="1" t="s">
        <v>434</v>
      </c>
      <c r="B159" s="1" t="s">
        <v>757</v>
      </c>
      <c r="C159" s="1" t="s">
        <v>753</v>
      </c>
      <c r="D159" s="1" t="s">
        <v>758</v>
      </c>
      <c r="E159" s="3">
        <v>527510</v>
      </c>
      <c r="F159" s="3">
        <v>79126.5</v>
      </c>
      <c r="G159" s="3">
        <v>606636.5</v>
      </c>
    </row>
    <row r="160" spans="1:7" hidden="1" x14ac:dyDescent="0.25">
      <c r="A160" s="1" t="s">
        <v>427</v>
      </c>
      <c r="B160" s="1" t="s">
        <v>759</v>
      </c>
      <c r="C160" s="1" t="s">
        <v>753</v>
      </c>
      <c r="D160" s="1" t="s">
        <v>760</v>
      </c>
      <c r="E160" s="3">
        <v>515416</v>
      </c>
      <c r="F160" s="3">
        <v>77312.399999999994</v>
      </c>
      <c r="G160" s="3">
        <v>592728.4</v>
      </c>
    </row>
    <row r="161" spans="1:7" hidden="1" x14ac:dyDescent="0.25">
      <c r="A161" s="1" t="s">
        <v>394</v>
      </c>
      <c r="B161" s="1" t="s">
        <v>761</v>
      </c>
      <c r="C161" s="1" t="s">
        <v>762</v>
      </c>
      <c r="D161" s="1" t="s">
        <v>763</v>
      </c>
      <c r="E161" s="3">
        <v>804</v>
      </c>
      <c r="F161" s="2" t="s">
        <v>4</v>
      </c>
      <c r="G161" s="3">
        <v>804</v>
      </c>
    </row>
    <row r="162" spans="1:7" hidden="1" x14ac:dyDescent="0.25">
      <c r="A162" s="1" t="s">
        <v>427</v>
      </c>
      <c r="B162" s="1" t="s">
        <v>764</v>
      </c>
      <c r="C162" s="1" t="s">
        <v>753</v>
      </c>
      <c r="D162" s="1" t="s">
        <v>765</v>
      </c>
      <c r="E162" s="3">
        <v>746895</v>
      </c>
      <c r="F162" s="3">
        <v>112034.25</v>
      </c>
      <c r="G162" s="3">
        <v>858929.25</v>
      </c>
    </row>
    <row r="163" spans="1:7" hidden="1" x14ac:dyDescent="0.25">
      <c r="A163" s="1" t="s">
        <v>410</v>
      </c>
      <c r="B163" s="1" t="s">
        <v>766</v>
      </c>
      <c r="C163" s="1" t="s">
        <v>767</v>
      </c>
      <c r="D163" s="1" t="s">
        <v>4</v>
      </c>
      <c r="E163" s="3">
        <v>11239</v>
      </c>
      <c r="F163" s="2" t="s">
        <v>4</v>
      </c>
      <c r="G163" s="3">
        <v>11239</v>
      </c>
    </row>
    <row r="164" spans="1:7" hidden="1" x14ac:dyDescent="0.25">
      <c r="A164" s="1" t="s">
        <v>434</v>
      </c>
      <c r="B164" s="1" t="s">
        <v>768</v>
      </c>
      <c r="C164" s="1" t="s">
        <v>753</v>
      </c>
      <c r="D164" s="1" t="s">
        <v>769</v>
      </c>
      <c r="E164" s="3">
        <v>46547.4</v>
      </c>
      <c r="F164" s="3">
        <v>6982.12</v>
      </c>
      <c r="G164" s="3">
        <v>53529.52</v>
      </c>
    </row>
    <row r="165" spans="1:7" hidden="1" x14ac:dyDescent="0.25">
      <c r="A165" s="1" t="s">
        <v>427</v>
      </c>
      <c r="B165" s="1" t="s">
        <v>770</v>
      </c>
      <c r="C165" s="1" t="s">
        <v>753</v>
      </c>
      <c r="D165" s="1" t="s">
        <v>771</v>
      </c>
      <c r="E165" s="3">
        <v>24956.7</v>
      </c>
      <c r="F165" s="3">
        <v>3743.5</v>
      </c>
      <c r="G165" s="3">
        <v>28700.2</v>
      </c>
    </row>
    <row r="166" spans="1:7" hidden="1" x14ac:dyDescent="0.25">
      <c r="A166" s="1" t="s">
        <v>427</v>
      </c>
      <c r="B166" s="1" t="s">
        <v>772</v>
      </c>
      <c r="C166" s="1" t="s">
        <v>753</v>
      </c>
      <c r="D166" s="1" t="s">
        <v>773</v>
      </c>
      <c r="E166" s="3">
        <v>63530</v>
      </c>
      <c r="F166" s="3">
        <v>9529.5</v>
      </c>
      <c r="G166" s="3">
        <v>73059.5</v>
      </c>
    </row>
    <row r="167" spans="1:7" hidden="1" x14ac:dyDescent="0.25">
      <c r="A167" s="1" t="s">
        <v>400</v>
      </c>
      <c r="B167" s="1" t="s">
        <v>774</v>
      </c>
      <c r="C167" s="1" t="s">
        <v>762</v>
      </c>
      <c r="D167" s="1" t="s">
        <v>775</v>
      </c>
      <c r="E167" s="3">
        <v>1328.4</v>
      </c>
      <c r="F167" s="3">
        <v>199.27</v>
      </c>
      <c r="G167" s="3">
        <v>1527.67</v>
      </c>
    </row>
    <row r="168" spans="1:7" hidden="1" x14ac:dyDescent="0.25">
      <c r="A168" s="1" t="s">
        <v>434</v>
      </c>
      <c r="B168" s="1" t="s">
        <v>776</v>
      </c>
      <c r="C168" s="1" t="s">
        <v>753</v>
      </c>
      <c r="D168" s="1" t="s">
        <v>777</v>
      </c>
      <c r="E168" s="3">
        <v>222799.93</v>
      </c>
      <c r="F168" s="3">
        <v>33419.99</v>
      </c>
      <c r="G168" s="3">
        <v>256219.92</v>
      </c>
    </row>
    <row r="169" spans="1:7" hidden="1" x14ac:dyDescent="0.25">
      <c r="A169" s="1" t="s">
        <v>427</v>
      </c>
      <c r="B169" s="1" t="s">
        <v>778</v>
      </c>
      <c r="C169" s="1" t="s">
        <v>753</v>
      </c>
      <c r="D169" s="1" t="s">
        <v>779</v>
      </c>
      <c r="E169" s="3">
        <v>3832</v>
      </c>
      <c r="F169" s="2" t="s">
        <v>4</v>
      </c>
      <c r="G169" s="3">
        <v>3832</v>
      </c>
    </row>
    <row r="170" spans="1:7" hidden="1" x14ac:dyDescent="0.25">
      <c r="A170" s="1" t="s">
        <v>434</v>
      </c>
      <c r="B170" s="1" t="s">
        <v>780</v>
      </c>
      <c r="C170" s="1" t="s">
        <v>753</v>
      </c>
      <c r="D170" s="1" t="s">
        <v>781</v>
      </c>
      <c r="E170" s="3">
        <v>406</v>
      </c>
      <c r="F170" s="3">
        <v>60.9</v>
      </c>
      <c r="G170" s="3">
        <v>466.9</v>
      </c>
    </row>
    <row r="171" spans="1:7" hidden="1" x14ac:dyDescent="0.25">
      <c r="A171" s="1" t="s">
        <v>410</v>
      </c>
      <c r="B171" s="1" t="s">
        <v>782</v>
      </c>
      <c r="C171" s="1" t="s">
        <v>783</v>
      </c>
      <c r="D171" s="1" t="s">
        <v>4</v>
      </c>
      <c r="E171" s="3">
        <v>10756</v>
      </c>
      <c r="F171" s="2" t="s">
        <v>4</v>
      </c>
      <c r="G171" s="3">
        <v>10756</v>
      </c>
    </row>
    <row r="172" spans="1:7" hidden="1" x14ac:dyDescent="0.25">
      <c r="A172" s="1" t="s">
        <v>407</v>
      </c>
      <c r="B172" s="1" t="s">
        <v>784</v>
      </c>
      <c r="C172" s="1" t="s">
        <v>783</v>
      </c>
      <c r="D172" s="1" t="s">
        <v>785</v>
      </c>
      <c r="E172" s="3">
        <v>8852</v>
      </c>
      <c r="F172" s="3">
        <v>1327.8</v>
      </c>
      <c r="G172" s="3">
        <v>10179.799999999999</v>
      </c>
    </row>
    <row r="173" spans="1:7" hidden="1" x14ac:dyDescent="0.25">
      <c r="A173" s="1" t="s">
        <v>660</v>
      </c>
      <c r="B173" s="1" t="s">
        <v>786</v>
      </c>
      <c r="C173" s="1" t="s">
        <v>787</v>
      </c>
      <c r="D173" s="1" t="s">
        <v>788</v>
      </c>
      <c r="E173" s="3">
        <v>485058.01</v>
      </c>
      <c r="F173" s="2" t="s">
        <v>4</v>
      </c>
      <c r="G173" s="3">
        <v>485058.01</v>
      </c>
    </row>
    <row r="174" spans="1:7" hidden="1" x14ac:dyDescent="0.25">
      <c r="A174" s="1" t="s">
        <v>418</v>
      </c>
      <c r="B174" s="1" t="s">
        <v>789</v>
      </c>
      <c r="C174" s="1" t="s">
        <v>790</v>
      </c>
      <c r="D174" s="1" t="s">
        <v>4</v>
      </c>
      <c r="E174" s="3">
        <v>21385.15</v>
      </c>
      <c r="F174" s="3">
        <v>3207.8</v>
      </c>
      <c r="G174" s="3">
        <v>24592.95</v>
      </c>
    </row>
    <row r="175" spans="1:7" hidden="1" x14ac:dyDescent="0.25">
      <c r="A175" s="1" t="s">
        <v>559</v>
      </c>
      <c r="B175" s="1" t="s">
        <v>791</v>
      </c>
      <c r="C175" s="1" t="s">
        <v>792</v>
      </c>
      <c r="D175" s="1" t="s">
        <v>4</v>
      </c>
      <c r="E175" s="3">
        <v>2057</v>
      </c>
      <c r="F175" s="3">
        <v>308.55</v>
      </c>
      <c r="G175" s="3">
        <v>2365.5500000000002</v>
      </c>
    </row>
    <row r="176" spans="1:7" hidden="1" x14ac:dyDescent="0.25">
      <c r="A176" s="1" t="s">
        <v>407</v>
      </c>
      <c r="B176" s="1" t="s">
        <v>793</v>
      </c>
      <c r="C176" s="1" t="s">
        <v>794</v>
      </c>
      <c r="D176" s="1" t="s">
        <v>795</v>
      </c>
      <c r="E176" s="3">
        <v>4275.2</v>
      </c>
      <c r="F176" s="3">
        <v>641.28</v>
      </c>
      <c r="G176" s="3">
        <v>4916.4799999999996</v>
      </c>
    </row>
    <row r="177" spans="1:7" x14ac:dyDescent="0.25">
      <c r="A177" s="1" t="s">
        <v>453</v>
      </c>
      <c r="B177" s="1" t="s">
        <v>796</v>
      </c>
      <c r="C177" s="1" t="s">
        <v>797</v>
      </c>
      <c r="D177" s="1" t="s">
        <v>798</v>
      </c>
      <c r="E177" s="3">
        <v>89817</v>
      </c>
      <c r="F177" s="3">
        <v>13472.55</v>
      </c>
      <c r="G177" s="3">
        <v>103289.55</v>
      </c>
    </row>
    <row r="178" spans="1:7" hidden="1" x14ac:dyDescent="0.25">
      <c r="A178" s="1" t="s">
        <v>427</v>
      </c>
      <c r="B178" s="1" t="s">
        <v>799</v>
      </c>
      <c r="C178" s="1" t="s">
        <v>800</v>
      </c>
      <c r="D178" s="1" t="s">
        <v>801</v>
      </c>
      <c r="E178" s="3">
        <v>316522</v>
      </c>
      <c r="F178" s="3">
        <v>47478.3</v>
      </c>
      <c r="G178" s="3">
        <v>364000.3</v>
      </c>
    </row>
    <row r="179" spans="1:7" hidden="1" x14ac:dyDescent="0.25">
      <c r="A179" s="1" t="s">
        <v>427</v>
      </c>
      <c r="B179" s="1" t="s">
        <v>802</v>
      </c>
      <c r="C179" s="1" t="s">
        <v>800</v>
      </c>
      <c r="D179" s="1" t="s">
        <v>803</v>
      </c>
      <c r="E179" s="3">
        <v>33180</v>
      </c>
      <c r="F179" s="3">
        <v>4977</v>
      </c>
      <c r="G179" s="3">
        <v>38157</v>
      </c>
    </row>
    <row r="180" spans="1:7" hidden="1" x14ac:dyDescent="0.25">
      <c r="A180" s="1" t="s">
        <v>407</v>
      </c>
      <c r="B180" s="1" t="s">
        <v>804</v>
      </c>
      <c r="C180" s="1" t="s">
        <v>805</v>
      </c>
      <c r="D180" s="1" t="s">
        <v>806</v>
      </c>
      <c r="E180" s="3">
        <v>5257.6</v>
      </c>
      <c r="F180" s="3">
        <v>788.64</v>
      </c>
      <c r="G180" s="3">
        <v>6046.24</v>
      </c>
    </row>
    <row r="181" spans="1:7" hidden="1" x14ac:dyDescent="0.25">
      <c r="A181" s="1" t="s">
        <v>404</v>
      </c>
      <c r="B181" s="1" t="s">
        <v>807</v>
      </c>
      <c r="C181" s="1" t="s">
        <v>808</v>
      </c>
      <c r="D181" s="1" t="s">
        <v>4</v>
      </c>
      <c r="E181" s="3">
        <v>982</v>
      </c>
      <c r="F181" s="3">
        <v>147.30000000000001</v>
      </c>
      <c r="G181" s="3">
        <v>1129.3</v>
      </c>
    </row>
    <row r="182" spans="1:7" hidden="1" x14ac:dyDescent="0.25">
      <c r="A182" s="1" t="s">
        <v>559</v>
      </c>
      <c r="B182" s="1" t="s">
        <v>809</v>
      </c>
      <c r="C182" s="1" t="s">
        <v>810</v>
      </c>
      <c r="D182" s="1" t="s">
        <v>811</v>
      </c>
      <c r="E182" s="3">
        <v>1171.8</v>
      </c>
      <c r="F182" s="3">
        <v>175.77</v>
      </c>
      <c r="G182" s="3">
        <v>1347.57</v>
      </c>
    </row>
    <row r="183" spans="1:7" hidden="1" x14ac:dyDescent="0.25">
      <c r="A183" s="1" t="s">
        <v>418</v>
      </c>
      <c r="B183" s="1" t="s">
        <v>812</v>
      </c>
      <c r="C183" s="1" t="s">
        <v>813</v>
      </c>
      <c r="D183" s="1" t="s">
        <v>4</v>
      </c>
      <c r="E183" s="3">
        <v>17326.5</v>
      </c>
      <c r="F183" s="3">
        <v>2598.98</v>
      </c>
      <c r="G183" s="3">
        <v>19925.48</v>
      </c>
    </row>
    <row r="184" spans="1:7" hidden="1" x14ac:dyDescent="0.25">
      <c r="A184" s="1" t="s">
        <v>421</v>
      </c>
      <c r="B184" s="1" t="s">
        <v>814</v>
      </c>
      <c r="C184" s="1" t="s">
        <v>813</v>
      </c>
      <c r="D184" s="1" t="s">
        <v>4</v>
      </c>
      <c r="E184" s="3">
        <v>5508</v>
      </c>
      <c r="F184" s="3">
        <v>826.2</v>
      </c>
      <c r="G184" s="3">
        <v>6334.2</v>
      </c>
    </row>
    <row r="185" spans="1:7" hidden="1" x14ac:dyDescent="0.25">
      <c r="A185" s="1" t="s">
        <v>410</v>
      </c>
      <c r="B185" s="1" t="s">
        <v>815</v>
      </c>
      <c r="C185" s="1" t="s">
        <v>816</v>
      </c>
      <c r="D185" s="1" t="s">
        <v>4</v>
      </c>
      <c r="E185" s="3">
        <v>11150</v>
      </c>
      <c r="F185" s="2" t="s">
        <v>4</v>
      </c>
      <c r="G185" s="3">
        <v>11150</v>
      </c>
    </row>
    <row r="186" spans="1:7" hidden="1" x14ac:dyDescent="0.25">
      <c r="A186" s="1" t="s">
        <v>407</v>
      </c>
      <c r="B186" s="1" t="s">
        <v>817</v>
      </c>
      <c r="C186" s="1" t="s">
        <v>813</v>
      </c>
      <c r="D186" s="1" t="s">
        <v>818</v>
      </c>
      <c r="E186" s="3">
        <v>16859.2</v>
      </c>
      <c r="F186" s="3">
        <v>2528.88</v>
      </c>
      <c r="G186" s="3">
        <v>19388.080000000002</v>
      </c>
    </row>
    <row r="187" spans="1:7" hidden="1" x14ac:dyDescent="0.25">
      <c r="A187" s="1" t="s">
        <v>461</v>
      </c>
      <c r="B187" s="1" t="s">
        <v>819</v>
      </c>
      <c r="C187" s="1" t="s">
        <v>813</v>
      </c>
      <c r="D187" s="1" t="s">
        <v>4</v>
      </c>
      <c r="E187" s="3">
        <v>7213.6</v>
      </c>
      <c r="F187" s="3">
        <v>1082.04</v>
      </c>
      <c r="G187" s="3">
        <v>8295.64</v>
      </c>
    </row>
    <row r="188" spans="1:7" hidden="1" x14ac:dyDescent="0.25">
      <c r="A188" s="1" t="s">
        <v>394</v>
      </c>
      <c r="B188" s="1" t="s">
        <v>820</v>
      </c>
      <c r="C188" s="1" t="s">
        <v>816</v>
      </c>
      <c r="D188" s="1" t="s">
        <v>4</v>
      </c>
      <c r="E188" s="3">
        <v>1288</v>
      </c>
      <c r="F188" s="2" t="s">
        <v>4</v>
      </c>
      <c r="G188" s="3">
        <v>1288</v>
      </c>
    </row>
    <row r="189" spans="1:7" hidden="1" x14ac:dyDescent="0.25">
      <c r="A189" s="1" t="s">
        <v>427</v>
      </c>
      <c r="B189" s="1" t="s">
        <v>821</v>
      </c>
      <c r="C189" s="1" t="s">
        <v>800</v>
      </c>
      <c r="D189" s="1" t="s">
        <v>822</v>
      </c>
      <c r="E189" s="3">
        <v>410718</v>
      </c>
      <c r="F189" s="3">
        <v>61607.7</v>
      </c>
      <c r="G189" s="3">
        <v>472325.7</v>
      </c>
    </row>
    <row r="190" spans="1:7" hidden="1" x14ac:dyDescent="0.25">
      <c r="A190" s="1" t="s">
        <v>427</v>
      </c>
      <c r="B190" s="1" t="s">
        <v>823</v>
      </c>
      <c r="C190" s="1" t="s">
        <v>800</v>
      </c>
      <c r="D190" s="1" t="s">
        <v>824</v>
      </c>
      <c r="E190" s="3">
        <v>18860</v>
      </c>
      <c r="F190" s="3">
        <v>2829</v>
      </c>
      <c r="G190" s="3">
        <v>21689</v>
      </c>
    </row>
    <row r="191" spans="1:7" hidden="1" x14ac:dyDescent="0.25">
      <c r="A191" s="1" t="s">
        <v>427</v>
      </c>
      <c r="B191" s="1" t="s">
        <v>825</v>
      </c>
      <c r="C191" s="1" t="s">
        <v>800</v>
      </c>
      <c r="D191" s="1" t="s">
        <v>826</v>
      </c>
      <c r="E191" s="3">
        <v>596446</v>
      </c>
      <c r="F191" s="3">
        <v>89466.9</v>
      </c>
      <c r="G191" s="3">
        <v>685912.9</v>
      </c>
    </row>
    <row r="192" spans="1:7" hidden="1" x14ac:dyDescent="0.25">
      <c r="A192" s="1" t="s">
        <v>434</v>
      </c>
      <c r="B192" s="1" t="s">
        <v>827</v>
      </c>
      <c r="C192" s="1" t="s">
        <v>800</v>
      </c>
      <c r="D192" s="1" t="s">
        <v>828</v>
      </c>
      <c r="E192" s="3">
        <v>39228</v>
      </c>
      <c r="F192" s="3">
        <v>5884.2</v>
      </c>
      <c r="G192" s="3">
        <v>45112.2</v>
      </c>
    </row>
    <row r="193" spans="1:7" hidden="1" x14ac:dyDescent="0.25">
      <c r="A193" s="1" t="s">
        <v>427</v>
      </c>
      <c r="B193" s="1" t="s">
        <v>829</v>
      </c>
      <c r="C193" s="1" t="s">
        <v>800</v>
      </c>
      <c r="D193" s="1" t="s">
        <v>830</v>
      </c>
      <c r="E193" s="3">
        <v>19785.900000000001</v>
      </c>
      <c r="F193" s="3">
        <v>2967.89</v>
      </c>
      <c r="G193" s="3">
        <v>22753.79</v>
      </c>
    </row>
    <row r="194" spans="1:7" hidden="1" x14ac:dyDescent="0.25">
      <c r="A194" s="1" t="s">
        <v>434</v>
      </c>
      <c r="B194" s="1" t="s">
        <v>831</v>
      </c>
      <c r="C194" s="1" t="s">
        <v>762</v>
      </c>
      <c r="D194" s="1" t="s">
        <v>832</v>
      </c>
      <c r="E194" s="3">
        <v>1229289</v>
      </c>
      <c r="F194" s="3">
        <v>184393.35</v>
      </c>
      <c r="G194" s="3">
        <v>1413682.35</v>
      </c>
    </row>
    <row r="195" spans="1:7" hidden="1" x14ac:dyDescent="0.25">
      <c r="A195" s="1" t="s">
        <v>400</v>
      </c>
      <c r="B195" s="1" t="s">
        <v>833</v>
      </c>
      <c r="C195" s="1" t="s">
        <v>834</v>
      </c>
      <c r="D195" s="1" t="s">
        <v>835</v>
      </c>
      <c r="E195" s="3">
        <v>1477.8</v>
      </c>
      <c r="F195" s="3">
        <v>221.67</v>
      </c>
      <c r="G195" s="3">
        <v>1699.47</v>
      </c>
    </row>
    <row r="196" spans="1:7" hidden="1" x14ac:dyDescent="0.25">
      <c r="A196" s="1" t="s">
        <v>407</v>
      </c>
      <c r="B196" s="1" t="s">
        <v>836</v>
      </c>
      <c r="C196" s="1" t="s">
        <v>837</v>
      </c>
      <c r="D196" s="1" t="s">
        <v>838</v>
      </c>
      <c r="E196" s="3">
        <v>12209.6</v>
      </c>
      <c r="F196" s="3">
        <v>1831.44</v>
      </c>
      <c r="G196" s="3">
        <v>14041.04</v>
      </c>
    </row>
    <row r="197" spans="1:7" hidden="1" x14ac:dyDescent="0.25">
      <c r="A197" s="1" t="s">
        <v>427</v>
      </c>
      <c r="B197" s="1" t="s">
        <v>839</v>
      </c>
      <c r="C197" s="1" t="s">
        <v>840</v>
      </c>
      <c r="D197" s="1" t="s">
        <v>841</v>
      </c>
      <c r="E197" s="3">
        <v>470975</v>
      </c>
      <c r="F197" s="3">
        <v>70646.25</v>
      </c>
      <c r="G197" s="3">
        <v>541621.25</v>
      </c>
    </row>
    <row r="198" spans="1:7" hidden="1" x14ac:dyDescent="0.25">
      <c r="A198" s="1" t="s">
        <v>427</v>
      </c>
      <c r="B198" s="1" t="s">
        <v>842</v>
      </c>
      <c r="C198" s="1" t="s">
        <v>840</v>
      </c>
      <c r="D198" s="1" t="s">
        <v>843</v>
      </c>
      <c r="E198" s="3">
        <v>453428</v>
      </c>
      <c r="F198" s="3">
        <v>68014.2</v>
      </c>
      <c r="G198" s="3">
        <v>521442.2</v>
      </c>
    </row>
    <row r="199" spans="1:7" hidden="1" x14ac:dyDescent="0.25">
      <c r="A199" s="1" t="s">
        <v>434</v>
      </c>
      <c r="B199" s="1" t="s">
        <v>844</v>
      </c>
      <c r="C199" s="1" t="s">
        <v>840</v>
      </c>
      <c r="D199" s="1" t="s">
        <v>845</v>
      </c>
      <c r="E199" s="3">
        <v>365835</v>
      </c>
      <c r="F199" s="3">
        <v>54875.25</v>
      </c>
      <c r="G199" s="3">
        <v>420710.25</v>
      </c>
    </row>
    <row r="200" spans="1:7" hidden="1" x14ac:dyDescent="0.25">
      <c r="A200" s="1" t="s">
        <v>434</v>
      </c>
      <c r="B200" s="1" t="s">
        <v>846</v>
      </c>
      <c r="C200" s="1" t="s">
        <v>847</v>
      </c>
      <c r="D200" s="1" t="s">
        <v>848</v>
      </c>
      <c r="E200" s="3">
        <v>33823.800000000003</v>
      </c>
      <c r="F200" s="3">
        <v>5073.58</v>
      </c>
      <c r="G200" s="3">
        <v>38897.379999999997</v>
      </c>
    </row>
    <row r="201" spans="1:7" hidden="1" x14ac:dyDescent="0.25">
      <c r="A201" s="1" t="s">
        <v>427</v>
      </c>
      <c r="B201" s="1" t="s">
        <v>849</v>
      </c>
      <c r="C201" s="1" t="s">
        <v>847</v>
      </c>
      <c r="D201" s="1" t="s">
        <v>850</v>
      </c>
      <c r="E201" s="3">
        <v>15079.5</v>
      </c>
      <c r="F201" s="3">
        <v>2261.9299999999998</v>
      </c>
      <c r="G201" s="3">
        <v>17341.43</v>
      </c>
    </row>
    <row r="202" spans="1:7" hidden="1" x14ac:dyDescent="0.25">
      <c r="A202" s="1" t="s">
        <v>394</v>
      </c>
      <c r="B202" s="1" t="s">
        <v>851</v>
      </c>
      <c r="C202" s="1" t="s">
        <v>852</v>
      </c>
      <c r="D202" s="1" t="s">
        <v>4</v>
      </c>
      <c r="E202" s="3">
        <v>1787</v>
      </c>
      <c r="F202" s="2" t="s">
        <v>4</v>
      </c>
      <c r="G202" s="3">
        <v>1787</v>
      </c>
    </row>
    <row r="203" spans="1:7" hidden="1" x14ac:dyDescent="0.25">
      <c r="A203" s="1" t="s">
        <v>400</v>
      </c>
      <c r="B203" s="1" t="s">
        <v>853</v>
      </c>
      <c r="C203" s="1" t="s">
        <v>854</v>
      </c>
      <c r="D203" s="1" t="s">
        <v>855</v>
      </c>
      <c r="E203" s="3">
        <v>788.4</v>
      </c>
      <c r="F203" s="3">
        <v>118.26</v>
      </c>
      <c r="G203" s="3">
        <v>906.66</v>
      </c>
    </row>
    <row r="204" spans="1:7" hidden="1" x14ac:dyDescent="0.25">
      <c r="A204" s="1" t="s">
        <v>407</v>
      </c>
      <c r="B204" s="1" t="s">
        <v>856</v>
      </c>
      <c r="C204" s="1" t="s">
        <v>854</v>
      </c>
      <c r="D204" s="1" t="s">
        <v>857</v>
      </c>
      <c r="E204" s="3">
        <v>2129.6</v>
      </c>
      <c r="F204" s="3">
        <v>319.44</v>
      </c>
      <c r="G204" s="3">
        <v>2449.04</v>
      </c>
    </row>
    <row r="205" spans="1:7" hidden="1" x14ac:dyDescent="0.25">
      <c r="A205" s="1" t="s">
        <v>407</v>
      </c>
      <c r="B205" s="1" t="s">
        <v>858</v>
      </c>
      <c r="C205" s="1" t="s">
        <v>859</v>
      </c>
      <c r="D205" s="1" t="s">
        <v>860</v>
      </c>
      <c r="E205" s="3">
        <v>22456.799999999999</v>
      </c>
      <c r="F205" s="3">
        <v>3368.52</v>
      </c>
      <c r="G205" s="3">
        <v>25825.32</v>
      </c>
    </row>
    <row r="206" spans="1:7" hidden="1" x14ac:dyDescent="0.25">
      <c r="A206" s="1" t="s">
        <v>418</v>
      </c>
      <c r="B206" s="1" t="s">
        <v>861</v>
      </c>
      <c r="C206" s="1" t="s">
        <v>862</v>
      </c>
      <c r="D206" s="1" t="s">
        <v>4</v>
      </c>
      <c r="E206" s="3">
        <v>8584.15</v>
      </c>
      <c r="F206" s="3">
        <v>1287.6400000000001</v>
      </c>
      <c r="G206" s="3">
        <v>9871.7900000000009</v>
      </c>
    </row>
    <row r="207" spans="1:7" hidden="1" x14ac:dyDescent="0.25">
      <c r="A207" s="1" t="s">
        <v>407</v>
      </c>
      <c r="B207" s="1" t="s">
        <v>863</v>
      </c>
      <c r="C207" s="1" t="s">
        <v>864</v>
      </c>
      <c r="D207" s="1" t="s">
        <v>865</v>
      </c>
      <c r="E207" s="3">
        <v>8167.2</v>
      </c>
      <c r="F207" s="3">
        <v>1225.08</v>
      </c>
      <c r="G207" s="3">
        <v>9392.2800000000007</v>
      </c>
    </row>
    <row r="208" spans="1:7" hidden="1" x14ac:dyDescent="0.25">
      <c r="A208" s="1" t="s">
        <v>461</v>
      </c>
      <c r="B208" s="1" t="s">
        <v>866</v>
      </c>
      <c r="C208" s="1" t="s">
        <v>867</v>
      </c>
      <c r="D208" s="1" t="s">
        <v>4</v>
      </c>
      <c r="E208" s="3">
        <v>2393.1</v>
      </c>
      <c r="F208" s="3">
        <v>358.97</v>
      </c>
      <c r="G208" s="3">
        <v>2752.07</v>
      </c>
    </row>
    <row r="209" spans="1:7" hidden="1" x14ac:dyDescent="0.25">
      <c r="A209" s="1" t="s">
        <v>421</v>
      </c>
      <c r="B209" s="1" t="s">
        <v>868</v>
      </c>
      <c r="C209" s="1" t="s">
        <v>869</v>
      </c>
      <c r="D209" s="1" t="s">
        <v>4</v>
      </c>
      <c r="E209" s="3">
        <v>2358</v>
      </c>
      <c r="F209" s="3">
        <v>353.7</v>
      </c>
      <c r="G209" s="3">
        <v>2711.7</v>
      </c>
    </row>
    <row r="210" spans="1:7" hidden="1" x14ac:dyDescent="0.25">
      <c r="A210" s="1" t="s">
        <v>410</v>
      </c>
      <c r="B210" s="1" t="s">
        <v>870</v>
      </c>
      <c r="C210" s="1" t="s">
        <v>871</v>
      </c>
      <c r="D210" s="1" t="s">
        <v>4</v>
      </c>
      <c r="E210" s="3">
        <v>11251</v>
      </c>
      <c r="F210" s="2" t="s">
        <v>4</v>
      </c>
      <c r="G210" s="3">
        <v>11251</v>
      </c>
    </row>
    <row r="211" spans="1:7" hidden="1" x14ac:dyDescent="0.25">
      <c r="A211" s="1" t="s">
        <v>407</v>
      </c>
      <c r="B211" s="1" t="s">
        <v>872</v>
      </c>
      <c r="C211" s="1" t="s">
        <v>871</v>
      </c>
      <c r="D211" s="1" t="s">
        <v>873</v>
      </c>
      <c r="E211" s="3">
        <v>13908.8</v>
      </c>
      <c r="F211" s="3">
        <v>2086.3200000000002</v>
      </c>
      <c r="G211" s="3">
        <v>15995.12</v>
      </c>
    </row>
    <row r="212" spans="1:7" hidden="1" x14ac:dyDescent="0.25">
      <c r="A212" s="1" t="s">
        <v>418</v>
      </c>
      <c r="B212" s="1" t="s">
        <v>874</v>
      </c>
      <c r="C212" s="1" t="s">
        <v>875</v>
      </c>
      <c r="D212" s="1" t="s">
        <v>4</v>
      </c>
      <c r="E212" s="3">
        <v>3352.4</v>
      </c>
      <c r="F212" s="3">
        <v>502.86</v>
      </c>
      <c r="G212" s="3">
        <v>3855.26</v>
      </c>
    </row>
    <row r="213" spans="1:7" hidden="1" x14ac:dyDescent="0.25">
      <c r="A213" s="1" t="s">
        <v>397</v>
      </c>
      <c r="B213" s="1" t="s">
        <v>876</v>
      </c>
      <c r="C213" s="1" t="s">
        <v>877</v>
      </c>
      <c r="D213" s="1" t="s">
        <v>4</v>
      </c>
      <c r="E213" s="3">
        <v>1743</v>
      </c>
      <c r="F213" s="3">
        <v>261.45</v>
      </c>
      <c r="G213" s="3">
        <v>2004.45</v>
      </c>
    </row>
    <row r="214" spans="1:7" hidden="1" x14ac:dyDescent="0.25">
      <c r="A214" s="1" t="s">
        <v>407</v>
      </c>
      <c r="B214" s="1" t="s">
        <v>878</v>
      </c>
      <c r="C214" s="1" t="s">
        <v>879</v>
      </c>
      <c r="D214" s="1" t="s">
        <v>880</v>
      </c>
      <c r="E214" s="3">
        <v>3829.6</v>
      </c>
      <c r="F214" s="3">
        <v>574.44000000000005</v>
      </c>
      <c r="G214" s="3">
        <v>4404.04</v>
      </c>
    </row>
    <row r="215" spans="1:7" hidden="1" x14ac:dyDescent="0.25">
      <c r="A215" s="1" t="s">
        <v>394</v>
      </c>
      <c r="B215" s="1" t="s">
        <v>881</v>
      </c>
      <c r="C215" s="1" t="s">
        <v>882</v>
      </c>
      <c r="D215" s="1" t="s">
        <v>4</v>
      </c>
      <c r="E215" s="3">
        <v>2506</v>
      </c>
      <c r="F215" s="2" t="s">
        <v>4</v>
      </c>
      <c r="G215" s="3">
        <v>2506</v>
      </c>
    </row>
    <row r="216" spans="1:7" hidden="1" x14ac:dyDescent="0.25">
      <c r="A216" s="1" t="s">
        <v>427</v>
      </c>
      <c r="B216" s="1" t="s">
        <v>883</v>
      </c>
      <c r="C216" s="1" t="s">
        <v>879</v>
      </c>
      <c r="D216" s="1" t="s">
        <v>884</v>
      </c>
      <c r="E216" s="3">
        <v>512086</v>
      </c>
      <c r="F216" s="3">
        <v>76812.899999999994</v>
      </c>
      <c r="G216" s="3">
        <v>588898.9</v>
      </c>
    </row>
    <row r="217" spans="1:7" hidden="1" x14ac:dyDescent="0.25">
      <c r="A217" s="1" t="s">
        <v>427</v>
      </c>
      <c r="B217" s="1" t="s">
        <v>885</v>
      </c>
      <c r="C217" s="1" t="s">
        <v>879</v>
      </c>
      <c r="D217" s="1" t="s">
        <v>886</v>
      </c>
      <c r="E217" s="3">
        <v>389410</v>
      </c>
      <c r="F217" s="3">
        <v>58411.5</v>
      </c>
      <c r="G217" s="3">
        <v>447821.5</v>
      </c>
    </row>
    <row r="218" spans="1:7" hidden="1" x14ac:dyDescent="0.25">
      <c r="A218" s="1" t="s">
        <v>434</v>
      </c>
      <c r="B218" s="1" t="s">
        <v>887</v>
      </c>
      <c r="C218" s="1" t="s">
        <v>879</v>
      </c>
      <c r="D218" s="1" t="s">
        <v>888</v>
      </c>
      <c r="E218" s="3">
        <v>580997</v>
      </c>
      <c r="F218" s="3">
        <v>87149.55</v>
      </c>
      <c r="G218" s="3">
        <v>668146.55000000005</v>
      </c>
    </row>
    <row r="219" spans="1:7" hidden="1" x14ac:dyDescent="0.25">
      <c r="A219" s="1" t="s">
        <v>434</v>
      </c>
      <c r="B219" s="1" t="s">
        <v>889</v>
      </c>
      <c r="C219" s="1" t="s">
        <v>879</v>
      </c>
      <c r="D219" s="1" t="s">
        <v>890</v>
      </c>
      <c r="E219" s="3">
        <v>33621.599999999999</v>
      </c>
      <c r="F219" s="3">
        <v>5043.24</v>
      </c>
      <c r="G219" s="3">
        <v>38664.839999999997</v>
      </c>
    </row>
    <row r="220" spans="1:7" hidden="1" x14ac:dyDescent="0.25">
      <c r="A220" s="1" t="s">
        <v>427</v>
      </c>
      <c r="B220" s="1" t="s">
        <v>891</v>
      </c>
      <c r="C220" s="1" t="s">
        <v>879</v>
      </c>
      <c r="D220" s="1" t="s">
        <v>892</v>
      </c>
      <c r="E220" s="3">
        <v>20208.599999999999</v>
      </c>
      <c r="F220" s="3">
        <v>3031.3</v>
      </c>
      <c r="G220" s="3">
        <v>23239.9</v>
      </c>
    </row>
    <row r="221" spans="1:7" hidden="1" x14ac:dyDescent="0.25">
      <c r="A221" s="1" t="s">
        <v>407</v>
      </c>
      <c r="B221" s="1" t="s">
        <v>893</v>
      </c>
      <c r="C221" s="1" t="s">
        <v>859</v>
      </c>
      <c r="D221" s="1" t="s">
        <v>894</v>
      </c>
      <c r="E221" s="3">
        <v>1080</v>
      </c>
      <c r="F221" s="3">
        <v>162</v>
      </c>
      <c r="G221" s="3">
        <v>1242</v>
      </c>
    </row>
    <row r="222" spans="1:7" hidden="1" x14ac:dyDescent="0.25">
      <c r="A222" s="1" t="s">
        <v>397</v>
      </c>
      <c r="B222" s="1" t="s">
        <v>895</v>
      </c>
      <c r="C222" s="1" t="s">
        <v>896</v>
      </c>
      <c r="D222" s="1" t="s">
        <v>4</v>
      </c>
      <c r="E222" s="3">
        <v>2220</v>
      </c>
      <c r="F222" s="3">
        <v>333</v>
      </c>
      <c r="G222" s="3">
        <v>2553</v>
      </c>
    </row>
    <row r="223" spans="1:7" hidden="1" x14ac:dyDescent="0.25">
      <c r="A223" s="1" t="s">
        <v>400</v>
      </c>
      <c r="B223" s="1" t="s">
        <v>897</v>
      </c>
      <c r="C223" s="1" t="s">
        <v>879</v>
      </c>
      <c r="D223" s="1" t="s">
        <v>898</v>
      </c>
      <c r="E223" s="3">
        <v>2675.7</v>
      </c>
      <c r="F223" s="3">
        <v>401.37</v>
      </c>
      <c r="G223" s="3">
        <v>3077.07</v>
      </c>
    </row>
    <row r="224" spans="1:7" hidden="1" x14ac:dyDescent="0.25">
      <c r="A224" s="1" t="s">
        <v>461</v>
      </c>
      <c r="B224" s="1" t="s">
        <v>899</v>
      </c>
      <c r="C224" s="1" t="s">
        <v>900</v>
      </c>
      <c r="D224" s="1" t="s">
        <v>4</v>
      </c>
      <c r="E224" s="3">
        <v>6471</v>
      </c>
      <c r="F224" s="3">
        <v>970.65</v>
      </c>
      <c r="G224" s="3">
        <v>7441.65</v>
      </c>
    </row>
    <row r="225" spans="1:7" hidden="1" x14ac:dyDescent="0.25">
      <c r="A225" s="1" t="s">
        <v>407</v>
      </c>
      <c r="B225" s="1" t="s">
        <v>901</v>
      </c>
      <c r="C225" s="1" t="s">
        <v>900</v>
      </c>
      <c r="D225" s="1" t="s">
        <v>902</v>
      </c>
      <c r="E225" s="3">
        <v>4208</v>
      </c>
      <c r="F225" s="3">
        <v>631.20000000000005</v>
      </c>
      <c r="G225" s="3">
        <v>4839.2</v>
      </c>
    </row>
    <row r="226" spans="1:7" hidden="1" x14ac:dyDescent="0.25">
      <c r="A226" s="1" t="s">
        <v>407</v>
      </c>
      <c r="B226" s="1" t="s">
        <v>903</v>
      </c>
      <c r="C226" s="1" t="s">
        <v>904</v>
      </c>
      <c r="D226" s="1" t="s">
        <v>905</v>
      </c>
      <c r="E226" s="3">
        <v>4671.2</v>
      </c>
      <c r="F226" s="3">
        <v>700.68</v>
      </c>
      <c r="G226" s="3">
        <v>5371.88</v>
      </c>
    </row>
    <row r="227" spans="1:7" hidden="1" x14ac:dyDescent="0.25">
      <c r="A227" s="1" t="s">
        <v>471</v>
      </c>
      <c r="B227" s="1" t="s">
        <v>906</v>
      </c>
      <c r="C227" s="1" t="s">
        <v>907</v>
      </c>
      <c r="D227" s="1" t="s">
        <v>4</v>
      </c>
      <c r="E227" s="3">
        <v>70201.070000000007</v>
      </c>
      <c r="F227" s="2" t="s">
        <v>4</v>
      </c>
      <c r="G227" s="3">
        <v>70201.070000000007</v>
      </c>
    </row>
    <row r="228" spans="1:7" hidden="1" x14ac:dyDescent="0.25">
      <c r="A228" s="1" t="s">
        <v>418</v>
      </c>
      <c r="B228" s="1" t="s">
        <v>908</v>
      </c>
      <c r="C228" s="1" t="s">
        <v>909</v>
      </c>
      <c r="D228" s="1" t="s">
        <v>4</v>
      </c>
      <c r="E228" s="3">
        <v>11384.05</v>
      </c>
      <c r="F228" s="3">
        <v>1707.62</v>
      </c>
      <c r="G228" s="3">
        <v>13091.67</v>
      </c>
    </row>
    <row r="229" spans="1:7" hidden="1" x14ac:dyDescent="0.25">
      <c r="A229" s="1" t="s">
        <v>407</v>
      </c>
      <c r="B229" s="1" t="s">
        <v>910</v>
      </c>
      <c r="C229" s="1" t="s">
        <v>911</v>
      </c>
      <c r="D229" s="1" t="s">
        <v>912</v>
      </c>
      <c r="E229" s="3">
        <v>5287.2</v>
      </c>
      <c r="F229" s="3">
        <v>793.08</v>
      </c>
      <c r="G229" s="3">
        <v>6080.28</v>
      </c>
    </row>
    <row r="230" spans="1:7" hidden="1" x14ac:dyDescent="0.25">
      <c r="A230" s="1" t="s">
        <v>407</v>
      </c>
      <c r="B230" s="1" t="s">
        <v>913</v>
      </c>
      <c r="C230" s="1" t="s">
        <v>914</v>
      </c>
      <c r="D230" s="1" t="s">
        <v>915</v>
      </c>
      <c r="E230" s="3">
        <v>4172</v>
      </c>
      <c r="F230" s="3">
        <v>625.79999999999995</v>
      </c>
      <c r="G230" s="3">
        <v>4797.8</v>
      </c>
    </row>
    <row r="231" spans="1:7" hidden="1" x14ac:dyDescent="0.25">
      <c r="A231" s="1" t="s">
        <v>427</v>
      </c>
      <c r="B231" s="1" t="s">
        <v>916</v>
      </c>
      <c r="C231" s="1" t="s">
        <v>914</v>
      </c>
      <c r="D231" s="1" t="s">
        <v>917</v>
      </c>
      <c r="E231" s="3">
        <v>716228</v>
      </c>
      <c r="F231" s="3">
        <v>107434.2</v>
      </c>
      <c r="G231" s="3">
        <v>823662.2</v>
      </c>
    </row>
    <row r="232" spans="1:7" hidden="1" x14ac:dyDescent="0.25">
      <c r="A232" s="1" t="s">
        <v>434</v>
      </c>
      <c r="B232" s="1" t="s">
        <v>918</v>
      </c>
      <c r="C232" s="1" t="s">
        <v>914</v>
      </c>
      <c r="D232" s="1" t="s">
        <v>919</v>
      </c>
      <c r="E232" s="3">
        <v>514913</v>
      </c>
      <c r="F232" s="3">
        <v>77236.95</v>
      </c>
      <c r="G232" s="3">
        <v>592149.94999999995</v>
      </c>
    </row>
    <row r="233" spans="1:7" hidden="1" x14ac:dyDescent="0.25">
      <c r="A233" s="1" t="s">
        <v>427</v>
      </c>
      <c r="B233" s="1" t="s">
        <v>920</v>
      </c>
      <c r="C233" s="1" t="s">
        <v>914</v>
      </c>
      <c r="D233" s="1" t="s">
        <v>921</v>
      </c>
      <c r="E233" s="3">
        <v>16582.5</v>
      </c>
      <c r="F233" s="3">
        <v>2487.37</v>
      </c>
      <c r="G233" s="3">
        <v>19069.87</v>
      </c>
    </row>
    <row r="234" spans="1:7" hidden="1" x14ac:dyDescent="0.25">
      <c r="A234" s="1" t="s">
        <v>434</v>
      </c>
      <c r="B234" s="1" t="s">
        <v>922</v>
      </c>
      <c r="C234" s="1" t="s">
        <v>914</v>
      </c>
      <c r="D234" s="1" t="s">
        <v>923</v>
      </c>
      <c r="E234" s="3">
        <v>34127.4</v>
      </c>
      <c r="F234" s="3">
        <v>5119.12</v>
      </c>
      <c r="G234" s="3">
        <v>39246.519999999997</v>
      </c>
    </row>
    <row r="235" spans="1:7" x14ac:dyDescent="0.25">
      <c r="A235" s="1" t="s">
        <v>453</v>
      </c>
      <c r="B235" s="1" t="s">
        <v>924</v>
      </c>
      <c r="C235" s="1" t="s">
        <v>925</v>
      </c>
      <c r="D235" s="1" t="s">
        <v>926</v>
      </c>
      <c r="E235" s="3">
        <v>30111.74</v>
      </c>
      <c r="F235" s="2" t="s">
        <v>4</v>
      </c>
      <c r="G235" s="3">
        <v>30111.74</v>
      </c>
    </row>
    <row r="236" spans="1:7" x14ac:dyDescent="0.25">
      <c r="A236" s="1"/>
      <c r="E236" s="3">
        <f t="shared" ref="E236:F236" si="0">SUBTOTAL(9,E5:E235)</f>
        <v>1092416.7</v>
      </c>
      <c r="F236" s="3">
        <f t="shared" si="0"/>
        <v>159345.75999999998</v>
      </c>
      <c r="G236" s="3">
        <f>SUBTOTAL(9,G5:G235)</f>
        <v>1251762.46</v>
      </c>
    </row>
  </sheetData>
  <autoFilter ref="A4:G235" xr:uid="{08762053-E66C-4374-9778-719999493EBC}">
    <filterColumn colId="0">
      <filters>
        <filter val="STRAT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3FA-352A-405C-B351-79559784BBA1}">
  <sheetPr filterMode="1"/>
  <dimension ref="A1:G67"/>
  <sheetViews>
    <sheetView topLeftCell="A33" workbookViewId="0">
      <selection activeCell="E67" sqref="E67"/>
    </sheetView>
  </sheetViews>
  <sheetFormatPr defaultRowHeight="15" x14ac:dyDescent="0.25"/>
  <cols>
    <col min="2" max="2" width="20.42578125" bestFit="1" customWidth="1"/>
    <col min="3" max="3" width="10" bestFit="1" customWidth="1"/>
    <col min="4" max="4" width="27" bestFit="1" customWidth="1"/>
    <col min="5" max="5" width="12.85546875" style="3" bestFit="1" customWidth="1"/>
    <col min="6" max="6" width="11.42578125" style="3" bestFit="1" customWidth="1"/>
    <col min="7" max="7" width="12.85546875" style="3" bestFit="1" customWidth="1"/>
  </cols>
  <sheetData>
    <row r="1" spans="1:7" x14ac:dyDescent="0.25">
      <c r="A1" s="1" t="s">
        <v>0</v>
      </c>
    </row>
    <row r="2" spans="1:7" x14ac:dyDescent="0.25">
      <c r="A2" s="1" t="s">
        <v>927</v>
      </c>
    </row>
    <row r="3" spans="1:7" x14ac:dyDescent="0.25">
      <c r="A3" s="1" t="s">
        <v>4</v>
      </c>
    </row>
    <row r="4" spans="1:7" x14ac:dyDescent="0.25">
      <c r="A4" s="1" t="s">
        <v>387</v>
      </c>
      <c r="B4" s="1" t="s">
        <v>388</v>
      </c>
      <c r="C4" s="1" t="s">
        <v>389</v>
      </c>
      <c r="D4" s="1" t="s">
        <v>390</v>
      </c>
      <c r="E4" s="2" t="s">
        <v>391</v>
      </c>
      <c r="F4" s="2" t="s">
        <v>392</v>
      </c>
      <c r="G4" s="2" t="s">
        <v>393</v>
      </c>
    </row>
    <row r="5" spans="1:7" x14ac:dyDescent="0.25">
      <c r="A5" s="1" t="s">
        <v>928</v>
      </c>
      <c r="B5" s="1" t="s">
        <v>929</v>
      </c>
      <c r="C5" s="1" t="s">
        <v>930</v>
      </c>
      <c r="D5" s="1" t="s">
        <v>931</v>
      </c>
      <c r="E5" s="3">
        <v>144134.45000000001</v>
      </c>
      <c r="F5" s="3">
        <v>21613.46</v>
      </c>
      <c r="G5" s="3">
        <v>165747.91</v>
      </c>
    </row>
    <row r="6" spans="1:7" hidden="1" x14ac:dyDescent="0.25">
      <c r="A6" s="1" t="s">
        <v>932</v>
      </c>
      <c r="B6" s="1" t="s">
        <v>933</v>
      </c>
      <c r="C6" s="1" t="s">
        <v>934</v>
      </c>
      <c r="D6" s="1" t="s">
        <v>4</v>
      </c>
      <c r="E6" s="3">
        <v>711803.96</v>
      </c>
      <c r="F6" s="2" t="s">
        <v>4</v>
      </c>
      <c r="G6" s="3">
        <v>711803.96</v>
      </c>
    </row>
    <row r="7" spans="1:7" hidden="1" x14ac:dyDescent="0.25">
      <c r="A7" s="1" t="s">
        <v>935</v>
      </c>
      <c r="B7" s="1" t="s">
        <v>936</v>
      </c>
      <c r="C7" s="1" t="s">
        <v>937</v>
      </c>
      <c r="D7" s="1" t="s">
        <v>938</v>
      </c>
      <c r="E7" s="3">
        <v>70358.58</v>
      </c>
      <c r="F7" s="3">
        <v>10553.8</v>
      </c>
      <c r="G7" s="3">
        <v>80912.38</v>
      </c>
    </row>
    <row r="8" spans="1:7" x14ac:dyDescent="0.25">
      <c r="A8" s="1" t="s">
        <v>928</v>
      </c>
      <c r="B8" s="1" t="s">
        <v>939</v>
      </c>
      <c r="C8" s="1" t="s">
        <v>937</v>
      </c>
      <c r="D8" s="1" t="s">
        <v>940</v>
      </c>
      <c r="E8" s="3">
        <v>91570.35</v>
      </c>
      <c r="F8" s="3">
        <v>13735.48</v>
      </c>
      <c r="G8" s="3">
        <v>105305.83</v>
      </c>
    </row>
    <row r="9" spans="1:7" x14ac:dyDescent="0.25">
      <c r="A9" s="1" t="s">
        <v>928</v>
      </c>
      <c r="B9" s="1" t="s">
        <v>941</v>
      </c>
      <c r="C9" s="1" t="s">
        <v>937</v>
      </c>
      <c r="D9" s="1" t="s">
        <v>942</v>
      </c>
      <c r="E9" s="3">
        <v>89166.79</v>
      </c>
      <c r="F9" s="3">
        <v>13373.85</v>
      </c>
      <c r="G9" s="3">
        <v>102540.64</v>
      </c>
    </row>
    <row r="10" spans="1:7" hidden="1" x14ac:dyDescent="0.25">
      <c r="A10" s="1" t="s">
        <v>935</v>
      </c>
      <c r="B10" s="1" t="s">
        <v>943</v>
      </c>
      <c r="C10" s="1" t="s">
        <v>944</v>
      </c>
      <c r="D10" s="1" t="s">
        <v>945</v>
      </c>
      <c r="E10" s="3">
        <v>4149.6000000000004</v>
      </c>
      <c r="F10" s="3">
        <v>622.44000000000005</v>
      </c>
      <c r="G10" s="3">
        <v>4772.04</v>
      </c>
    </row>
    <row r="11" spans="1:7" x14ac:dyDescent="0.25">
      <c r="A11" s="1" t="s">
        <v>928</v>
      </c>
      <c r="B11" s="1" t="s">
        <v>946</v>
      </c>
      <c r="C11" s="1" t="s">
        <v>944</v>
      </c>
      <c r="D11" s="1" t="s">
        <v>947</v>
      </c>
      <c r="E11" s="3">
        <v>64224.160000000003</v>
      </c>
      <c r="F11" s="3">
        <v>9633.6200000000008</v>
      </c>
      <c r="G11" s="3">
        <v>73857.78</v>
      </c>
    </row>
    <row r="12" spans="1:7" x14ac:dyDescent="0.25">
      <c r="A12" s="1" t="s">
        <v>928</v>
      </c>
      <c r="B12" s="1" t="s">
        <v>948</v>
      </c>
      <c r="C12" s="1" t="s">
        <v>949</v>
      </c>
      <c r="D12" s="1" t="s">
        <v>950</v>
      </c>
      <c r="E12" s="3">
        <v>10900</v>
      </c>
      <c r="F12" s="3">
        <v>1635</v>
      </c>
      <c r="G12" s="3">
        <v>12535</v>
      </c>
    </row>
    <row r="13" spans="1:7" x14ac:dyDescent="0.25">
      <c r="A13" s="1" t="s">
        <v>928</v>
      </c>
      <c r="B13" s="1" t="s">
        <v>951</v>
      </c>
      <c r="C13" s="1" t="s">
        <v>949</v>
      </c>
      <c r="D13" s="1" t="s">
        <v>952</v>
      </c>
      <c r="E13" s="3">
        <v>215485.4</v>
      </c>
      <c r="F13" s="3">
        <v>32322.81</v>
      </c>
      <c r="G13" s="3">
        <v>247808.21</v>
      </c>
    </row>
    <row r="14" spans="1:7" hidden="1" x14ac:dyDescent="0.25">
      <c r="A14" s="1" t="s">
        <v>935</v>
      </c>
      <c r="B14" s="1" t="s">
        <v>953</v>
      </c>
      <c r="C14" s="1" t="s">
        <v>954</v>
      </c>
      <c r="D14" s="1" t="s">
        <v>955</v>
      </c>
      <c r="E14" s="3">
        <v>39978.76</v>
      </c>
      <c r="F14" s="3">
        <v>5996.81</v>
      </c>
      <c r="G14" s="3">
        <v>45975.57</v>
      </c>
    </row>
    <row r="15" spans="1:7" x14ac:dyDescent="0.25">
      <c r="A15" s="1" t="s">
        <v>928</v>
      </c>
      <c r="B15" s="1" t="s">
        <v>956</v>
      </c>
      <c r="C15" s="1" t="s">
        <v>957</v>
      </c>
      <c r="D15" s="1" t="s">
        <v>958</v>
      </c>
      <c r="E15" s="3">
        <v>80097.52</v>
      </c>
      <c r="F15" s="3">
        <v>12013.25</v>
      </c>
      <c r="G15" s="3">
        <v>92110.77</v>
      </c>
    </row>
    <row r="16" spans="1:7" x14ac:dyDescent="0.25">
      <c r="A16" s="1" t="s">
        <v>928</v>
      </c>
      <c r="B16" s="1" t="s">
        <v>959</v>
      </c>
      <c r="C16" s="1" t="s">
        <v>960</v>
      </c>
      <c r="D16" s="1" t="s">
        <v>961</v>
      </c>
      <c r="E16" s="3">
        <v>36905.760000000002</v>
      </c>
      <c r="F16" s="3">
        <v>5535.74</v>
      </c>
      <c r="G16" s="3">
        <v>42441.5</v>
      </c>
    </row>
    <row r="17" spans="1:7" x14ac:dyDescent="0.25">
      <c r="A17" s="1" t="s">
        <v>928</v>
      </c>
      <c r="B17" s="1" t="s">
        <v>962</v>
      </c>
      <c r="C17" s="1" t="s">
        <v>963</v>
      </c>
      <c r="D17" s="1" t="s">
        <v>964</v>
      </c>
      <c r="E17" s="3">
        <v>130628.21</v>
      </c>
      <c r="F17" s="3">
        <v>19592.45</v>
      </c>
      <c r="G17" s="3">
        <v>150220.66</v>
      </c>
    </row>
    <row r="18" spans="1:7" x14ac:dyDescent="0.25">
      <c r="A18" s="1" t="s">
        <v>928</v>
      </c>
      <c r="B18" s="1" t="s">
        <v>965</v>
      </c>
      <c r="C18" s="1" t="s">
        <v>963</v>
      </c>
      <c r="D18" s="1" t="s">
        <v>966</v>
      </c>
      <c r="E18" s="3">
        <v>539391.87</v>
      </c>
      <c r="F18" s="3">
        <v>80906.94</v>
      </c>
      <c r="G18" s="3">
        <v>620298.81000000006</v>
      </c>
    </row>
    <row r="19" spans="1:7" x14ac:dyDescent="0.25">
      <c r="A19" s="1" t="s">
        <v>928</v>
      </c>
      <c r="B19" s="1" t="s">
        <v>967</v>
      </c>
      <c r="C19" s="1" t="s">
        <v>968</v>
      </c>
      <c r="D19" s="1" t="s">
        <v>969</v>
      </c>
      <c r="E19" s="3">
        <v>87999.03</v>
      </c>
      <c r="F19" s="3">
        <v>13198.94</v>
      </c>
      <c r="G19" s="3">
        <v>101197.97</v>
      </c>
    </row>
    <row r="20" spans="1:7" x14ac:dyDescent="0.25">
      <c r="A20" s="1" t="s">
        <v>928</v>
      </c>
      <c r="B20" s="1" t="s">
        <v>970</v>
      </c>
      <c r="C20" s="1" t="s">
        <v>971</v>
      </c>
      <c r="D20" s="1" t="s">
        <v>972</v>
      </c>
      <c r="E20" s="3">
        <v>55574.400000000001</v>
      </c>
      <c r="F20" s="3">
        <v>8336.16</v>
      </c>
      <c r="G20" s="3">
        <v>63910.559999999998</v>
      </c>
    </row>
    <row r="21" spans="1:7" x14ac:dyDescent="0.25">
      <c r="A21" s="1" t="s">
        <v>928</v>
      </c>
      <c r="B21" s="1" t="s">
        <v>973</v>
      </c>
      <c r="C21" s="1" t="s">
        <v>971</v>
      </c>
      <c r="D21" s="1" t="s">
        <v>974</v>
      </c>
      <c r="E21" s="3">
        <v>21226.880000000001</v>
      </c>
      <c r="F21" s="3">
        <v>3182.81</v>
      </c>
      <c r="G21" s="3">
        <v>24409.69</v>
      </c>
    </row>
    <row r="22" spans="1:7" x14ac:dyDescent="0.25">
      <c r="A22" s="1" t="s">
        <v>928</v>
      </c>
      <c r="B22" s="1" t="s">
        <v>975</v>
      </c>
      <c r="C22" s="1" t="s">
        <v>976</v>
      </c>
      <c r="D22" s="1" t="s">
        <v>977</v>
      </c>
      <c r="E22" s="3">
        <v>97013.27</v>
      </c>
      <c r="F22" s="3">
        <v>14551.73</v>
      </c>
      <c r="G22" s="3">
        <v>111565</v>
      </c>
    </row>
    <row r="23" spans="1:7" x14ac:dyDescent="0.25">
      <c r="A23" s="1" t="s">
        <v>928</v>
      </c>
      <c r="B23" s="1" t="s">
        <v>978</v>
      </c>
      <c r="C23" s="1" t="s">
        <v>979</v>
      </c>
      <c r="D23" s="1" t="s">
        <v>980</v>
      </c>
      <c r="E23" s="3">
        <v>163538.91</v>
      </c>
      <c r="F23" s="3">
        <v>24526.66</v>
      </c>
      <c r="G23" s="3">
        <v>188065.57</v>
      </c>
    </row>
    <row r="24" spans="1:7" x14ac:dyDescent="0.25">
      <c r="A24" s="1" t="s">
        <v>928</v>
      </c>
      <c r="B24" s="1" t="s">
        <v>981</v>
      </c>
      <c r="C24" s="1" t="s">
        <v>982</v>
      </c>
      <c r="D24" s="1" t="s">
        <v>983</v>
      </c>
      <c r="E24" s="3">
        <v>41493.25</v>
      </c>
      <c r="F24" s="3">
        <v>6223.62</v>
      </c>
      <c r="G24" s="3">
        <v>47716.87</v>
      </c>
    </row>
    <row r="25" spans="1:7" x14ac:dyDescent="0.25">
      <c r="A25" s="1" t="s">
        <v>928</v>
      </c>
      <c r="B25" s="1" t="s">
        <v>984</v>
      </c>
      <c r="C25" s="1" t="s">
        <v>982</v>
      </c>
      <c r="D25" s="1" t="s">
        <v>985</v>
      </c>
      <c r="E25" s="3">
        <v>35104.86</v>
      </c>
      <c r="F25" s="3">
        <v>5265.12</v>
      </c>
      <c r="G25" s="3">
        <v>40369.980000000003</v>
      </c>
    </row>
    <row r="26" spans="1:7" x14ac:dyDescent="0.25">
      <c r="A26" s="1" t="s">
        <v>928</v>
      </c>
      <c r="B26" s="1" t="s">
        <v>986</v>
      </c>
      <c r="C26" s="1" t="s">
        <v>982</v>
      </c>
      <c r="D26" s="1" t="s">
        <v>987</v>
      </c>
      <c r="E26" s="3">
        <v>216271.94</v>
      </c>
      <c r="F26" s="3">
        <v>32437.02</v>
      </c>
      <c r="G26" s="3">
        <v>248708.96</v>
      </c>
    </row>
    <row r="27" spans="1:7" x14ac:dyDescent="0.25">
      <c r="A27" s="1" t="s">
        <v>928</v>
      </c>
      <c r="B27" s="1" t="s">
        <v>988</v>
      </c>
      <c r="C27" s="1" t="s">
        <v>989</v>
      </c>
      <c r="D27" s="1" t="s">
        <v>990</v>
      </c>
      <c r="E27" s="3">
        <v>194010.17</v>
      </c>
      <c r="F27" s="3">
        <v>29098.87</v>
      </c>
      <c r="G27" s="3">
        <v>223109.04</v>
      </c>
    </row>
    <row r="28" spans="1:7" x14ac:dyDescent="0.25">
      <c r="A28" s="1" t="s">
        <v>928</v>
      </c>
      <c r="B28" s="1" t="s">
        <v>991</v>
      </c>
      <c r="C28" s="1" t="s">
        <v>989</v>
      </c>
      <c r="D28" s="1" t="s">
        <v>992</v>
      </c>
      <c r="E28" s="3">
        <v>16901.52</v>
      </c>
      <c r="F28" s="3">
        <v>2535.12</v>
      </c>
      <c r="G28" s="3">
        <v>19436.64</v>
      </c>
    </row>
    <row r="29" spans="1:7" x14ac:dyDescent="0.25">
      <c r="A29" s="1" t="s">
        <v>928</v>
      </c>
      <c r="B29" s="1" t="s">
        <v>993</v>
      </c>
      <c r="C29" s="1" t="s">
        <v>989</v>
      </c>
      <c r="D29" s="1" t="s">
        <v>994</v>
      </c>
      <c r="E29" s="3">
        <v>111067.17</v>
      </c>
      <c r="F29" s="3">
        <v>16659.36</v>
      </c>
      <c r="G29" s="3">
        <v>127726.53</v>
      </c>
    </row>
    <row r="30" spans="1:7" hidden="1" x14ac:dyDescent="0.25">
      <c r="A30" s="1" t="s">
        <v>995</v>
      </c>
      <c r="B30" s="1" t="s">
        <v>996</v>
      </c>
      <c r="C30" s="1" t="s">
        <v>997</v>
      </c>
      <c r="D30" s="1" t="s">
        <v>998</v>
      </c>
      <c r="E30" s="3">
        <v>55301.4</v>
      </c>
      <c r="F30" s="3">
        <v>8295.2099999999991</v>
      </c>
      <c r="G30" s="3">
        <v>63596.61</v>
      </c>
    </row>
    <row r="31" spans="1:7" x14ac:dyDescent="0.25">
      <c r="A31" s="1" t="s">
        <v>928</v>
      </c>
      <c r="B31" s="1" t="s">
        <v>999</v>
      </c>
      <c r="C31" s="1" t="s">
        <v>1000</v>
      </c>
      <c r="D31" s="1" t="s">
        <v>1001</v>
      </c>
      <c r="E31" s="3">
        <v>26667.27</v>
      </c>
      <c r="F31" s="3">
        <v>4000</v>
      </c>
      <c r="G31" s="3">
        <v>30667.27</v>
      </c>
    </row>
    <row r="32" spans="1:7" x14ac:dyDescent="0.25">
      <c r="A32" s="1" t="s">
        <v>928</v>
      </c>
      <c r="B32" s="1" t="s">
        <v>1002</v>
      </c>
      <c r="C32" s="1" t="s">
        <v>1000</v>
      </c>
      <c r="D32" s="1" t="s">
        <v>1003</v>
      </c>
      <c r="E32" s="3">
        <v>24745.3</v>
      </c>
      <c r="F32" s="3">
        <v>3711.71</v>
      </c>
      <c r="G32" s="3">
        <v>28457.01</v>
      </c>
    </row>
    <row r="33" spans="1:7" x14ac:dyDescent="0.25">
      <c r="A33" s="1" t="s">
        <v>928</v>
      </c>
      <c r="B33" s="1" t="s">
        <v>1004</v>
      </c>
      <c r="C33" s="1" t="s">
        <v>1005</v>
      </c>
      <c r="D33" s="1" t="s">
        <v>1006</v>
      </c>
      <c r="E33" s="2" t="s">
        <v>4</v>
      </c>
      <c r="F33" s="2" t="s">
        <v>4</v>
      </c>
    </row>
    <row r="34" spans="1:7" x14ac:dyDescent="0.25">
      <c r="A34" s="1" t="s">
        <v>928</v>
      </c>
      <c r="B34" s="1" t="s">
        <v>1007</v>
      </c>
      <c r="C34" s="1" t="s">
        <v>1005</v>
      </c>
      <c r="D34" s="1" t="s">
        <v>1008</v>
      </c>
      <c r="E34" s="3">
        <v>31904.25</v>
      </c>
      <c r="F34" s="3">
        <v>4785.6400000000003</v>
      </c>
      <c r="G34" s="3">
        <v>36689.89</v>
      </c>
    </row>
    <row r="35" spans="1:7" x14ac:dyDescent="0.25">
      <c r="A35" s="1" t="s">
        <v>928</v>
      </c>
      <c r="B35" s="1" t="s">
        <v>1009</v>
      </c>
      <c r="C35" s="1" t="s">
        <v>1005</v>
      </c>
      <c r="D35" s="1" t="s">
        <v>1010</v>
      </c>
      <c r="E35" s="3">
        <v>11920.78</v>
      </c>
      <c r="F35" s="3">
        <v>1788.12</v>
      </c>
      <c r="G35" s="3">
        <v>13708.9</v>
      </c>
    </row>
    <row r="36" spans="1:7" x14ac:dyDescent="0.25">
      <c r="A36" s="1" t="s">
        <v>928</v>
      </c>
      <c r="B36" s="1" t="s">
        <v>1011</v>
      </c>
      <c r="C36" s="1" t="s">
        <v>1005</v>
      </c>
      <c r="D36" s="1" t="s">
        <v>1012</v>
      </c>
      <c r="E36" s="3">
        <v>100610.51</v>
      </c>
      <c r="F36" s="3">
        <v>15091.58</v>
      </c>
      <c r="G36" s="3">
        <v>115702.09</v>
      </c>
    </row>
    <row r="37" spans="1:7" x14ac:dyDescent="0.25">
      <c r="A37" s="1" t="s">
        <v>928</v>
      </c>
      <c r="B37" s="1" t="s">
        <v>1013</v>
      </c>
      <c r="C37" s="1" t="s">
        <v>1005</v>
      </c>
      <c r="D37" s="1" t="s">
        <v>1014</v>
      </c>
      <c r="E37" s="3">
        <v>23604.14</v>
      </c>
      <c r="F37" s="3">
        <v>3540.54</v>
      </c>
      <c r="G37" s="3">
        <v>27144.68</v>
      </c>
    </row>
    <row r="38" spans="1:7" hidden="1" x14ac:dyDescent="0.25">
      <c r="A38" s="1" t="s">
        <v>1015</v>
      </c>
      <c r="B38" s="1" t="s">
        <v>1016</v>
      </c>
      <c r="C38" s="1" t="s">
        <v>1017</v>
      </c>
      <c r="D38" s="1" t="s">
        <v>4</v>
      </c>
      <c r="E38" s="3">
        <v>282720.52</v>
      </c>
      <c r="F38" s="2" t="s">
        <v>4</v>
      </c>
      <c r="G38" s="3">
        <v>282720.52</v>
      </c>
    </row>
    <row r="39" spans="1:7" hidden="1" x14ac:dyDescent="0.25">
      <c r="A39" s="1" t="s">
        <v>935</v>
      </c>
      <c r="B39" s="1" t="s">
        <v>1018</v>
      </c>
      <c r="C39" s="1" t="s">
        <v>1019</v>
      </c>
      <c r="D39" s="1" t="s">
        <v>1020</v>
      </c>
      <c r="E39" s="3">
        <v>42207.360000000001</v>
      </c>
      <c r="F39" s="3">
        <v>6331.11</v>
      </c>
      <c r="G39" s="3">
        <v>48538.47</v>
      </c>
    </row>
    <row r="40" spans="1:7" x14ac:dyDescent="0.25">
      <c r="A40" s="1" t="s">
        <v>928</v>
      </c>
      <c r="B40" s="1" t="s">
        <v>1021</v>
      </c>
      <c r="C40" s="1" t="s">
        <v>1022</v>
      </c>
      <c r="D40" s="1" t="s">
        <v>1023</v>
      </c>
      <c r="E40" s="3">
        <v>126622.08</v>
      </c>
      <c r="F40" s="3">
        <v>18993.310000000001</v>
      </c>
      <c r="G40" s="3">
        <v>145615.39000000001</v>
      </c>
    </row>
    <row r="41" spans="1:7" x14ac:dyDescent="0.25">
      <c r="A41" s="1" t="s">
        <v>928</v>
      </c>
      <c r="B41" s="1" t="s">
        <v>1024</v>
      </c>
      <c r="C41" s="1" t="s">
        <v>1025</v>
      </c>
      <c r="D41" s="1" t="s">
        <v>1026</v>
      </c>
      <c r="E41" s="3">
        <v>247306.96</v>
      </c>
      <c r="F41" s="3">
        <v>37094.26</v>
      </c>
      <c r="G41" s="3">
        <v>284401.21999999997</v>
      </c>
    </row>
    <row r="42" spans="1:7" x14ac:dyDescent="0.25">
      <c r="A42" s="1" t="s">
        <v>928</v>
      </c>
      <c r="B42" s="1" t="s">
        <v>1027</v>
      </c>
      <c r="C42" s="1" t="s">
        <v>1028</v>
      </c>
      <c r="D42" s="1" t="s">
        <v>1029</v>
      </c>
      <c r="E42" s="3">
        <v>452395.39</v>
      </c>
      <c r="F42" s="3">
        <v>67852.95</v>
      </c>
      <c r="G42" s="3">
        <v>520248.34</v>
      </c>
    </row>
    <row r="43" spans="1:7" hidden="1" x14ac:dyDescent="0.25">
      <c r="A43" s="1" t="s">
        <v>935</v>
      </c>
      <c r="B43" s="1" t="s">
        <v>1030</v>
      </c>
      <c r="C43" s="1" t="s">
        <v>1031</v>
      </c>
      <c r="D43" s="1" t="s">
        <v>1032</v>
      </c>
      <c r="E43" s="3">
        <v>59221.79</v>
      </c>
      <c r="F43" s="3">
        <v>8883.27</v>
      </c>
      <c r="G43" s="3">
        <v>68105.06</v>
      </c>
    </row>
    <row r="44" spans="1:7" x14ac:dyDescent="0.25">
      <c r="A44" s="1" t="s">
        <v>928</v>
      </c>
      <c r="B44" s="1" t="s">
        <v>1033</v>
      </c>
      <c r="C44" s="1" t="s">
        <v>1034</v>
      </c>
      <c r="D44" s="1" t="s">
        <v>1035</v>
      </c>
      <c r="E44" s="3">
        <v>59342.51</v>
      </c>
      <c r="F44" s="3">
        <v>8901.3799999999992</v>
      </c>
      <c r="G44" s="3">
        <v>68243.89</v>
      </c>
    </row>
    <row r="45" spans="1:7" x14ac:dyDescent="0.25">
      <c r="A45" s="1" t="s">
        <v>928</v>
      </c>
      <c r="B45" s="1" t="s">
        <v>1036</v>
      </c>
      <c r="C45" s="1" t="s">
        <v>1034</v>
      </c>
      <c r="D45" s="1" t="s">
        <v>1037</v>
      </c>
      <c r="E45" s="3">
        <v>92956.12</v>
      </c>
      <c r="F45" s="3">
        <v>13943.42</v>
      </c>
      <c r="G45" s="3">
        <v>106899.54</v>
      </c>
    </row>
    <row r="46" spans="1:7" hidden="1" x14ac:dyDescent="0.25">
      <c r="A46" s="1" t="s">
        <v>1015</v>
      </c>
      <c r="B46" s="1" t="s">
        <v>1038</v>
      </c>
      <c r="C46" s="1" t="s">
        <v>1039</v>
      </c>
      <c r="D46" s="1" t="s">
        <v>4</v>
      </c>
      <c r="E46" s="3">
        <v>104217.31</v>
      </c>
      <c r="F46" s="2" t="s">
        <v>4</v>
      </c>
      <c r="G46" s="3">
        <v>104217.31</v>
      </c>
    </row>
    <row r="47" spans="1:7" hidden="1" x14ac:dyDescent="0.25">
      <c r="A47" s="1" t="s">
        <v>935</v>
      </c>
      <c r="B47" s="1" t="s">
        <v>1040</v>
      </c>
      <c r="C47" s="1" t="s">
        <v>1041</v>
      </c>
      <c r="D47" s="1" t="s">
        <v>1042</v>
      </c>
      <c r="E47" s="3">
        <v>2407.6799999999998</v>
      </c>
      <c r="F47" s="3">
        <v>361.15</v>
      </c>
      <c r="G47" s="3">
        <v>2768.83</v>
      </c>
    </row>
    <row r="48" spans="1:7" x14ac:dyDescent="0.25">
      <c r="A48" s="1" t="s">
        <v>928</v>
      </c>
      <c r="B48" s="1" t="s">
        <v>1043</v>
      </c>
      <c r="C48" s="1" t="s">
        <v>1044</v>
      </c>
      <c r="D48" s="1" t="s">
        <v>1045</v>
      </c>
      <c r="E48" s="3">
        <v>25901.25</v>
      </c>
      <c r="F48" s="3">
        <v>3885.06</v>
      </c>
      <c r="G48" s="3">
        <v>29786.31</v>
      </c>
    </row>
    <row r="49" spans="1:7" x14ac:dyDescent="0.25">
      <c r="A49" s="1" t="s">
        <v>928</v>
      </c>
      <c r="B49" s="1" t="s">
        <v>1046</v>
      </c>
      <c r="C49" s="1" t="s">
        <v>1047</v>
      </c>
      <c r="D49" s="1" t="s">
        <v>1048</v>
      </c>
      <c r="E49" s="3">
        <v>103819.02</v>
      </c>
      <c r="F49" s="3">
        <v>15571.15</v>
      </c>
      <c r="G49" s="3">
        <v>119390.17</v>
      </c>
    </row>
    <row r="50" spans="1:7" x14ac:dyDescent="0.25">
      <c r="A50" s="1" t="s">
        <v>928</v>
      </c>
      <c r="B50" s="1" t="s">
        <v>1049</v>
      </c>
      <c r="C50" s="1" t="s">
        <v>1047</v>
      </c>
      <c r="D50" s="1" t="s">
        <v>1050</v>
      </c>
      <c r="E50" s="3">
        <v>22560.65</v>
      </c>
      <c r="F50" s="3">
        <v>3383.77</v>
      </c>
      <c r="G50" s="3">
        <v>25944.42</v>
      </c>
    </row>
    <row r="51" spans="1:7" x14ac:dyDescent="0.25">
      <c r="A51" s="1" t="s">
        <v>928</v>
      </c>
      <c r="B51" s="1" t="s">
        <v>1051</v>
      </c>
      <c r="C51" s="1" t="s">
        <v>1047</v>
      </c>
      <c r="D51" s="1" t="s">
        <v>1052</v>
      </c>
      <c r="E51" s="3">
        <v>21730.01</v>
      </c>
      <c r="F51" s="3">
        <v>3258.65</v>
      </c>
      <c r="G51" s="3">
        <v>24988.66</v>
      </c>
    </row>
    <row r="52" spans="1:7" x14ac:dyDescent="0.25">
      <c r="A52" s="1" t="s">
        <v>928</v>
      </c>
      <c r="B52" s="1" t="s">
        <v>1053</v>
      </c>
      <c r="C52" s="1" t="s">
        <v>1047</v>
      </c>
      <c r="D52" s="1" t="s">
        <v>1054</v>
      </c>
      <c r="E52" s="3">
        <v>26971.89</v>
      </c>
      <c r="F52" s="3">
        <v>4044.96</v>
      </c>
      <c r="G52" s="3">
        <v>31016.85</v>
      </c>
    </row>
    <row r="53" spans="1:7" x14ac:dyDescent="0.25">
      <c r="A53" s="1" t="s">
        <v>928</v>
      </c>
      <c r="B53" s="1" t="s">
        <v>1055</v>
      </c>
      <c r="C53" s="1" t="s">
        <v>1047</v>
      </c>
      <c r="D53" s="1" t="s">
        <v>1056</v>
      </c>
      <c r="E53" s="3">
        <v>169617.66</v>
      </c>
      <c r="F53" s="3">
        <v>25434.94</v>
      </c>
      <c r="G53" s="3">
        <v>195052.6</v>
      </c>
    </row>
    <row r="54" spans="1:7" x14ac:dyDescent="0.25">
      <c r="A54" s="1" t="s">
        <v>928</v>
      </c>
      <c r="B54" s="1" t="s">
        <v>1057</v>
      </c>
      <c r="C54" s="1" t="s">
        <v>1047</v>
      </c>
      <c r="D54" s="1" t="s">
        <v>1058</v>
      </c>
      <c r="E54" s="3">
        <v>17526.689999999999</v>
      </c>
      <c r="F54" s="3">
        <v>2627.57</v>
      </c>
      <c r="G54" s="3">
        <v>20154.259999999998</v>
      </c>
    </row>
    <row r="55" spans="1:7" x14ac:dyDescent="0.25">
      <c r="A55" s="1" t="s">
        <v>928</v>
      </c>
      <c r="B55" s="1" t="s">
        <v>1059</v>
      </c>
      <c r="C55" s="1" t="s">
        <v>1047</v>
      </c>
      <c r="D55" s="1" t="s">
        <v>1060</v>
      </c>
      <c r="E55" s="3">
        <v>96930.73</v>
      </c>
      <c r="F55" s="3">
        <v>14537.05</v>
      </c>
      <c r="G55" s="3">
        <v>111467.78</v>
      </c>
    </row>
    <row r="56" spans="1:7" x14ac:dyDescent="0.25">
      <c r="A56" s="1" t="s">
        <v>928</v>
      </c>
      <c r="B56" s="1" t="s">
        <v>1061</v>
      </c>
      <c r="C56" s="1" t="s">
        <v>1047</v>
      </c>
      <c r="D56" s="1" t="s">
        <v>1062</v>
      </c>
      <c r="E56" s="3">
        <v>193416.26</v>
      </c>
      <c r="F56" s="3">
        <v>29003.77</v>
      </c>
      <c r="G56" s="3">
        <v>222420.03</v>
      </c>
    </row>
    <row r="57" spans="1:7" x14ac:dyDescent="0.25">
      <c r="A57" s="1" t="s">
        <v>928</v>
      </c>
      <c r="B57" s="1" t="s">
        <v>1063</v>
      </c>
      <c r="C57" s="1" t="s">
        <v>1047</v>
      </c>
      <c r="D57" s="1" t="s">
        <v>1064</v>
      </c>
      <c r="E57" s="3">
        <v>44088.27</v>
      </c>
      <c r="F57" s="3">
        <v>6611.56</v>
      </c>
      <c r="G57" s="3">
        <v>50699.83</v>
      </c>
    </row>
    <row r="58" spans="1:7" x14ac:dyDescent="0.25">
      <c r="A58" s="1" t="s">
        <v>928</v>
      </c>
      <c r="B58" s="1" t="s">
        <v>1065</v>
      </c>
      <c r="C58" s="1" t="s">
        <v>1047</v>
      </c>
      <c r="D58" s="1" t="s">
        <v>1064</v>
      </c>
      <c r="E58" s="3">
        <v>76570.36</v>
      </c>
      <c r="F58" s="3">
        <v>11482.63</v>
      </c>
      <c r="G58" s="3">
        <v>88052.99</v>
      </c>
    </row>
    <row r="59" spans="1:7" x14ac:dyDescent="0.25">
      <c r="A59" s="1" t="s">
        <v>928</v>
      </c>
      <c r="B59" s="1" t="s">
        <v>1066</v>
      </c>
      <c r="C59" s="1" t="s">
        <v>1067</v>
      </c>
      <c r="D59" s="1" t="s">
        <v>1068</v>
      </c>
      <c r="E59" s="3">
        <v>20584.16</v>
      </c>
      <c r="F59" s="3">
        <v>3087.62</v>
      </c>
      <c r="G59" s="3">
        <v>23671.78</v>
      </c>
    </row>
    <row r="60" spans="1:7" x14ac:dyDescent="0.25">
      <c r="A60" s="1" t="s">
        <v>928</v>
      </c>
      <c r="B60" s="1" t="s">
        <v>1069</v>
      </c>
      <c r="C60" s="1" t="s">
        <v>1067</v>
      </c>
      <c r="D60" s="1" t="s">
        <v>1070</v>
      </c>
      <c r="E60" s="3">
        <v>147839.25</v>
      </c>
      <c r="F60" s="3">
        <v>22175.89</v>
      </c>
      <c r="G60" s="3">
        <v>170015.14</v>
      </c>
    </row>
    <row r="61" spans="1:7" x14ac:dyDescent="0.25">
      <c r="A61" s="1" t="s">
        <v>928</v>
      </c>
      <c r="B61" s="1" t="s">
        <v>1071</v>
      </c>
      <c r="C61" s="1" t="s">
        <v>1067</v>
      </c>
      <c r="D61" s="1" t="s">
        <v>1072</v>
      </c>
      <c r="E61" s="3">
        <v>127157.78</v>
      </c>
      <c r="F61" s="3">
        <v>19065.96</v>
      </c>
      <c r="G61" s="3">
        <v>146223.74</v>
      </c>
    </row>
    <row r="62" spans="1:7" hidden="1" x14ac:dyDescent="0.25">
      <c r="A62" s="1" t="s">
        <v>1015</v>
      </c>
      <c r="B62" s="1" t="s">
        <v>1073</v>
      </c>
      <c r="C62" s="1" t="s">
        <v>1039</v>
      </c>
      <c r="D62" s="1" t="s">
        <v>1074</v>
      </c>
      <c r="E62" s="3">
        <v>14369.69</v>
      </c>
      <c r="F62" s="2" t="s">
        <v>4</v>
      </c>
      <c r="G62" s="3">
        <v>14369.69</v>
      </c>
    </row>
    <row r="63" spans="1:7" x14ac:dyDescent="0.25">
      <c r="A63" s="1" t="s">
        <v>928</v>
      </c>
      <c r="B63" s="1" t="s">
        <v>1075</v>
      </c>
      <c r="C63" s="1" t="s">
        <v>1076</v>
      </c>
      <c r="D63" s="1" t="s">
        <v>1077</v>
      </c>
      <c r="E63" s="3">
        <v>71618.490000000005</v>
      </c>
      <c r="F63" s="3">
        <v>10742.06</v>
      </c>
      <c r="G63" s="3">
        <v>82360.55</v>
      </c>
    </row>
    <row r="64" spans="1:7" x14ac:dyDescent="0.25">
      <c r="A64" s="1" t="s">
        <v>928</v>
      </c>
      <c r="B64" s="1" t="s">
        <v>1078</v>
      </c>
      <c r="C64" s="1" t="s">
        <v>1076</v>
      </c>
      <c r="D64" s="1" t="s">
        <v>1079</v>
      </c>
      <c r="E64" s="3">
        <v>141212.47</v>
      </c>
      <c r="F64" s="3">
        <v>21181.87</v>
      </c>
      <c r="G64" s="3">
        <v>162394.34</v>
      </c>
    </row>
    <row r="65" spans="1:7" x14ac:dyDescent="0.25">
      <c r="A65" s="1" t="s">
        <v>928</v>
      </c>
      <c r="B65" s="1" t="s">
        <v>1080</v>
      </c>
      <c r="C65" s="1" t="s">
        <v>1076</v>
      </c>
      <c r="D65" s="1" t="s">
        <v>1081</v>
      </c>
      <c r="E65" s="3">
        <v>129687.11</v>
      </c>
      <c r="F65" s="3">
        <v>19445.38</v>
      </c>
      <c r="G65" s="3">
        <v>149132.49</v>
      </c>
    </row>
    <row r="66" spans="1:7" x14ac:dyDescent="0.25">
      <c r="A66" s="1" t="s">
        <v>928</v>
      </c>
      <c r="B66" s="1" t="s">
        <v>1082</v>
      </c>
      <c r="C66" s="1" t="s">
        <v>1083</v>
      </c>
      <c r="D66" s="1" t="s">
        <v>4</v>
      </c>
      <c r="E66" s="3">
        <v>5200000</v>
      </c>
      <c r="F66" s="3">
        <v>780000</v>
      </c>
      <c r="G66" s="3">
        <v>5980000</v>
      </c>
    </row>
    <row r="67" spans="1:7" x14ac:dyDescent="0.25">
      <c r="A67" s="1"/>
      <c r="E67" s="3">
        <f>SUBTOTAL(9,E6:E62)</f>
        <v>4591360.75</v>
      </c>
      <c r="F67" s="3">
        <f t="shared" ref="F67:G67" si="0">SUBTOTAL(9,F6:F62)</f>
        <v>688638.04000000015</v>
      </c>
      <c r="G67" s="3">
        <f t="shared" si="0"/>
        <v>5279998.79</v>
      </c>
    </row>
  </sheetData>
  <autoFilter ref="A4:G66" xr:uid="{69B8E032-026F-4CE9-B5B5-2DC14496ABCC}">
    <filterColumn colId="0">
      <filters>
        <filter val="REGIMA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4E35-118B-486D-A23C-7EA7BDE49A89}">
  <dimension ref="A1:F132"/>
  <sheetViews>
    <sheetView topLeftCell="A39" workbookViewId="0">
      <selection activeCell="I46" sqref="I46"/>
    </sheetView>
  </sheetViews>
  <sheetFormatPr defaultRowHeight="15" x14ac:dyDescent="0.25"/>
  <cols>
    <col min="1" max="1" width="21.28515625" style="3" customWidth="1"/>
    <col min="2" max="2" width="8.7109375" bestFit="1" customWidth="1"/>
    <col min="3" max="3" width="39.7109375" bestFit="1" customWidth="1"/>
    <col min="4" max="6" width="14" style="3" bestFit="1" customWidth="1"/>
  </cols>
  <sheetData>
    <row r="1" spans="1:6" x14ac:dyDescent="0.25">
      <c r="A1" s="2" t="s">
        <v>183</v>
      </c>
    </row>
    <row r="2" spans="1:6" x14ac:dyDescent="0.25">
      <c r="A2" s="2" t="s">
        <v>1126</v>
      </c>
    </row>
    <row r="3" spans="1:6" x14ac:dyDescent="0.25">
      <c r="A3" s="2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3" t="s">
        <v>133</v>
      </c>
    </row>
    <row r="4" spans="1:6" x14ac:dyDescent="0.25">
      <c r="A4" s="3">
        <v>-100</v>
      </c>
      <c r="B4" s="1" t="s">
        <v>75</v>
      </c>
      <c r="C4" s="1" t="s">
        <v>76</v>
      </c>
      <c r="D4" s="2" t="s">
        <v>4</v>
      </c>
      <c r="E4" s="3">
        <v>100</v>
      </c>
      <c r="F4" s="3">
        <f t="shared" ref="F4:F35" si="0">IF(E4="",D4,-E4)</f>
        <v>-100</v>
      </c>
    </row>
    <row r="5" spans="1:6" x14ac:dyDescent="0.25">
      <c r="A5" s="3">
        <v>-20083497.890000001</v>
      </c>
      <c r="B5" s="1" t="s">
        <v>77</v>
      </c>
      <c r="C5" s="1" t="s">
        <v>78</v>
      </c>
      <c r="D5" s="2" t="s">
        <v>4</v>
      </c>
      <c r="E5" s="3">
        <v>24313224.940000001</v>
      </c>
      <c r="F5" s="3">
        <f t="shared" si="0"/>
        <v>-24313224.940000001</v>
      </c>
    </row>
    <row r="6" spans="1:6" x14ac:dyDescent="0.25">
      <c r="A6" s="2" t="s">
        <v>4</v>
      </c>
      <c r="B6" s="1" t="s">
        <v>79</v>
      </c>
      <c r="C6" s="1" t="s">
        <v>80</v>
      </c>
      <c r="D6" s="2" t="s">
        <v>4</v>
      </c>
      <c r="F6" s="3" t="str">
        <f t="shared" si="0"/>
        <v/>
      </c>
    </row>
    <row r="7" spans="1:6" x14ac:dyDescent="0.25">
      <c r="A7" s="3">
        <v>-20673422</v>
      </c>
      <c r="B7" s="1" t="s">
        <v>181</v>
      </c>
      <c r="C7" s="1" t="s">
        <v>180</v>
      </c>
      <c r="D7" s="2" t="s">
        <v>4</v>
      </c>
      <c r="E7" s="3">
        <v>20673422</v>
      </c>
      <c r="F7" s="3">
        <f t="shared" si="0"/>
        <v>-20673422</v>
      </c>
    </row>
    <row r="8" spans="1:6" x14ac:dyDescent="0.25">
      <c r="A8" s="3">
        <v>-16715.57</v>
      </c>
      <c r="B8" s="1" t="s">
        <v>1125</v>
      </c>
      <c r="C8" s="1" t="s">
        <v>1124</v>
      </c>
      <c r="D8" s="2" t="s">
        <v>4</v>
      </c>
      <c r="E8" s="3">
        <v>16715.57</v>
      </c>
      <c r="F8" s="3">
        <f t="shared" si="0"/>
        <v>-16715.57</v>
      </c>
    </row>
    <row r="9" spans="1:6" x14ac:dyDescent="0.25">
      <c r="A9" s="3">
        <v>0</v>
      </c>
      <c r="B9" s="1" t="s">
        <v>179</v>
      </c>
      <c r="C9" s="1" t="s">
        <v>82</v>
      </c>
      <c r="D9" s="3">
        <v>1506813.32</v>
      </c>
      <c r="F9" s="3">
        <f t="shared" si="0"/>
        <v>1506813.32</v>
      </c>
    </row>
    <row r="10" spans="1:6" x14ac:dyDescent="0.25">
      <c r="A10" s="3">
        <v>9858623.6500000004</v>
      </c>
      <c r="B10" s="1" t="s">
        <v>83</v>
      </c>
      <c r="C10" s="1" t="s">
        <v>215</v>
      </c>
      <c r="D10" s="3">
        <v>10713623.65</v>
      </c>
      <c r="F10" s="3">
        <f t="shared" si="0"/>
        <v>10713623.65</v>
      </c>
    </row>
    <row r="11" spans="1:6" x14ac:dyDescent="0.25">
      <c r="A11" s="3">
        <v>-154742.31</v>
      </c>
      <c r="B11" s="1" t="s">
        <v>85</v>
      </c>
      <c r="C11" s="1" t="s">
        <v>176</v>
      </c>
      <c r="D11" s="2" t="s">
        <v>4</v>
      </c>
      <c r="E11" s="3">
        <v>154742.31</v>
      </c>
      <c r="F11" s="3">
        <f t="shared" si="0"/>
        <v>-154742.31</v>
      </c>
    </row>
    <row r="12" spans="1:6" x14ac:dyDescent="0.25">
      <c r="A12" s="2" t="s">
        <v>4</v>
      </c>
      <c r="B12" s="1" t="s">
        <v>1123</v>
      </c>
      <c r="C12" s="1" t="s">
        <v>1122</v>
      </c>
      <c r="D12" s="2" t="s">
        <v>4</v>
      </c>
      <c r="F12" s="3" t="str">
        <f t="shared" si="0"/>
        <v/>
      </c>
    </row>
    <row r="13" spans="1:6" x14ac:dyDescent="0.25">
      <c r="A13" s="3">
        <v>24469195.989999998</v>
      </c>
      <c r="B13" s="1" t="s">
        <v>1121</v>
      </c>
      <c r="C13" s="1" t="s">
        <v>1120</v>
      </c>
      <c r="D13" s="3">
        <v>27461375.989999998</v>
      </c>
      <c r="F13" s="3">
        <f t="shared" si="0"/>
        <v>27461375.989999998</v>
      </c>
    </row>
    <row r="14" spans="1:6" x14ac:dyDescent="0.25">
      <c r="A14" s="3">
        <v>528901</v>
      </c>
      <c r="B14" s="1" t="s">
        <v>1119</v>
      </c>
      <c r="C14" s="1" t="s">
        <v>1118</v>
      </c>
      <c r="D14" s="3">
        <v>528901</v>
      </c>
      <c r="F14" s="3">
        <f t="shared" si="0"/>
        <v>528901</v>
      </c>
    </row>
    <row r="15" spans="1:6" x14ac:dyDescent="0.25">
      <c r="A15" s="2" t="s">
        <v>4</v>
      </c>
      <c r="B15" s="1" t="s">
        <v>87</v>
      </c>
      <c r="C15" s="1" t="s">
        <v>88</v>
      </c>
      <c r="D15" s="2" t="s">
        <v>4</v>
      </c>
      <c r="F15" s="3" t="str">
        <f t="shared" si="0"/>
        <v/>
      </c>
    </row>
    <row r="16" spans="1:6" x14ac:dyDescent="0.25">
      <c r="A16" s="3">
        <v>1021417.48</v>
      </c>
      <c r="B16" s="1" t="s">
        <v>89</v>
      </c>
      <c r="C16" s="1" t="s">
        <v>90</v>
      </c>
      <c r="D16" s="3">
        <v>1021417.48</v>
      </c>
      <c r="F16" s="3">
        <f t="shared" si="0"/>
        <v>1021417.48</v>
      </c>
    </row>
    <row r="17" spans="1:6" x14ac:dyDescent="0.25">
      <c r="A17" s="3">
        <v>-1021413</v>
      </c>
      <c r="B17" s="1" t="s">
        <v>175</v>
      </c>
      <c r="C17" s="1" t="s">
        <v>174</v>
      </c>
      <c r="D17" s="2" t="s">
        <v>4</v>
      </c>
      <c r="E17" s="3">
        <v>1021413</v>
      </c>
      <c r="F17" s="3">
        <f t="shared" si="0"/>
        <v>-1021413</v>
      </c>
    </row>
    <row r="18" spans="1:6" x14ac:dyDescent="0.25">
      <c r="A18" s="3">
        <v>258080.4</v>
      </c>
      <c r="B18" s="1" t="s">
        <v>1117</v>
      </c>
      <c r="C18" s="1" t="s">
        <v>1116</v>
      </c>
      <c r="D18" s="3">
        <v>258080.4</v>
      </c>
      <c r="F18" s="3">
        <f t="shared" si="0"/>
        <v>258080.4</v>
      </c>
    </row>
    <row r="19" spans="1:6" x14ac:dyDescent="0.25">
      <c r="A19" s="3">
        <v>-258080.4</v>
      </c>
      <c r="B19" s="1" t="s">
        <v>171</v>
      </c>
      <c r="C19" s="1" t="s">
        <v>170</v>
      </c>
      <c r="D19" s="2" t="s">
        <v>4</v>
      </c>
      <c r="E19" s="3">
        <v>258080.4</v>
      </c>
      <c r="F19" s="3">
        <f t="shared" si="0"/>
        <v>-258080.4</v>
      </c>
    </row>
    <row r="20" spans="1:6" x14ac:dyDescent="0.25">
      <c r="A20" s="2" t="s">
        <v>4</v>
      </c>
      <c r="B20" s="1" t="s">
        <v>169</v>
      </c>
      <c r="C20" s="1" t="s">
        <v>168</v>
      </c>
      <c r="D20" s="2" t="s">
        <v>4</v>
      </c>
      <c r="F20" s="3" t="str">
        <f t="shared" si="0"/>
        <v/>
      </c>
    </row>
    <row r="21" spans="1:6" x14ac:dyDescent="0.25">
      <c r="A21" s="3">
        <v>36580</v>
      </c>
      <c r="B21" s="1" t="s">
        <v>1115</v>
      </c>
      <c r="C21" s="1" t="s">
        <v>1114</v>
      </c>
      <c r="D21" s="3">
        <v>391657.01</v>
      </c>
      <c r="F21" s="3">
        <f t="shared" si="0"/>
        <v>391657.01</v>
      </c>
    </row>
    <row r="22" spans="1:6" x14ac:dyDescent="0.25">
      <c r="A22" s="3">
        <v>-36580</v>
      </c>
      <c r="B22" s="1" t="s">
        <v>167</v>
      </c>
      <c r="C22" s="1" t="s">
        <v>166</v>
      </c>
      <c r="D22" s="2" t="s">
        <v>4</v>
      </c>
      <c r="E22" s="3">
        <v>36580</v>
      </c>
      <c r="F22" s="3">
        <f t="shared" si="0"/>
        <v>-36580</v>
      </c>
    </row>
    <row r="23" spans="1:6" x14ac:dyDescent="0.25">
      <c r="A23" s="2" t="s">
        <v>4</v>
      </c>
      <c r="B23" s="1" t="s">
        <v>210</v>
      </c>
      <c r="C23" s="1" t="s">
        <v>1113</v>
      </c>
      <c r="D23" s="2" t="s">
        <v>4</v>
      </c>
      <c r="F23" s="3" t="str">
        <f t="shared" si="0"/>
        <v/>
      </c>
    </row>
    <row r="24" spans="1:6" x14ac:dyDescent="0.25">
      <c r="A24" s="3">
        <v>143645</v>
      </c>
      <c r="B24" s="1" t="s">
        <v>1112</v>
      </c>
      <c r="C24" s="1" t="s">
        <v>1111</v>
      </c>
      <c r="D24" s="3">
        <v>143645</v>
      </c>
      <c r="F24" s="3">
        <f t="shared" si="0"/>
        <v>143645</v>
      </c>
    </row>
    <row r="25" spans="1:6" x14ac:dyDescent="0.25">
      <c r="A25" s="3">
        <v>-143643.65</v>
      </c>
      <c r="B25" s="1" t="s">
        <v>1110</v>
      </c>
      <c r="C25" s="1" t="s">
        <v>1109</v>
      </c>
      <c r="D25" s="2" t="s">
        <v>4</v>
      </c>
      <c r="E25" s="3">
        <v>143643.65</v>
      </c>
      <c r="F25" s="3">
        <f t="shared" si="0"/>
        <v>-143643.65</v>
      </c>
    </row>
    <row r="26" spans="1:6" x14ac:dyDescent="0.25">
      <c r="A26" s="3">
        <v>2702154.66</v>
      </c>
      <c r="B26" s="1" t="s">
        <v>105</v>
      </c>
      <c r="C26" s="1" t="s">
        <v>106</v>
      </c>
      <c r="D26" s="3">
        <v>3614258</v>
      </c>
      <c r="F26" s="3">
        <f t="shared" si="0"/>
        <v>3614258</v>
      </c>
    </row>
    <row r="27" spans="1:6" x14ac:dyDescent="0.25">
      <c r="A27" s="3">
        <v>445994.75</v>
      </c>
      <c r="B27" s="1" t="s">
        <v>1108</v>
      </c>
      <c r="C27" s="1" t="s">
        <v>1107</v>
      </c>
      <c r="D27" s="3">
        <v>445994.75</v>
      </c>
      <c r="F27" s="3">
        <f t="shared" si="0"/>
        <v>445994.75</v>
      </c>
    </row>
    <row r="28" spans="1:6" x14ac:dyDescent="0.25">
      <c r="A28" s="3">
        <v>617320.79</v>
      </c>
      <c r="B28" s="1" t="s">
        <v>109</v>
      </c>
      <c r="C28" s="1" t="s">
        <v>110</v>
      </c>
      <c r="D28" s="3">
        <v>1397846.98</v>
      </c>
      <c r="F28" s="3">
        <f t="shared" si="0"/>
        <v>1397846.98</v>
      </c>
    </row>
    <row r="29" spans="1:6" x14ac:dyDescent="0.25">
      <c r="A29" s="3">
        <v>-676.3</v>
      </c>
      <c r="B29" s="1" t="s">
        <v>111</v>
      </c>
      <c r="C29" s="1" t="s">
        <v>112</v>
      </c>
      <c r="D29" s="2" t="s">
        <v>4</v>
      </c>
      <c r="E29" s="3">
        <v>676.3</v>
      </c>
      <c r="F29" s="3">
        <f t="shared" si="0"/>
        <v>-676.3</v>
      </c>
    </row>
    <row r="30" spans="1:6" x14ac:dyDescent="0.25">
      <c r="A30" s="3">
        <v>31790.240000000002</v>
      </c>
      <c r="B30" s="1" t="s">
        <v>113</v>
      </c>
      <c r="C30" s="1" t="s">
        <v>114</v>
      </c>
      <c r="D30" s="3">
        <v>13035.83</v>
      </c>
      <c r="F30" s="3">
        <f t="shared" si="0"/>
        <v>13035.83</v>
      </c>
    </row>
    <row r="31" spans="1:6" x14ac:dyDescent="0.25">
      <c r="A31" s="3">
        <v>1140074.47</v>
      </c>
      <c r="B31" s="1" t="s">
        <v>115</v>
      </c>
      <c r="C31" s="1" t="s">
        <v>116</v>
      </c>
      <c r="D31" s="3">
        <v>1884.28</v>
      </c>
      <c r="F31" s="3">
        <f t="shared" si="0"/>
        <v>1884.28</v>
      </c>
    </row>
    <row r="32" spans="1:6" x14ac:dyDescent="0.25">
      <c r="A32" s="3">
        <v>4636892.92</v>
      </c>
      <c r="B32" s="1" t="s">
        <v>117</v>
      </c>
      <c r="C32" s="1" t="s">
        <v>165</v>
      </c>
      <c r="D32" s="3">
        <v>740339.68</v>
      </c>
      <c r="F32" s="3">
        <f t="shared" si="0"/>
        <v>740339.68</v>
      </c>
    </row>
    <row r="33" spans="1:6" x14ac:dyDescent="0.25">
      <c r="A33" s="3">
        <v>0.18</v>
      </c>
      <c r="B33" s="1" t="s">
        <v>127</v>
      </c>
      <c r="C33" s="1" t="s">
        <v>128</v>
      </c>
      <c r="D33" s="2" t="s">
        <v>4</v>
      </c>
      <c r="E33" s="3">
        <v>1066</v>
      </c>
      <c r="F33" s="3">
        <f t="shared" si="0"/>
        <v>-1066</v>
      </c>
    </row>
    <row r="34" spans="1:6" x14ac:dyDescent="0.25">
      <c r="A34" s="2" t="s">
        <v>4</v>
      </c>
      <c r="B34" s="1" t="s">
        <v>189</v>
      </c>
      <c r="C34" s="1" t="s">
        <v>188</v>
      </c>
      <c r="D34" s="2" t="s">
        <v>4</v>
      </c>
      <c r="F34" s="3" t="str">
        <f t="shared" si="0"/>
        <v/>
      </c>
    </row>
    <row r="35" spans="1:6" x14ac:dyDescent="0.25">
      <c r="A35" s="3">
        <v>-1250</v>
      </c>
      <c r="B35" s="1" t="s">
        <v>1106</v>
      </c>
      <c r="C35" s="1" t="s">
        <v>1105</v>
      </c>
      <c r="D35" s="2" t="s">
        <v>4</v>
      </c>
      <c r="E35" s="3">
        <v>1250</v>
      </c>
      <c r="F35" s="3">
        <f t="shared" si="0"/>
        <v>-1250</v>
      </c>
    </row>
    <row r="36" spans="1:6" x14ac:dyDescent="0.25">
      <c r="A36" s="3">
        <v>866188.48</v>
      </c>
      <c r="B36" s="1" t="s">
        <v>129</v>
      </c>
      <c r="C36" s="1" t="s">
        <v>130</v>
      </c>
      <c r="D36" s="3">
        <v>866188.48</v>
      </c>
      <c r="F36" s="3">
        <f t="shared" ref="F36:F67" si="1">IF(E36="",D36,-E36)</f>
        <v>866188.48</v>
      </c>
    </row>
    <row r="37" spans="1:6" x14ac:dyDescent="0.25">
      <c r="A37" s="3">
        <v>-137011.84</v>
      </c>
      <c r="B37" s="1" t="s">
        <v>131</v>
      </c>
      <c r="C37" s="1" t="s">
        <v>132</v>
      </c>
      <c r="D37" s="2" t="s">
        <v>4</v>
      </c>
      <c r="E37" s="3">
        <v>132397.51999999999</v>
      </c>
      <c r="F37" s="3">
        <f t="shared" si="1"/>
        <v>-132397.51999999999</v>
      </c>
    </row>
    <row r="38" spans="1:6" x14ac:dyDescent="0.25">
      <c r="A38" s="3">
        <v>0</v>
      </c>
      <c r="B38" s="1" t="s">
        <v>164</v>
      </c>
      <c r="C38" s="1" t="s">
        <v>163</v>
      </c>
      <c r="D38" s="3">
        <v>1224257.98</v>
      </c>
      <c r="F38" s="3">
        <f t="shared" si="1"/>
        <v>1224257.98</v>
      </c>
    </row>
    <row r="39" spans="1:6" x14ac:dyDescent="0.25">
      <c r="A39" s="3">
        <v>-4229727.05</v>
      </c>
      <c r="B39" s="1" t="s">
        <v>4</v>
      </c>
      <c r="C39" s="1" t="s">
        <v>162</v>
      </c>
      <c r="D39" s="2" t="s">
        <v>4</v>
      </c>
      <c r="E39" s="3">
        <v>3576008.14</v>
      </c>
      <c r="F39" s="3">
        <f t="shared" si="1"/>
        <v>-3576008.14</v>
      </c>
    </row>
    <row r="40" spans="1:6" x14ac:dyDescent="0.25">
      <c r="A40" s="3">
        <v>0</v>
      </c>
      <c r="B40" s="1" t="s">
        <v>4</v>
      </c>
      <c r="C40" s="1" t="s">
        <v>4</v>
      </c>
      <c r="D40" s="3">
        <v>50329319.829999998</v>
      </c>
      <c r="E40" s="3">
        <v>50329319.829999998</v>
      </c>
      <c r="F40" s="3">
        <f t="shared" si="1"/>
        <v>-50329319.829999998</v>
      </c>
    </row>
    <row r="41" spans="1:6" x14ac:dyDescent="0.25">
      <c r="A41" s="3">
        <v>-4229727.05</v>
      </c>
      <c r="B41" s="1" t="s">
        <v>4</v>
      </c>
      <c r="C41" s="1" t="s">
        <v>162</v>
      </c>
      <c r="D41" s="3">
        <v>3576008.14</v>
      </c>
      <c r="F41" s="3">
        <f t="shared" si="1"/>
        <v>3576008.14</v>
      </c>
    </row>
    <row r="42" spans="1:6" x14ac:dyDescent="0.25">
      <c r="A42" s="3">
        <v>1.38</v>
      </c>
      <c r="B42" s="1" t="s">
        <v>9</v>
      </c>
      <c r="C42" s="1" t="s">
        <v>10</v>
      </c>
      <c r="D42" s="3">
        <v>1.87</v>
      </c>
      <c r="F42" s="3">
        <f t="shared" si="1"/>
        <v>1.87</v>
      </c>
    </row>
    <row r="43" spans="1:6" x14ac:dyDescent="0.25">
      <c r="A43" s="3">
        <v>-200</v>
      </c>
      <c r="B43" s="1" t="s">
        <v>161</v>
      </c>
      <c r="C43" s="1" t="s">
        <v>160</v>
      </c>
      <c r="D43" s="2" t="s">
        <v>4</v>
      </c>
      <c r="F43" s="3" t="str">
        <f t="shared" si="1"/>
        <v/>
      </c>
    </row>
    <row r="44" spans="1:6" x14ac:dyDescent="0.25">
      <c r="A44" s="3">
        <v>-15147</v>
      </c>
      <c r="B44" s="1" t="s">
        <v>159</v>
      </c>
      <c r="C44" s="1" t="s">
        <v>158</v>
      </c>
      <c r="D44" s="2" t="s">
        <v>4</v>
      </c>
      <c r="E44" s="3">
        <v>16400</v>
      </c>
      <c r="F44" s="3">
        <f t="shared" si="1"/>
        <v>-16400</v>
      </c>
    </row>
    <row r="45" spans="1:6" x14ac:dyDescent="0.25">
      <c r="A45" s="3">
        <v>-4500350</v>
      </c>
      <c r="B45" s="1" t="s">
        <v>157</v>
      </c>
      <c r="C45" s="1" t="s">
        <v>156</v>
      </c>
      <c r="D45" s="2" t="s">
        <v>4</v>
      </c>
      <c r="E45" s="3">
        <v>4483724.01</v>
      </c>
      <c r="F45" s="3">
        <f t="shared" si="1"/>
        <v>-4483724.01</v>
      </c>
    </row>
    <row r="46" spans="1:6" x14ac:dyDescent="0.25">
      <c r="A46" s="3">
        <v>-23178.57</v>
      </c>
      <c r="B46" s="1" t="s">
        <v>21</v>
      </c>
      <c r="C46" s="1" t="s">
        <v>1104</v>
      </c>
      <c r="D46" s="2" t="s">
        <v>4</v>
      </c>
      <c r="F46" s="3" t="str">
        <f t="shared" si="1"/>
        <v/>
      </c>
    </row>
    <row r="47" spans="1:6" x14ac:dyDescent="0.25">
      <c r="A47" s="3">
        <v>-3745</v>
      </c>
      <c r="B47" s="1" t="s">
        <v>155</v>
      </c>
      <c r="C47" s="1" t="s">
        <v>154</v>
      </c>
      <c r="D47" s="2" t="s">
        <v>4</v>
      </c>
      <c r="E47" s="3">
        <v>8988</v>
      </c>
      <c r="F47" s="3">
        <f t="shared" si="1"/>
        <v>-8988</v>
      </c>
    </row>
    <row r="48" spans="1:6" x14ac:dyDescent="0.25">
      <c r="A48" s="3">
        <v>-584027.17000000004</v>
      </c>
      <c r="B48" s="1" t="s">
        <v>23</v>
      </c>
      <c r="C48" s="1" t="s">
        <v>24</v>
      </c>
      <c r="D48" s="2" t="s">
        <v>4</v>
      </c>
      <c r="E48" s="3">
        <v>169771.96</v>
      </c>
      <c r="F48" s="3">
        <f t="shared" si="1"/>
        <v>-169771.96</v>
      </c>
    </row>
    <row r="49" spans="1:6" x14ac:dyDescent="0.25">
      <c r="A49" s="3">
        <v>-168965.5</v>
      </c>
      <c r="B49" s="1" t="s">
        <v>153</v>
      </c>
      <c r="C49" s="1" t="s">
        <v>152</v>
      </c>
      <c r="D49" s="2" t="s">
        <v>4</v>
      </c>
      <c r="E49" s="3">
        <v>155572</v>
      </c>
      <c r="F49" s="3">
        <f t="shared" si="1"/>
        <v>-155572</v>
      </c>
    </row>
    <row r="50" spans="1:6" x14ac:dyDescent="0.25">
      <c r="A50" s="3">
        <v>0</v>
      </c>
      <c r="B50" s="1" t="s">
        <v>279</v>
      </c>
      <c r="C50" s="1" t="s">
        <v>1103</v>
      </c>
      <c r="D50" s="3">
        <v>7720</v>
      </c>
      <c r="F50" s="3">
        <f t="shared" si="1"/>
        <v>7720</v>
      </c>
    </row>
    <row r="51" spans="1:6" x14ac:dyDescent="0.25">
      <c r="A51" s="3">
        <v>12536.57</v>
      </c>
      <c r="B51" s="1" t="s">
        <v>1102</v>
      </c>
      <c r="C51" s="1" t="s">
        <v>361</v>
      </c>
      <c r="D51" s="2" t="s">
        <v>4</v>
      </c>
      <c r="F51" s="3" t="str">
        <f t="shared" si="1"/>
        <v/>
      </c>
    </row>
    <row r="52" spans="1:6" x14ac:dyDescent="0.25">
      <c r="A52" s="3">
        <v>3240.01</v>
      </c>
      <c r="B52" s="1" t="s">
        <v>33</v>
      </c>
      <c r="C52" s="1" t="s">
        <v>34</v>
      </c>
      <c r="D52" s="3">
        <v>7244.87</v>
      </c>
      <c r="F52" s="3">
        <f t="shared" si="1"/>
        <v>7244.87</v>
      </c>
    </row>
    <row r="53" spans="1:6" x14ac:dyDescent="0.25">
      <c r="A53" s="3">
        <v>900</v>
      </c>
      <c r="B53" s="1" t="s">
        <v>37</v>
      </c>
      <c r="C53" s="1" t="s">
        <v>38</v>
      </c>
      <c r="D53" s="3">
        <v>4680</v>
      </c>
      <c r="F53" s="3">
        <f t="shared" si="1"/>
        <v>4680</v>
      </c>
    </row>
    <row r="54" spans="1:6" x14ac:dyDescent="0.25">
      <c r="A54" s="3">
        <v>11594.24</v>
      </c>
      <c r="B54" s="1" t="s">
        <v>151</v>
      </c>
      <c r="C54" s="1" t="s">
        <v>150</v>
      </c>
      <c r="D54" s="2" t="s">
        <v>4</v>
      </c>
      <c r="F54" s="3" t="str">
        <f t="shared" si="1"/>
        <v/>
      </c>
    </row>
    <row r="55" spans="1:6" x14ac:dyDescent="0.25">
      <c r="A55" s="3">
        <v>541757.52</v>
      </c>
      <c r="B55" s="1" t="s">
        <v>149</v>
      </c>
      <c r="C55" s="1" t="s">
        <v>148</v>
      </c>
      <c r="D55" s="3">
        <v>694897.93</v>
      </c>
      <c r="F55" s="3">
        <f t="shared" si="1"/>
        <v>694897.93</v>
      </c>
    </row>
    <row r="56" spans="1:6" x14ac:dyDescent="0.25">
      <c r="A56" s="3">
        <v>4940.96</v>
      </c>
      <c r="B56" s="1" t="s">
        <v>45</v>
      </c>
      <c r="C56" s="1" t="s">
        <v>46</v>
      </c>
      <c r="D56" s="3">
        <v>10060.1</v>
      </c>
      <c r="F56" s="3">
        <f t="shared" si="1"/>
        <v>10060.1</v>
      </c>
    </row>
    <row r="57" spans="1:6" x14ac:dyDescent="0.25">
      <c r="A57" s="3">
        <v>58591.03</v>
      </c>
      <c r="B57" s="1" t="s">
        <v>147</v>
      </c>
      <c r="C57" s="1" t="s">
        <v>146</v>
      </c>
      <c r="D57" s="3">
        <v>74388</v>
      </c>
      <c r="F57" s="3">
        <f t="shared" si="1"/>
        <v>74388</v>
      </c>
    </row>
    <row r="58" spans="1:6" x14ac:dyDescent="0.25">
      <c r="A58" s="2" t="s">
        <v>4</v>
      </c>
      <c r="B58" s="1" t="s">
        <v>52</v>
      </c>
      <c r="C58" s="1" t="s">
        <v>53</v>
      </c>
      <c r="D58" s="2" t="s">
        <v>4</v>
      </c>
      <c r="F58" s="3" t="str">
        <f t="shared" si="1"/>
        <v/>
      </c>
    </row>
    <row r="59" spans="1:6" x14ac:dyDescent="0.25">
      <c r="A59" s="3">
        <v>20796</v>
      </c>
      <c r="B59" s="1" t="s">
        <v>54</v>
      </c>
      <c r="C59" s="1" t="s">
        <v>145</v>
      </c>
      <c r="D59" s="3">
        <v>10968</v>
      </c>
      <c r="F59" s="3">
        <f t="shared" si="1"/>
        <v>10968</v>
      </c>
    </row>
    <row r="60" spans="1:6" x14ac:dyDescent="0.25">
      <c r="A60" s="3">
        <v>173.83</v>
      </c>
      <c r="B60" s="1" t="s">
        <v>56</v>
      </c>
      <c r="C60" s="1" t="s">
        <v>144</v>
      </c>
      <c r="D60" s="3">
        <v>394.99</v>
      </c>
      <c r="F60" s="3">
        <f t="shared" si="1"/>
        <v>394.99</v>
      </c>
    </row>
    <row r="61" spans="1:6" x14ac:dyDescent="0.25">
      <c r="A61" s="3">
        <v>31762.1</v>
      </c>
      <c r="B61" s="1" t="s">
        <v>58</v>
      </c>
      <c r="C61" s="1" t="s">
        <v>59</v>
      </c>
      <c r="D61" s="3">
        <v>89878.31</v>
      </c>
      <c r="F61" s="3">
        <f t="shared" si="1"/>
        <v>89878.31</v>
      </c>
    </row>
    <row r="62" spans="1:6" x14ac:dyDescent="0.25">
      <c r="A62" s="3">
        <v>20000</v>
      </c>
      <c r="B62" s="1" t="s">
        <v>252</v>
      </c>
      <c r="C62" s="1" t="s">
        <v>251</v>
      </c>
      <c r="D62" s="2" t="s">
        <v>4</v>
      </c>
      <c r="F62" s="3" t="str">
        <f t="shared" si="1"/>
        <v/>
      </c>
    </row>
    <row r="63" spans="1:6" x14ac:dyDescent="0.25">
      <c r="A63" s="2" t="s">
        <v>4</v>
      </c>
      <c r="B63" s="1" t="s">
        <v>143</v>
      </c>
      <c r="C63" s="1" t="s">
        <v>142</v>
      </c>
      <c r="D63" s="2" t="s">
        <v>4</v>
      </c>
      <c r="F63" s="3" t="str">
        <f t="shared" si="1"/>
        <v/>
      </c>
    </row>
    <row r="64" spans="1:6" x14ac:dyDescent="0.25">
      <c r="A64" s="3">
        <v>0</v>
      </c>
      <c r="B64" s="1" t="s">
        <v>1101</v>
      </c>
      <c r="C64" s="1" t="s">
        <v>1100</v>
      </c>
      <c r="D64" s="3">
        <v>95.57</v>
      </c>
      <c r="F64" s="3">
        <f t="shared" si="1"/>
        <v>95.57</v>
      </c>
    </row>
    <row r="65" spans="1:6" x14ac:dyDescent="0.25">
      <c r="A65" s="3">
        <v>4244.83</v>
      </c>
      <c r="B65" s="1" t="s">
        <v>141</v>
      </c>
      <c r="C65" s="1" t="s">
        <v>140</v>
      </c>
      <c r="D65" s="3">
        <v>832</v>
      </c>
      <c r="F65" s="3">
        <f t="shared" si="1"/>
        <v>832</v>
      </c>
    </row>
    <row r="66" spans="1:6" x14ac:dyDescent="0.25">
      <c r="A66" s="3">
        <v>1567.83</v>
      </c>
      <c r="B66" s="1" t="s">
        <v>1099</v>
      </c>
      <c r="C66" s="1" t="s">
        <v>1098</v>
      </c>
      <c r="D66" s="2" t="s">
        <v>4</v>
      </c>
      <c r="F66" s="3" t="str">
        <f t="shared" si="1"/>
        <v/>
      </c>
    </row>
    <row r="67" spans="1:6" x14ac:dyDescent="0.25">
      <c r="A67" s="3">
        <v>-2600</v>
      </c>
      <c r="B67" s="1" t="s">
        <v>70</v>
      </c>
      <c r="C67" s="1" t="s">
        <v>71</v>
      </c>
      <c r="D67" s="2" t="s">
        <v>4</v>
      </c>
      <c r="F67" s="3" t="str">
        <f t="shared" si="1"/>
        <v/>
      </c>
    </row>
    <row r="68" spans="1:6" x14ac:dyDescent="0.25">
      <c r="A68" s="3">
        <v>309911.74</v>
      </c>
      <c r="B68" s="1" t="s">
        <v>139</v>
      </c>
      <c r="C68" s="1" t="s">
        <v>138</v>
      </c>
      <c r="D68" s="3">
        <v>359497.04</v>
      </c>
      <c r="F68" s="3">
        <f t="shared" ref="F68:F99" si="2">IF(E68="",D68,-E68)</f>
        <v>359497.04</v>
      </c>
    </row>
    <row r="69" spans="1:6" x14ac:dyDescent="0.25">
      <c r="A69" s="3">
        <v>46468.15</v>
      </c>
      <c r="B69" s="1" t="s">
        <v>137</v>
      </c>
      <c r="C69" s="1" t="s">
        <v>136</v>
      </c>
      <c r="D69" s="3">
        <v>13910</v>
      </c>
      <c r="F69" s="3">
        <f t="shared" si="2"/>
        <v>13910</v>
      </c>
    </row>
    <row r="70" spans="1:6" x14ac:dyDescent="0.25">
      <c r="A70" s="3">
        <v>0</v>
      </c>
      <c r="B70" s="1" t="s">
        <v>225</v>
      </c>
      <c r="C70" s="1" t="s">
        <v>224</v>
      </c>
      <c r="D70" s="2" t="s">
        <v>4</v>
      </c>
      <c r="E70" s="3">
        <v>16870.849999999999</v>
      </c>
      <c r="F70" s="3">
        <f t="shared" si="2"/>
        <v>-16870.849999999999</v>
      </c>
    </row>
    <row r="71" spans="1:6" x14ac:dyDescent="0.25">
      <c r="A71" s="3">
        <v>0</v>
      </c>
      <c r="B71" s="1" t="s">
        <v>135</v>
      </c>
      <c r="C71" s="1" t="s">
        <v>134</v>
      </c>
      <c r="D71" s="3">
        <v>750</v>
      </c>
      <c r="F71" s="3">
        <f t="shared" si="2"/>
        <v>750</v>
      </c>
    </row>
    <row r="72" spans="1:6" x14ac:dyDescent="0.25">
      <c r="A72" s="2" t="s">
        <v>4</v>
      </c>
      <c r="B72" s="1" t="s">
        <v>4</v>
      </c>
      <c r="C72" s="1" t="s">
        <v>4</v>
      </c>
      <c r="D72" s="2" t="s">
        <v>4</v>
      </c>
      <c r="F72" s="3" t="str">
        <f t="shared" si="2"/>
        <v/>
      </c>
    </row>
    <row r="73" spans="1:6" x14ac:dyDescent="0.25">
      <c r="A73" s="3">
        <v>0</v>
      </c>
      <c r="B73" s="1" t="s">
        <v>4</v>
      </c>
      <c r="C73" s="1" t="s">
        <v>4</v>
      </c>
      <c r="D73" s="3">
        <v>4851326.82</v>
      </c>
      <c r="E73" s="3">
        <v>4851326.82</v>
      </c>
      <c r="F73" s="3">
        <f t="shared" si="2"/>
        <v>-4851326.82</v>
      </c>
    </row>
    <row r="74" spans="1:6" x14ac:dyDescent="0.25">
      <c r="A74" s="2" t="s">
        <v>4</v>
      </c>
      <c r="B74" s="1" t="s">
        <v>4</v>
      </c>
      <c r="C74" s="1" t="s">
        <v>4</v>
      </c>
      <c r="D74" s="2" t="s">
        <v>4</v>
      </c>
      <c r="F74" s="3" t="str">
        <f t="shared" si="2"/>
        <v/>
      </c>
    </row>
    <row r="75" spans="1:6" x14ac:dyDescent="0.25">
      <c r="F75" s="3">
        <f t="shared" si="2"/>
        <v>0</v>
      </c>
    </row>
    <row r="76" spans="1:6" x14ac:dyDescent="0.25">
      <c r="F76" s="3">
        <f t="shared" si="2"/>
        <v>0</v>
      </c>
    </row>
    <row r="77" spans="1:6" x14ac:dyDescent="0.25">
      <c r="F77" s="3">
        <f t="shared" si="2"/>
        <v>0</v>
      </c>
    </row>
    <row r="78" spans="1:6" x14ac:dyDescent="0.25">
      <c r="F78" s="3">
        <f t="shared" si="2"/>
        <v>0</v>
      </c>
    </row>
    <row r="79" spans="1:6" x14ac:dyDescent="0.25">
      <c r="F79" s="3">
        <f t="shared" si="2"/>
        <v>0</v>
      </c>
    </row>
    <row r="80" spans="1:6" x14ac:dyDescent="0.25">
      <c r="F80" s="3">
        <f t="shared" si="2"/>
        <v>0</v>
      </c>
    </row>
    <row r="81" spans="6:6" x14ac:dyDescent="0.25">
      <c r="F81" s="3">
        <f t="shared" si="2"/>
        <v>0</v>
      </c>
    </row>
    <row r="82" spans="6:6" x14ac:dyDescent="0.25">
      <c r="F82" s="3">
        <f t="shared" si="2"/>
        <v>0</v>
      </c>
    </row>
    <row r="83" spans="6:6" x14ac:dyDescent="0.25">
      <c r="F83" s="3">
        <f t="shared" si="2"/>
        <v>0</v>
      </c>
    </row>
    <row r="84" spans="6:6" x14ac:dyDescent="0.25">
      <c r="F84" s="3">
        <f t="shared" si="2"/>
        <v>0</v>
      </c>
    </row>
    <row r="85" spans="6:6" x14ac:dyDescent="0.25">
      <c r="F85" s="3">
        <f t="shared" si="2"/>
        <v>0</v>
      </c>
    </row>
    <row r="86" spans="6:6" x14ac:dyDescent="0.25">
      <c r="F86" s="3">
        <f t="shared" si="2"/>
        <v>0</v>
      </c>
    </row>
    <row r="87" spans="6:6" x14ac:dyDescent="0.25">
      <c r="F87" s="3">
        <f t="shared" si="2"/>
        <v>0</v>
      </c>
    </row>
    <row r="88" spans="6:6" x14ac:dyDescent="0.25">
      <c r="F88" s="3">
        <f t="shared" si="2"/>
        <v>0</v>
      </c>
    </row>
    <row r="89" spans="6:6" x14ac:dyDescent="0.25">
      <c r="F89" s="3">
        <f t="shared" si="2"/>
        <v>0</v>
      </c>
    </row>
    <row r="90" spans="6:6" x14ac:dyDescent="0.25">
      <c r="F90" s="3">
        <f t="shared" si="2"/>
        <v>0</v>
      </c>
    </row>
    <row r="91" spans="6:6" x14ac:dyDescent="0.25">
      <c r="F91" s="3">
        <f t="shared" si="2"/>
        <v>0</v>
      </c>
    </row>
    <row r="92" spans="6:6" x14ac:dyDescent="0.25">
      <c r="F92" s="3">
        <f t="shared" si="2"/>
        <v>0</v>
      </c>
    </row>
    <row r="93" spans="6:6" x14ac:dyDescent="0.25">
      <c r="F93" s="3">
        <f t="shared" si="2"/>
        <v>0</v>
      </c>
    </row>
    <row r="94" spans="6:6" x14ac:dyDescent="0.25">
      <c r="F94" s="3">
        <f t="shared" si="2"/>
        <v>0</v>
      </c>
    </row>
    <row r="95" spans="6:6" x14ac:dyDescent="0.25">
      <c r="F95" s="3">
        <f t="shared" si="2"/>
        <v>0</v>
      </c>
    </row>
    <row r="96" spans="6:6" x14ac:dyDescent="0.25">
      <c r="F96" s="3">
        <f t="shared" si="2"/>
        <v>0</v>
      </c>
    </row>
    <row r="97" spans="6:6" x14ac:dyDescent="0.25">
      <c r="F97" s="3">
        <f t="shared" si="2"/>
        <v>0</v>
      </c>
    </row>
    <row r="98" spans="6:6" x14ac:dyDescent="0.25">
      <c r="F98" s="3">
        <f t="shared" si="2"/>
        <v>0</v>
      </c>
    </row>
    <row r="99" spans="6:6" x14ac:dyDescent="0.25">
      <c r="F99" s="3">
        <f t="shared" si="2"/>
        <v>0</v>
      </c>
    </row>
    <row r="100" spans="6:6" x14ac:dyDescent="0.25">
      <c r="F100" s="3">
        <f t="shared" ref="F100:F131" si="3">IF(E100="",D100,-E100)</f>
        <v>0</v>
      </c>
    </row>
    <row r="101" spans="6:6" x14ac:dyDescent="0.25">
      <c r="F101" s="3">
        <f t="shared" si="3"/>
        <v>0</v>
      </c>
    </row>
    <row r="102" spans="6:6" x14ac:dyDescent="0.25">
      <c r="F102" s="3">
        <f t="shared" si="3"/>
        <v>0</v>
      </c>
    </row>
    <row r="103" spans="6:6" x14ac:dyDescent="0.25">
      <c r="F103" s="3">
        <f t="shared" si="3"/>
        <v>0</v>
      </c>
    </row>
    <row r="104" spans="6:6" x14ac:dyDescent="0.25">
      <c r="F104" s="3">
        <f t="shared" si="3"/>
        <v>0</v>
      </c>
    </row>
    <row r="105" spans="6:6" x14ac:dyDescent="0.25">
      <c r="F105" s="3">
        <f t="shared" si="3"/>
        <v>0</v>
      </c>
    </row>
    <row r="106" spans="6:6" x14ac:dyDescent="0.25">
      <c r="F106" s="3">
        <f t="shared" si="3"/>
        <v>0</v>
      </c>
    </row>
    <row r="107" spans="6:6" x14ac:dyDescent="0.25">
      <c r="F107" s="3">
        <f t="shared" si="3"/>
        <v>0</v>
      </c>
    </row>
    <row r="108" spans="6:6" x14ac:dyDescent="0.25">
      <c r="F108" s="3">
        <f t="shared" si="3"/>
        <v>0</v>
      </c>
    </row>
    <row r="109" spans="6:6" x14ac:dyDescent="0.25">
      <c r="F109" s="3">
        <f t="shared" si="3"/>
        <v>0</v>
      </c>
    </row>
    <row r="110" spans="6:6" x14ac:dyDescent="0.25">
      <c r="F110" s="3">
        <f t="shared" si="3"/>
        <v>0</v>
      </c>
    </row>
    <row r="111" spans="6:6" x14ac:dyDescent="0.25">
      <c r="F111" s="3">
        <f t="shared" si="3"/>
        <v>0</v>
      </c>
    </row>
    <row r="112" spans="6:6" x14ac:dyDescent="0.25">
      <c r="F112" s="3">
        <f t="shared" si="3"/>
        <v>0</v>
      </c>
    </row>
    <row r="113" spans="6:6" x14ac:dyDescent="0.25">
      <c r="F113" s="3">
        <f t="shared" si="3"/>
        <v>0</v>
      </c>
    </row>
    <row r="114" spans="6:6" x14ac:dyDescent="0.25">
      <c r="F114" s="3">
        <f t="shared" si="3"/>
        <v>0</v>
      </c>
    </row>
    <row r="115" spans="6:6" x14ac:dyDescent="0.25">
      <c r="F115" s="3">
        <f t="shared" si="3"/>
        <v>0</v>
      </c>
    </row>
    <row r="116" spans="6:6" x14ac:dyDescent="0.25">
      <c r="F116" s="3">
        <f t="shared" si="3"/>
        <v>0</v>
      </c>
    </row>
    <row r="117" spans="6:6" x14ac:dyDescent="0.25">
      <c r="F117" s="3">
        <f t="shared" si="3"/>
        <v>0</v>
      </c>
    </row>
    <row r="118" spans="6:6" x14ac:dyDescent="0.25">
      <c r="F118" s="3">
        <f t="shared" si="3"/>
        <v>0</v>
      </c>
    </row>
    <row r="119" spans="6:6" x14ac:dyDescent="0.25">
      <c r="F119" s="3">
        <f t="shared" si="3"/>
        <v>0</v>
      </c>
    </row>
    <row r="120" spans="6:6" x14ac:dyDescent="0.25">
      <c r="F120" s="3">
        <f t="shared" si="3"/>
        <v>0</v>
      </c>
    </row>
    <row r="121" spans="6:6" x14ac:dyDescent="0.25">
      <c r="F121" s="3">
        <f t="shared" si="3"/>
        <v>0</v>
      </c>
    </row>
    <row r="122" spans="6:6" x14ac:dyDescent="0.25">
      <c r="F122" s="3">
        <f t="shared" si="3"/>
        <v>0</v>
      </c>
    </row>
    <row r="123" spans="6:6" x14ac:dyDescent="0.25">
      <c r="F123" s="3">
        <f t="shared" si="3"/>
        <v>0</v>
      </c>
    </row>
    <row r="124" spans="6:6" x14ac:dyDescent="0.25">
      <c r="F124" s="3">
        <f t="shared" si="3"/>
        <v>0</v>
      </c>
    </row>
    <row r="125" spans="6:6" x14ac:dyDescent="0.25">
      <c r="F125" s="3">
        <f t="shared" si="3"/>
        <v>0</v>
      </c>
    </row>
    <row r="126" spans="6:6" x14ac:dyDescent="0.25">
      <c r="F126" s="3">
        <f t="shared" si="3"/>
        <v>0</v>
      </c>
    </row>
    <row r="127" spans="6:6" x14ac:dyDescent="0.25">
      <c r="F127" s="3">
        <f t="shared" si="3"/>
        <v>0</v>
      </c>
    </row>
    <row r="128" spans="6:6" x14ac:dyDescent="0.25">
      <c r="F128" s="3">
        <f t="shared" si="3"/>
        <v>0</v>
      </c>
    </row>
    <row r="129" spans="6:6" x14ac:dyDescent="0.25">
      <c r="F129" s="3">
        <f t="shared" si="3"/>
        <v>0</v>
      </c>
    </row>
    <row r="130" spans="6:6" x14ac:dyDescent="0.25">
      <c r="F130" s="3">
        <f t="shared" si="3"/>
        <v>0</v>
      </c>
    </row>
    <row r="131" spans="6:6" x14ac:dyDescent="0.25">
      <c r="F131" s="3">
        <f t="shared" si="3"/>
        <v>0</v>
      </c>
    </row>
    <row r="132" spans="6:6" x14ac:dyDescent="0.25">
      <c r="F132" s="3">
        <f t="shared" ref="F132" si="4">IF(E132="",D132,-E132)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18F9-DD9E-4D30-9580-F9AB3F6345C4}">
  <dimension ref="A1:F132"/>
  <sheetViews>
    <sheetView topLeftCell="A22" workbookViewId="0">
      <selection activeCell="F57" sqref="F57"/>
    </sheetView>
  </sheetViews>
  <sheetFormatPr defaultRowHeight="15" x14ac:dyDescent="0.25"/>
  <cols>
    <col min="1" max="1" width="21.28515625" style="3" customWidth="1"/>
    <col min="2" max="2" width="8.7109375" bestFit="1" customWidth="1"/>
    <col min="3" max="3" width="39.7109375" bestFit="1" customWidth="1"/>
    <col min="4" max="6" width="12.85546875" style="3" bestFit="1" customWidth="1"/>
  </cols>
  <sheetData>
    <row r="1" spans="1:6" x14ac:dyDescent="0.25">
      <c r="A1" s="2" t="s">
        <v>183</v>
      </c>
    </row>
    <row r="2" spans="1:6" x14ac:dyDescent="0.25">
      <c r="A2" s="2" t="s">
        <v>182</v>
      </c>
    </row>
    <row r="3" spans="1:6" x14ac:dyDescent="0.25">
      <c r="A3" s="2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3" t="s">
        <v>133</v>
      </c>
    </row>
    <row r="4" spans="1:6" x14ac:dyDescent="0.25">
      <c r="A4" s="3">
        <v>1077452.74</v>
      </c>
      <c r="B4" s="1" t="s">
        <v>77</v>
      </c>
      <c r="C4" s="1" t="s">
        <v>78</v>
      </c>
      <c r="D4" s="2" t="s">
        <v>4</v>
      </c>
      <c r="F4" s="3" t="str">
        <f t="shared" ref="F4:F35" si="0">IF(E4="",D4,-E4)</f>
        <v/>
      </c>
    </row>
    <row r="5" spans="1:6" x14ac:dyDescent="0.25">
      <c r="A5" s="2" t="s">
        <v>4</v>
      </c>
      <c r="B5" s="1" t="s">
        <v>79</v>
      </c>
      <c r="C5" s="1" t="s">
        <v>80</v>
      </c>
      <c r="D5" s="2" t="s">
        <v>4</v>
      </c>
      <c r="F5" s="3" t="str">
        <f t="shared" si="0"/>
        <v/>
      </c>
    </row>
    <row r="6" spans="1:6" x14ac:dyDescent="0.25">
      <c r="A6" s="3">
        <v>322000</v>
      </c>
      <c r="B6" s="1" t="s">
        <v>181</v>
      </c>
      <c r="C6" s="1" t="s">
        <v>180</v>
      </c>
      <c r="D6" s="2" t="s">
        <v>4</v>
      </c>
      <c r="F6" s="3" t="str">
        <f t="shared" si="0"/>
        <v/>
      </c>
    </row>
    <row r="7" spans="1:6" x14ac:dyDescent="0.25">
      <c r="A7" s="3">
        <v>1807555.32</v>
      </c>
      <c r="B7" s="1" t="s">
        <v>179</v>
      </c>
      <c r="C7" s="1" t="s">
        <v>82</v>
      </c>
      <c r="D7" s="2" t="s">
        <v>4</v>
      </c>
      <c r="E7" s="3">
        <v>755000</v>
      </c>
      <c r="F7" s="3">
        <f t="shared" si="0"/>
        <v>-755000</v>
      </c>
    </row>
    <row r="8" spans="1:6" x14ac:dyDescent="0.25">
      <c r="A8" s="3">
        <v>3800000</v>
      </c>
      <c r="B8" s="1" t="s">
        <v>178</v>
      </c>
      <c r="C8" s="1" t="s">
        <v>177</v>
      </c>
      <c r="D8" s="2" t="s">
        <v>4</v>
      </c>
      <c r="F8" s="3" t="str">
        <f t="shared" si="0"/>
        <v/>
      </c>
    </row>
    <row r="9" spans="1:6" x14ac:dyDescent="0.25">
      <c r="A9" s="3">
        <v>-25000</v>
      </c>
      <c r="B9" s="1" t="s">
        <v>85</v>
      </c>
      <c r="C9" s="1" t="s">
        <v>176</v>
      </c>
      <c r="D9" s="2" t="s">
        <v>4</v>
      </c>
      <c r="F9" s="3" t="str">
        <f t="shared" si="0"/>
        <v/>
      </c>
    </row>
    <row r="10" spans="1:6" x14ac:dyDescent="0.25">
      <c r="A10" s="2" t="s">
        <v>4</v>
      </c>
      <c r="B10" s="1" t="s">
        <v>87</v>
      </c>
      <c r="C10" s="1" t="s">
        <v>88</v>
      </c>
      <c r="D10" s="2" t="s">
        <v>4</v>
      </c>
      <c r="F10" s="3" t="str">
        <f t="shared" si="0"/>
        <v/>
      </c>
    </row>
    <row r="11" spans="1:6" x14ac:dyDescent="0.25">
      <c r="A11" s="3">
        <v>-7960</v>
      </c>
      <c r="B11" s="1" t="s">
        <v>175</v>
      </c>
      <c r="C11" s="1" t="s">
        <v>174</v>
      </c>
      <c r="D11" s="2" t="s">
        <v>4</v>
      </c>
      <c r="F11" s="3" t="str">
        <f t="shared" si="0"/>
        <v/>
      </c>
    </row>
    <row r="12" spans="1:6" x14ac:dyDescent="0.25">
      <c r="A12" s="2" t="s">
        <v>4</v>
      </c>
      <c r="B12" s="1" t="s">
        <v>173</v>
      </c>
      <c r="C12" s="1" t="s">
        <v>172</v>
      </c>
      <c r="D12" s="2" t="s">
        <v>4</v>
      </c>
      <c r="F12" s="3" t="str">
        <f t="shared" si="0"/>
        <v/>
      </c>
    </row>
    <row r="13" spans="1:6" x14ac:dyDescent="0.25">
      <c r="A13" s="3">
        <v>-3634.24</v>
      </c>
      <c r="B13" s="1" t="s">
        <v>171</v>
      </c>
      <c r="C13" s="1" t="s">
        <v>170</v>
      </c>
      <c r="D13" s="2" t="s">
        <v>4</v>
      </c>
      <c r="F13" s="3" t="str">
        <f t="shared" si="0"/>
        <v/>
      </c>
    </row>
    <row r="14" spans="1:6" x14ac:dyDescent="0.25">
      <c r="A14" s="2" t="s">
        <v>4</v>
      </c>
      <c r="B14" s="1" t="s">
        <v>169</v>
      </c>
      <c r="C14" s="1" t="s">
        <v>168</v>
      </c>
      <c r="D14" s="2" t="s">
        <v>4</v>
      </c>
      <c r="F14" s="3" t="str">
        <f t="shared" si="0"/>
        <v/>
      </c>
    </row>
    <row r="15" spans="1:6" x14ac:dyDescent="0.25">
      <c r="A15" s="3">
        <v>-36580</v>
      </c>
      <c r="B15" s="1" t="s">
        <v>167</v>
      </c>
      <c r="C15" s="1" t="s">
        <v>166</v>
      </c>
      <c r="D15" s="2" t="s">
        <v>4</v>
      </c>
      <c r="F15" s="3" t="str">
        <f t="shared" si="0"/>
        <v/>
      </c>
    </row>
    <row r="16" spans="1:6" x14ac:dyDescent="0.25">
      <c r="A16" s="3">
        <v>-3573770.72</v>
      </c>
      <c r="B16" s="1" t="s">
        <v>105</v>
      </c>
      <c r="C16" s="1" t="s">
        <v>106</v>
      </c>
      <c r="D16" s="3">
        <v>301419.40000000002</v>
      </c>
      <c r="F16" s="3">
        <f t="shared" si="0"/>
        <v>301419.40000000002</v>
      </c>
    </row>
    <row r="17" spans="1:6" x14ac:dyDescent="0.25">
      <c r="A17" s="3">
        <v>122650.81</v>
      </c>
      <c r="B17" s="1" t="s">
        <v>109</v>
      </c>
      <c r="C17" s="1" t="s">
        <v>110</v>
      </c>
      <c r="D17" s="3">
        <v>119051.61</v>
      </c>
      <c r="F17" s="3">
        <f t="shared" si="0"/>
        <v>119051.61</v>
      </c>
    </row>
    <row r="18" spans="1:6" x14ac:dyDescent="0.25">
      <c r="A18" s="3">
        <v>10637.43</v>
      </c>
      <c r="B18" s="1" t="s">
        <v>113</v>
      </c>
      <c r="C18" s="1" t="s">
        <v>114</v>
      </c>
      <c r="D18" s="2" t="s">
        <v>4</v>
      </c>
      <c r="E18" s="3">
        <v>276671.19</v>
      </c>
      <c r="F18" s="3">
        <f t="shared" si="0"/>
        <v>-276671.19</v>
      </c>
    </row>
    <row r="19" spans="1:6" x14ac:dyDescent="0.25">
      <c r="A19" s="3">
        <v>1120074.47</v>
      </c>
      <c r="B19" s="1" t="s">
        <v>115</v>
      </c>
      <c r="C19" s="1" t="s">
        <v>116</v>
      </c>
      <c r="D19" s="2" t="s">
        <v>4</v>
      </c>
      <c r="E19" s="3">
        <v>336485.47</v>
      </c>
      <c r="F19" s="3">
        <f t="shared" si="0"/>
        <v>-336485.47</v>
      </c>
    </row>
    <row r="20" spans="1:6" x14ac:dyDescent="0.25">
      <c r="A20" s="3">
        <v>-3286967.44</v>
      </c>
      <c r="B20" s="1" t="s">
        <v>117</v>
      </c>
      <c r="C20" s="1" t="s">
        <v>165</v>
      </c>
      <c r="D20" s="3">
        <v>3366.85</v>
      </c>
      <c r="F20" s="3">
        <f t="shared" si="0"/>
        <v>3366.85</v>
      </c>
    </row>
    <row r="21" spans="1:6" x14ac:dyDescent="0.25">
      <c r="A21" s="3">
        <v>799.25</v>
      </c>
      <c r="B21" s="1" t="s">
        <v>127</v>
      </c>
      <c r="C21" s="1" t="s">
        <v>128</v>
      </c>
      <c r="D21" s="3">
        <v>2250</v>
      </c>
      <c r="F21" s="3">
        <f t="shared" si="0"/>
        <v>2250</v>
      </c>
    </row>
    <row r="22" spans="1:6" x14ac:dyDescent="0.25">
      <c r="A22" s="3">
        <v>-1077452.74</v>
      </c>
      <c r="B22" s="1" t="s">
        <v>129</v>
      </c>
      <c r="C22" s="1" t="s">
        <v>130</v>
      </c>
      <c r="D22" s="2" t="s">
        <v>4</v>
      </c>
      <c r="F22" s="3" t="str">
        <f t="shared" si="0"/>
        <v/>
      </c>
    </row>
    <row r="23" spans="1:6" x14ac:dyDescent="0.25">
      <c r="A23" s="3">
        <v>52335.73</v>
      </c>
      <c r="B23" s="1" t="s">
        <v>131</v>
      </c>
      <c r="C23" s="1" t="s">
        <v>132</v>
      </c>
      <c r="D23" s="3">
        <v>28692.69</v>
      </c>
      <c r="F23" s="3">
        <f t="shared" si="0"/>
        <v>28692.69</v>
      </c>
    </row>
    <row r="24" spans="1:6" x14ac:dyDescent="0.25">
      <c r="A24" s="3">
        <v>0</v>
      </c>
      <c r="B24" s="1" t="s">
        <v>164</v>
      </c>
      <c r="C24" s="1" t="s">
        <v>163</v>
      </c>
      <c r="D24" s="3">
        <v>1224257.98</v>
      </c>
      <c r="F24" s="3">
        <f t="shared" si="0"/>
        <v>1224257.98</v>
      </c>
    </row>
    <row r="25" spans="1:6" x14ac:dyDescent="0.25">
      <c r="A25" s="3">
        <v>-302140.61</v>
      </c>
      <c r="B25" s="1" t="s">
        <v>4</v>
      </c>
      <c r="C25" s="1" t="s">
        <v>162</v>
      </c>
      <c r="D25" s="2" t="s">
        <v>4</v>
      </c>
      <c r="E25" s="3">
        <v>310881.87</v>
      </c>
      <c r="F25" s="3">
        <f t="shared" si="0"/>
        <v>-310881.87</v>
      </c>
    </row>
    <row r="26" spans="1:6" x14ac:dyDescent="0.25">
      <c r="A26" s="3">
        <v>0</v>
      </c>
      <c r="B26" s="1" t="s">
        <v>4</v>
      </c>
      <c r="C26" s="1" t="s">
        <v>4</v>
      </c>
      <c r="D26" s="3">
        <v>1679038.53</v>
      </c>
      <c r="E26" s="3">
        <v>1679038.53</v>
      </c>
      <c r="F26" s="3">
        <f t="shared" si="0"/>
        <v>-1679038.53</v>
      </c>
    </row>
    <row r="27" spans="1:6" x14ac:dyDescent="0.25">
      <c r="A27" s="3">
        <v>-302140.61</v>
      </c>
      <c r="B27" s="1" t="s">
        <v>4</v>
      </c>
      <c r="C27" s="1" t="s">
        <v>162</v>
      </c>
      <c r="D27" s="3">
        <v>310881.87</v>
      </c>
      <c r="F27" s="3">
        <f t="shared" si="0"/>
        <v>310881.87</v>
      </c>
    </row>
    <row r="28" spans="1:6" x14ac:dyDescent="0.25">
      <c r="A28" s="3">
        <v>0.35</v>
      </c>
      <c r="B28" s="1" t="s">
        <v>9</v>
      </c>
      <c r="C28" s="1" t="s">
        <v>10</v>
      </c>
      <c r="D28" s="2" t="s">
        <v>4</v>
      </c>
      <c r="F28" s="3" t="str">
        <f t="shared" si="0"/>
        <v/>
      </c>
    </row>
    <row r="29" spans="1:6" x14ac:dyDescent="0.25">
      <c r="A29" s="3">
        <v>-200</v>
      </c>
      <c r="B29" s="1" t="s">
        <v>161</v>
      </c>
      <c r="C29" s="1" t="s">
        <v>160</v>
      </c>
      <c r="D29" s="2" t="s">
        <v>4</v>
      </c>
      <c r="F29" s="3" t="str">
        <f t="shared" si="0"/>
        <v/>
      </c>
    </row>
    <row r="30" spans="1:6" x14ac:dyDescent="0.25">
      <c r="A30" s="3">
        <v>-847</v>
      </c>
      <c r="B30" s="1" t="s">
        <v>159</v>
      </c>
      <c r="C30" s="1" t="s">
        <v>158</v>
      </c>
      <c r="D30" s="2" t="s">
        <v>4</v>
      </c>
      <c r="E30" s="3">
        <v>1700</v>
      </c>
      <c r="F30" s="3">
        <f t="shared" si="0"/>
        <v>-1700</v>
      </c>
    </row>
    <row r="31" spans="1:6" x14ac:dyDescent="0.25">
      <c r="A31" s="3">
        <v>-384787.5</v>
      </c>
      <c r="B31" s="1" t="s">
        <v>157</v>
      </c>
      <c r="C31" s="1" t="s">
        <v>156</v>
      </c>
      <c r="D31" s="2" t="s">
        <v>4</v>
      </c>
      <c r="E31" s="3">
        <v>374100</v>
      </c>
      <c r="F31" s="3">
        <f t="shared" si="0"/>
        <v>-374100</v>
      </c>
    </row>
    <row r="32" spans="1:6" x14ac:dyDescent="0.25">
      <c r="A32" s="3">
        <v>-749</v>
      </c>
      <c r="B32" s="1" t="s">
        <v>155</v>
      </c>
      <c r="C32" s="1" t="s">
        <v>154</v>
      </c>
      <c r="D32" s="2" t="s">
        <v>4</v>
      </c>
      <c r="E32" s="3">
        <v>749</v>
      </c>
      <c r="F32" s="3">
        <f t="shared" si="0"/>
        <v>-749</v>
      </c>
    </row>
    <row r="33" spans="1:6" x14ac:dyDescent="0.25">
      <c r="A33" s="3">
        <v>-35107.03</v>
      </c>
      <c r="B33" s="1" t="s">
        <v>23</v>
      </c>
      <c r="C33" s="1" t="s">
        <v>24</v>
      </c>
      <c r="D33" s="2" t="s">
        <v>4</v>
      </c>
      <c r="E33" s="3">
        <v>4881.38</v>
      </c>
      <c r="F33" s="3">
        <f t="shared" si="0"/>
        <v>-4881.38</v>
      </c>
    </row>
    <row r="34" spans="1:6" x14ac:dyDescent="0.25">
      <c r="A34" s="3">
        <v>-12378</v>
      </c>
      <c r="B34" s="1" t="s">
        <v>153</v>
      </c>
      <c r="C34" s="1" t="s">
        <v>152</v>
      </c>
      <c r="D34" s="2" t="s">
        <v>4</v>
      </c>
      <c r="E34" s="3">
        <v>9751</v>
      </c>
      <c r="F34" s="3">
        <f t="shared" si="0"/>
        <v>-9751</v>
      </c>
    </row>
    <row r="35" spans="1:6" x14ac:dyDescent="0.25">
      <c r="A35" s="3">
        <v>509.06</v>
      </c>
      <c r="B35" s="1" t="s">
        <v>33</v>
      </c>
      <c r="C35" s="1" t="s">
        <v>34</v>
      </c>
      <c r="D35" s="3">
        <v>592.33000000000004</v>
      </c>
      <c r="F35" s="3">
        <f t="shared" si="0"/>
        <v>592.33000000000004</v>
      </c>
    </row>
    <row r="36" spans="1:6" x14ac:dyDescent="0.25">
      <c r="A36" s="3">
        <v>11594.24</v>
      </c>
      <c r="B36" s="1" t="s">
        <v>151</v>
      </c>
      <c r="C36" s="1" t="s">
        <v>150</v>
      </c>
      <c r="D36" s="2" t="s">
        <v>4</v>
      </c>
      <c r="F36" s="3" t="str">
        <f t="shared" ref="F36:F67" si="1">IF(E36="",D36,-E36)</f>
        <v/>
      </c>
    </row>
    <row r="37" spans="1:6" x14ac:dyDescent="0.25">
      <c r="A37" s="3">
        <v>49490.79</v>
      </c>
      <c r="B37" s="1" t="s">
        <v>149</v>
      </c>
      <c r="C37" s="1" t="s">
        <v>148</v>
      </c>
      <c r="D37" s="3">
        <v>52042.48</v>
      </c>
      <c r="F37" s="3">
        <f t="shared" si="1"/>
        <v>52042.48</v>
      </c>
    </row>
    <row r="38" spans="1:6" x14ac:dyDescent="0.25">
      <c r="A38" s="3">
        <v>675</v>
      </c>
      <c r="B38" s="1" t="s">
        <v>45</v>
      </c>
      <c r="C38" s="1" t="s">
        <v>46</v>
      </c>
      <c r="D38" s="3">
        <v>2250</v>
      </c>
      <c r="F38" s="3">
        <f t="shared" si="1"/>
        <v>2250</v>
      </c>
    </row>
    <row r="39" spans="1:6" x14ac:dyDescent="0.25">
      <c r="A39" s="3">
        <v>6199</v>
      </c>
      <c r="B39" s="1" t="s">
        <v>147</v>
      </c>
      <c r="C39" s="1" t="s">
        <v>146</v>
      </c>
      <c r="D39" s="3">
        <v>6199</v>
      </c>
      <c r="F39" s="3">
        <f t="shared" si="1"/>
        <v>6199</v>
      </c>
    </row>
    <row r="40" spans="1:6" x14ac:dyDescent="0.25">
      <c r="A40" s="2" t="s">
        <v>4</v>
      </c>
      <c r="B40" s="1" t="s">
        <v>52</v>
      </c>
      <c r="C40" s="1" t="s">
        <v>53</v>
      </c>
      <c r="D40" s="2" t="s">
        <v>4</v>
      </c>
      <c r="F40" s="3" t="str">
        <f t="shared" si="1"/>
        <v/>
      </c>
    </row>
    <row r="41" spans="1:6" x14ac:dyDescent="0.25">
      <c r="A41" s="3">
        <v>5484</v>
      </c>
      <c r="B41" s="1" t="s">
        <v>54</v>
      </c>
      <c r="C41" s="1" t="s">
        <v>145</v>
      </c>
      <c r="D41" s="3">
        <v>5484</v>
      </c>
      <c r="F41" s="3">
        <f t="shared" si="1"/>
        <v>5484</v>
      </c>
    </row>
    <row r="42" spans="1:6" x14ac:dyDescent="0.25">
      <c r="A42" s="3">
        <v>173.83</v>
      </c>
      <c r="B42" s="1" t="s">
        <v>56</v>
      </c>
      <c r="C42" s="1" t="s">
        <v>144</v>
      </c>
      <c r="D42" s="2" t="s">
        <v>4</v>
      </c>
      <c r="F42" s="3" t="str">
        <f t="shared" si="1"/>
        <v/>
      </c>
    </row>
    <row r="43" spans="1:6" x14ac:dyDescent="0.25">
      <c r="A43" s="3">
        <v>7898.03</v>
      </c>
      <c r="B43" s="1" t="s">
        <v>58</v>
      </c>
      <c r="C43" s="1" t="s">
        <v>59</v>
      </c>
      <c r="D43" s="3">
        <v>7562</v>
      </c>
      <c r="F43" s="3">
        <f t="shared" si="1"/>
        <v>7562</v>
      </c>
    </row>
    <row r="44" spans="1:6" x14ac:dyDescent="0.25">
      <c r="A44" s="2" t="s">
        <v>4</v>
      </c>
      <c r="B44" s="1" t="s">
        <v>143</v>
      </c>
      <c r="C44" s="1" t="s">
        <v>142</v>
      </c>
      <c r="D44" s="2" t="s">
        <v>4</v>
      </c>
      <c r="F44" s="3" t="str">
        <f t="shared" si="1"/>
        <v/>
      </c>
    </row>
    <row r="45" spans="1:6" x14ac:dyDescent="0.25">
      <c r="A45" s="3">
        <v>375.48</v>
      </c>
      <c r="B45" s="1" t="s">
        <v>141</v>
      </c>
      <c r="C45" s="1" t="s">
        <v>140</v>
      </c>
      <c r="D45" s="2" t="s">
        <v>4</v>
      </c>
      <c r="F45" s="3" t="str">
        <f t="shared" si="1"/>
        <v/>
      </c>
    </row>
    <row r="46" spans="1:6" x14ac:dyDescent="0.25">
      <c r="A46" s="3">
        <v>46932.39</v>
      </c>
      <c r="B46" s="1" t="s">
        <v>139</v>
      </c>
      <c r="C46" s="1" t="s">
        <v>138</v>
      </c>
      <c r="D46" s="3">
        <v>6974.7</v>
      </c>
      <c r="F46" s="3">
        <f t="shared" si="1"/>
        <v>6974.7</v>
      </c>
    </row>
    <row r="47" spans="1:6" x14ac:dyDescent="0.25">
      <c r="A47" s="3">
        <v>2595.75</v>
      </c>
      <c r="B47" s="1" t="s">
        <v>137</v>
      </c>
      <c r="C47" s="1" t="s">
        <v>136</v>
      </c>
      <c r="D47" s="2" t="s">
        <v>4</v>
      </c>
      <c r="E47" s="3">
        <v>55</v>
      </c>
      <c r="F47" s="3">
        <f t="shared" si="1"/>
        <v>-55</v>
      </c>
    </row>
    <row r="48" spans="1:6" x14ac:dyDescent="0.25">
      <c r="A48" s="3">
        <v>0</v>
      </c>
      <c r="B48" s="1" t="s">
        <v>135</v>
      </c>
      <c r="C48" s="1" t="s">
        <v>134</v>
      </c>
      <c r="D48" s="2" t="s">
        <v>4</v>
      </c>
      <c r="E48" s="3">
        <v>750</v>
      </c>
      <c r="F48" s="3">
        <f t="shared" si="1"/>
        <v>-750</v>
      </c>
    </row>
    <row r="49" spans="1:6" x14ac:dyDescent="0.25">
      <c r="A49" s="2" t="s">
        <v>4</v>
      </c>
      <c r="B49" s="1" t="s">
        <v>4</v>
      </c>
      <c r="C49" s="1" t="s">
        <v>4</v>
      </c>
      <c r="D49" s="2" t="s">
        <v>4</v>
      </c>
      <c r="F49" s="3" t="str">
        <f t="shared" si="1"/>
        <v/>
      </c>
    </row>
    <row r="50" spans="1:6" x14ac:dyDescent="0.25">
      <c r="A50" s="3">
        <v>0</v>
      </c>
      <c r="B50" s="1" t="s">
        <v>4</v>
      </c>
      <c r="C50" s="1" t="s">
        <v>4</v>
      </c>
      <c r="D50" s="3">
        <v>391986.38</v>
      </c>
      <c r="E50" s="3">
        <v>391986.38</v>
      </c>
      <c r="F50" s="3">
        <f t="shared" si="1"/>
        <v>-391986.38</v>
      </c>
    </row>
    <row r="51" spans="1:6" x14ac:dyDescent="0.25">
      <c r="A51" s="2" t="s">
        <v>4</v>
      </c>
      <c r="B51" s="1" t="s">
        <v>4</v>
      </c>
      <c r="C51" s="1" t="s">
        <v>4</v>
      </c>
      <c r="D51" s="2" t="s">
        <v>4</v>
      </c>
      <c r="F51" s="3" t="str">
        <f t="shared" si="1"/>
        <v/>
      </c>
    </row>
    <row r="52" spans="1:6" x14ac:dyDescent="0.25">
      <c r="F52" s="3">
        <f t="shared" si="1"/>
        <v>0</v>
      </c>
    </row>
    <row r="53" spans="1:6" x14ac:dyDescent="0.25">
      <c r="F53" s="3">
        <f t="shared" si="1"/>
        <v>0</v>
      </c>
    </row>
    <row r="54" spans="1:6" x14ac:dyDescent="0.25">
      <c r="F54" s="3">
        <f t="shared" si="1"/>
        <v>0</v>
      </c>
    </row>
    <row r="55" spans="1:6" x14ac:dyDescent="0.25">
      <c r="F55" s="3">
        <f t="shared" si="1"/>
        <v>0</v>
      </c>
    </row>
    <row r="56" spans="1:6" x14ac:dyDescent="0.25">
      <c r="F56" s="3">
        <f t="shared" si="1"/>
        <v>0</v>
      </c>
    </row>
    <row r="57" spans="1:6" x14ac:dyDescent="0.25">
      <c r="F57" s="3">
        <f t="shared" si="1"/>
        <v>0</v>
      </c>
    </row>
    <row r="58" spans="1:6" x14ac:dyDescent="0.25">
      <c r="F58" s="3">
        <f t="shared" si="1"/>
        <v>0</v>
      </c>
    </row>
    <row r="59" spans="1:6" x14ac:dyDescent="0.25">
      <c r="F59" s="3">
        <f t="shared" si="1"/>
        <v>0</v>
      </c>
    </row>
    <row r="60" spans="1:6" x14ac:dyDescent="0.25">
      <c r="F60" s="3">
        <f t="shared" si="1"/>
        <v>0</v>
      </c>
    </row>
    <row r="61" spans="1:6" x14ac:dyDescent="0.25">
      <c r="F61" s="3">
        <f t="shared" si="1"/>
        <v>0</v>
      </c>
    </row>
    <row r="62" spans="1:6" x14ac:dyDescent="0.25">
      <c r="F62" s="3">
        <f t="shared" si="1"/>
        <v>0</v>
      </c>
    </row>
    <row r="63" spans="1:6" x14ac:dyDescent="0.25">
      <c r="F63" s="3">
        <f t="shared" si="1"/>
        <v>0</v>
      </c>
    </row>
    <row r="64" spans="1:6" x14ac:dyDescent="0.25">
      <c r="F64" s="3">
        <f t="shared" si="1"/>
        <v>0</v>
      </c>
    </row>
    <row r="65" spans="6:6" x14ac:dyDescent="0.25">
      <c r="F65" s="3">
        <f t="shared" si="1"/>
        <v>0</v>
      </c>
    </row>
    <row r="66" spans="6:6" x14ac:dyDescent="0.25">
      <c r="F66" s="3">
        <f t="shared" si="1"/>
        <v>0</v>
      </c>
    </row>
    <row r="67" spans="6:6" x14ac:dyDescent="0.25">
      <c r="F67" s="3">
        <f t="shared" si="1"/>
        <v>0</v>
      </c>
    </row>
    <row r="68" spans="6:6" x14ac:dyDescent="0.25">
      <c r="F68" s="3">
        <f t="shared" ref="F68:F99" si="2">IF(E68="",D68,-E68)</f>
        <v>0</v>
      </c>
    </row>
    <row r="69" spans="6:6" x14ac:dyDescent="0.25">
      <c r="F69" s="3">
        <f t="shared" si="2"/>
        <v>0</v>
      </c>
    </row>
    <row r="70" spans="6:6" x14ac:dyDescent="0.25">
      <c r="F70" s="3">
        <f t="shared" si="2"/>
        <v>0</v>
      </c>
    </row>
    <row r="71" spans="6:6" x14ac:dyDescent="0.25">
      <c r="F71" s="3">
        <f t="shared" si="2"/>
        <v>0</v>
      </c>
    </row>
    <row r="72" spans="6:6" x14ac:dyDescent="0.25">
      <c r="F72" s="3">
        <f t="shared" si="2"/>
        <v>0</v>
      </c>
    </row>
    <row r="73" spans="6:6" x14ac:dyDescent="0.25">
      <c r="F73" s="3">
        <f t="shared" si="2"/>
        <v>0</v>
      </c>
    </row>
    <row r="74" spans="6:6" x14ac:dyDescent="0.25">
      <c r="F74" s="3">
        <f t="shared" si="2"/>
        <v>0</v>
      </c>
    </row>
    <row r="75" spans="6:6" x14ac:dyDescent="0.25">
      <c r="F75" s="3">
        <f t="shared" si="2"/>
        <v>0</v>
      </c>
    </row>
    <row r="76" spans="6:6" x14ac:dyDescent="0.25">
      <c r="F76" s="3">
        <f t="shared" si="2"/>
        <v>0</v>
      </c>
    </row>
    <row r="77" spans="6:6" x14ac:dyDescent="0.25">
      <c r="F77" s="3">
        <f t="shared" si="2"/>
        <v>0</v>
      </c>
    </row>
    <row r="78" spans="6:6" x14ac:dyDescent="0.25">
      <c r="F78" s="3">
        <f t="shared" si="2"/>
        <v>0</v>
      </c>
    </row>
    <row r="79" spans="6:6" x14ac:dyDescent="0.25">
      <c r="F79" s="3">
        <f t="shared" si="2"/>
        <v>0</v>
      </c>
    </row>
    <row r="80" spans="6:6" x14ac:dyDescent="0.25">
      <c r="F80" s="3">
        <f t="shared" si="2"/>
        <v>0</v>
      </c>
    </row>
    <row r="81" spans="6:6" x14ac:dyDescent="0.25">
      <c r="F81" s="3">
        <f t="shared" si="2"/>
        <v>0</v>
      </c>
    </row>
    <row r="82" spans="6:6" x14ac:dyDescent="0.25">
      <c r="F82" s="3">
        <f t="shared" si="2"/>
        <v>0</v>
      </c>
    </row>
    <row r="83" spans="6:6" x14ac:dyDescent="0.25">
      <c r="F83" s="3">
        <f t="shared" si="2"/>
        <v>0</v>
      </c>
    </row>
    <row r="84" spans="6:6" x14ac:dyDescent="0.25">
      <c r="F84" s="3">
        <f t="shared" si="2"/>
        <v>0</v>
      </c>
    </row>
    <row r="85" spans="6:6" x14ac:dyDescent="0.25">
      <c r="F85" s="3">
        <f t="shared" si="2"/>
        <v>0</v>
      </c>
    </row>
    <row r="86" spans="6:6" x14ac:dyDescent="0.25">
      <c r="F86" s="3">
        <f t="shared" si="2"/>
        <v>0</v>
      </c>
    </row>
    <row r="87" spans="6:6" x14ac:dyDescent="0.25">
      <c r="F87" s="3">
        <f t="shared" si="2"/>
        <v>0</v>
      </c>
    </row>
    <row r="88" spans="6:6" x14ac:dyDescent="0.25">
      <c r="F88" s="3">
        <f t="shared" si="2"/>
        <v>0</v>
      </c>
    </row>
    <row r="89" spans="6:6" x14ac:dyDescent="0.25">
      <c r="F89" s="3">
        <f t="shared" si="2"/>
        <v>0</v>
      </c>
    </row>
    <row r="90" spans="6:6" x14ac:dyDescent="0.25">
      <c r="F90" s="3">
        <f t="shared" si="2"/>
        <v>0</v>
      </c>
    </row>
    <row r="91" spans="6:6" x14ac:dyDescent="0.25">
      <c r="F91" s="3">
        <f t="shared" si="2"/>
        <v>0</v>
      </c>
    </row>
    <row r="92" spans="6:6" x14ac:dyDescent="0.25">
      <c r="F92" s="3">
        <f t="shared" si="2"/>
        <v>0</v>
      </c>
    </row>
    <row r="93" spans="6:6" x14ac:dyDescent="0.25">
      <c r="F93" s="3">
        <f t="shared" si="2"/>
        <v>0</v>
      </c>
    </row>
    <row r="94" spans="6:6" x14ac:dyDescent="0.25">
      <c r="F94" s="3">
        <f t="shared" si="2"/>
        <v>0</v>
      </c>
    </row>
    <row r="95" spans="6:6" x14ac:dyDescent="0.25">
      <c r="F95" s="3">
        <f t="shared" si="2"/>
        <v>0</v>
      </c>
    </row>
    <row r="96" spans="6:6" x14ac:dyDescent="0.25">
      <c r="F96" s="3">
        <f t="shared" si="2"/>
        <v>0</v>
      </c>
    </row>
    <row r="97" spans="6:6" x14ac:dyDescent="0.25">
      <c r="F97" s="3">
        <f t="shared" si="2"/>
        <v>0</v>
      </c>
    </row>
    <row r="98" spans="6:6" x14ac:dyDescent="0.25">
      <c r="F98" s="3">
        <f t="shared" si="2"/>
        <v>0</v>
      </c>
    </row>
    <row r="99" spans="6:6" x14ac:dyDescent="0.25">
      <c r="F99" s="3">
        <f t="shared" si="2"/>
        <v>0</v>
      </c>
    </row>
    <row r="100" spans="6:6" x14ac:dyDescent="0.25">
      <c r="F100" s="3">
        <f t="shared" ref="F100:F131" si="3">IF(E100="",D100,-E100)</f>
        <v>0</v>
      </c>
    </row>
    <row r="101" spans="6:6" x14ac:dyDescent="0.25">
      <c r="F101" s="3">
        <f t="shared" si="3"/>
        <v>0</v>
      </c>
    </row>
    <row r="102" spans="6:6" x14ac:dyDescent="0.25">
      <c r="F102" s="3">
        <f t="shared" si="3"/>
        <v>0</v>
      </c>
    </row>
    <row r="103" spans="6:6" x14ac:dyDescent="0.25">
      <c r="F103" s="3">
        <f t="shared" si="3"/>
        <v>0</v>
      </c>
    </row>
    <row r="104" spans="6:6" x14ac:dyDescent="0.25">
      <c r="F104" s="3">
        <f t="shared" si="3"/>
        <v>0</v>
      </c>
    </row>
    <row r="105" spans="6:6" x14ac:dyDescent="0.25">
      <c r="F105" s="3">
        <f t="shared" si="3"/>
        <v>0</v>
      </c>
    </row>
    <row r="106" spans="6:6" x14ac:dyDescent="0.25">
      <c r="F106" s="3">
        <f t="shared" si="3"/>
        <v>0</v>
      </c>
    </row>
    <row r="107" spans="6:6" x14ac:dyDescent="0.25">
      <c r="F107" s="3">
        <f t="shared" si="3"/>
        <v>0</v>
      </c>
    </row>
    <row r="108" spans="6:6" x14ac:dyDescent="0.25">
      <c r="F108" s="3">
        <f t="shared" si="3"/>
        <v>0</v>
      </c>
    </row>
    <row r="109" spans="6:6" x14ac:dyDescent="0.25">
      <c r="F109" s="3">
        <f t="shared" si="3"/>
        <v>0</v>
      </c>
    </row>
    <row r="110" spans="6:6" x14ac:dyDescent="0.25">
      <c r="F110" s="3">
        <f t="shared" si="3"/>
        <v>0</v>
      </c>
    </row>
    <row r="111" spans="6:6" x14ac:dyDescent="0.25">
      <c r="F111" s="3">
        <f t="shared" si="3"/>
        <v>0</v>
      </c>
    </row>
    <row r="112" spans="6:6" x14ac:dyDescent="0.25">
      <c r="F112" s="3">
        <f t="shared" si="3"/>
        <v>0</v>
      </c>
    </row>
    <row r="113" spans="6:6" x14ac:dyDescent="0.25">
      <c r="F113" s="3">
        <f t="shared" si="3"/>
        <v>0</v>
      </c>
    </row>
    <row r="114" spans="6:6" x14ac:dyDescent="0.25">
      <c r="F114" s="3">
        <f t="shared" si="3"/>
        <v>0</v>
      </c>
    </row>
    <row r="115" spans="6:6" x14ac:dyDescent="0.25">
      <c r="F115" s="3">
        <f t="shared" si="3"/>
        <v>0</v>
      </c>
    </row>
    <row r="116" spans="6:6" x14ac:dyDescent="0.25">
      <c r="F116" s="3">
        <f t="shared" si="3"/>
        <v>0</v>
      </c>
    </row>
    <row r="117" spans="6:6" x14ac:dyDescent="0.25">
      <c r="F117" s="3">
        <f t="shared" si="3"/>
        <v>0</v>
      </c>
    </row>
    <row r="118" spans="6:6" x14ac:dyDescent="0.25">
      <c r="F118" s="3">
        <f t="shared" si="3"/>
        <v>0</v>
      </c>
    </row>
    <row r="119" spans="6:6" x14ac:dyDescent="0.25">
      <c r="F119" s="3">
        <f t="shared" si="3"/>
        <v>0</v>
      </c>
    </row>
    <row r="120" spans="6:6" x14ac:dyDescent="0.25">
      <c r="F120" s="3">
        <f t="shared" si="3"/>
        <v>0</v>
      </c>
    </row>
    <row r="121" spans="6:6" x14ac:dyDescent="0.25">
      <c r="F121" s="3">
        <f t="shared" si="3"/>
        <v>0</v>
      </c>
    </row>
    <row r="122" spans="6:6" x14ac:dyDescent="0.25">
      <c r="F122" s="3">
        <f t="shared" si="3"/>
        <v>0</v>
      </c>
    </row>
    <row r="123" spans="6:6" x14ac:dyDescent="0.25">
      <c r="F123" s="3">
        <f t="shared" si="3"/>
        <v>0</v>
      </c>
    </row>
    <row r="124" spans="6:6" x14ac:dyDescent="0.25">
      <c r="F124" s="3">
        <f t="shared" si="3"/>
        <v>0</v>
      </c>
    </row>
    <row r="125" spans="6:6" x14ac:dyDescent="0.25">
      <c r="F125" s="3">
        <f t="shared" si="3"/>
        <v>0</v>
      </c>
    </row>
    <row r="126" spans="6:6" x14ac:dyDescent="0.25">
      <c r="F126" s="3">
        <f t="shared" si="3"/>
        <v>0</v>
      </c>
    </row>
    <row r="127" spans="6:6" x14ac:dyDescent="0.25">
      <c r="F127" s="3">
        <f t="shared" si="3"/>
        <v>0</v>
      </c>
    </row>
    <row r="128" spans="6:6" x14ac:dyDescent="0.25">
      <c r="F128" s="3">
        <f t="shared" si="3"/>
        <v>0</v>
      </c>
    </row>
    <row r="129" spans="6:6" x14ac:dyDescent="0.25">
      <c r="F129" s="3">
        <f t="shared" si="3"/>
        <v>0</v>
      </c>
    </row>
    <row r="130" spans="6:6" x14ac:dyDescent="0.25">
      <c r="F130" s="3">
        <f t="shared" si="3"/>
        <v>0</v>
      </c>
    </row>
    <row r="131" spans="6:6" x14ac:dyDescent="0.25">
      <c r="F131" s="3">
        <f t="shared" si="3"/>
        <v>0</v>
      </c>
    </row>
    <row r="132" spans="6:6" x14ac:dyDescent="0.25">
      <c r="F132" s="3">
        <f t="shared" ref="F132" si="4">IF(E132="",D132,-E132)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SL</vt:lpstr>
      <vt:lpstr>RST</vt:lpstr>
      <vt:lpstr>RWWD</vt:lpstr>
      <vt:lpstr>RST INTERNAL</vt:lpstr>
      <vt:lpstr>SL INTERNAL</vt:lpstr>
      <vt:lpstr>VV FY25</vt:lpstr>
      <vt:lpstr>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Rynette Farrar</dc:creator>
  <cp:lastModifiedBy>Danie Bantjes</cp:lastModifiedBy>
  <dcterms:created xsi:type="dcterms:W3CDTF">2025-05-12T11:26:03Z</dcterms:created>
  <dcterms:modified xsi:type="dcterms:W3CDTF">2025-06-09T14:05:05Z</dcterms:modified>
</cp:coreProperties>
</file>