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4Mg cal" sheetId="1" r:id="rId3"/>
    <sheet state="visible" name="15N cal" sheetId="2" r:id="rId4"/>
  </sheets>
  <definedNames/>
  <calcPr/>
</workbook>
</file>

<file path=xl/sharedStrings.xml><?xml version="1.0" encoding="utf-8"?>
<sst xmlns="http://schemas.openxmlformats.org/spreadsheetml/2006/main" count="314" uniqueCount="77">
  <si>
    <t>15N</t>
  </si>
  <si>
    <t>Run ###</t>
  </si>
  <si>
    <t>60Co</t>
  </si>
  <si>
    <t>846.77 KeV</t>
  </si>
  <si>
    <t>24Mg</t>
  </si>
  <si>
    <t>1238.288 KeV</t>
  </si>
  <si>
    <t>137Cs</t>
  </si>
  <si>
    <t>661.657 KeV</t>
  </si>
  <si>
    <t>Detector</t>
  </si>
  <si>
    <t>Peak Pos</t>
  </si>
  <si>
    <t>Peak Sigma</t>
  </si>
  <si>
    <t>Yield</t>
  </si>
  <si>
    <t>Yield Unc.</t>
  </si>
  <si>
    <t>Fit Range:</t>
  </si>
  <si>
    <t>Runtime (s)</t>
  </si>
  <si>
    <t>Fit range:</t>
  </si>
  <si>
    <t>Runtime</t>
  </si>
  <si>
    <t>h0-0</t>
  </si>
  <si>
    <t>h0-1</t>
  </si>
  <si>
    <t>h0-2</t>
  </si>
  <si>
    <t>h0-3</t>
  </si>
  <si>
    <t>h0-4</t>
  </si>
  <si>
    <t>h0-5</t>
  </si>
  <si>
    <t>h0-6</t>
  </si>
  <si>
    <t>h0-7</t>
  </si>
  <si>
    <t>h1-0</t>
  </si>
  <si>
    <t>h1-1</t>
  </si>
  <si>
    <t>h1-2</t>
  </si>
  <si>
    <t>h1-3</t>
  </si>
  <si>
    <t>h1-4</t>
  </si>
  <si>
    <t>Source</t>
  </si>
  <si>
    <t>Activity (kBq)</t>
  </si>
  <si>
    <t>Date</t>
  </si>
  <si>
    <t>Total</t>
  </si>
  <si>
    <t xml:space="preserve">60Co 1889-32-1 </t>
  </si>
  <si>
    <t>Adjusted activity via:</t>
  </si>
  <si>
    <t xml:space="preserve">137Cs 1247-93 </t>
  </si>
  <si>
    <t>http://www.radprocalculator.com/Decay.aspx</t>
  </si>
  <si>
    <t>Energy (keV)</t>
  </si>
  <si>
    <t>Efficiency</t>
  </si>
  <si>
    <t>Average</t>
  </si>
  <si>
    <t>Energy</t>
  </si>
  <si>
    <t>Run 419</t>
  </si>
  <si>
    <t>1173.228 KeV</t>
  </si>
  <si>
    <t>1332.492 KeV</t>
  </si>
  <si>
    <t>Run 420</t>
  </si>
  <si>
    <t>1000-1140</t>
  </si>
  <si>
    <t>1170-1260</t>
  </si>
  <si>
    <t>580-640</t>
  </si>
  <si>
    <t>1100-1240</t>
  </si>
  <si>
    <t>1270-1370</t>
  </si>
  <si>
    <t>625-680</t>
  </si>
  <si>
    <t>1130-1220</t>
  </si>
  <si>
    <t>1280-1370</t>
  </si>
  <si>
    <t>625-690</t>
  </si>
  <si>
    <t>1110-1210</t>
  </si>
  <si>
    <t>1260-1350</t>
  </si>
  <si>
    <t>1080-1180</t>
  </si>
  <si>
    <t>1225-1325</t>
  </si>
  <si>
    <t>610-675</t>
  </si>
  <si>
    <t>1130-1240</t>
  </si>
  <si>
    <t>1290-1390</t>
  </si>
  <si>
    <t>640-700</t>
  </si>
  <si>
    <t>1120-1220</t>
  </si>
  <si>
    <t>630-700</t>
  </si>
  <si>
    <t>1110-1230</t>
  </si>
  <si>
    <t>1280-1380</t>
  </si>
  <si>
    <t>1100-1210</t>
  </si>
  <si>
    <t>1260-1360</t>
  </si>
  <si>
    <t>620-700</t>
  </si>
  <si>
    <t>1130-1210</t>
  </si>
  <si>
    <t>1130-1230</t>
  </si>
  <si>
    <t>1280-1390</t>
  </si>
  <si>
    <t>1090-1220</t>
  </si>
  <si>
    <t>615-700</t>
  </si>
  <si>
    <t>1360-1260</t>
  </si>
  <si>
    <t>Efficiency Uncertainty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</si>
</sst>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9">
    <font>
      <sz val="10.0"/>
      <color rgb="FF000000"/>
      <name val="Arial"/>
    </font>
    <font>
      <b/>
      <sz val="12.0"/>
    </font>
    <font>
      <color rgb="FF000000"/>
    </font>
    <font/>
    <font>
      <b/>
    </font>
    <font>
      <sz val="11.0"/>
      <color rgb="FF000000"/>
      <name val="Arial"/>
    </font>
    <font>
      <sz val="11.0"/>
      <color rgb="FF000000"/>
      <name val="Inconsolata"/>
    </font>
    <font>
      <u/>
      <color rgb="FF0000FF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Energy and Efficiency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'24Mg cal'!$B$41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'24Mg cal'!$A$42:$A$45</c:f>
            </c:numRef>
          </c:xVal>
          <c:yVal>
            <c:numRef>
              <c:f>'24Mg cal'!$B$42:$B$45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98135"/>
        <c:axId val="1697504886"/>
      </c:scatterChart>
      <c:valAx>
        <c:axId val="1794981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97504886"/>
      </c:valAx>
      <c:valAx>
        <c:axId val="16975048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9498135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942975</xdr:colOff>
      <xdr:row>40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adprocalculator.com/Decay.aspx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radprocalculator.com/Decay.aspx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  <c r="B1" s="2" t="s">
        <v>42</v>
      </c>
      <c r="C1" s="3" t="s">
        <v>2</v>
      </c>
      <c r="D1" s="3" t="s">
        <v>43</v>
      </c>
      <c r="I1" s="1" t="s">
        <v>4</v>
      </c>
      <c r="J1" s="3" t="s">
        <v>42</v>
      </c>
      <c r="K1" s="3" t="s">
        <v>2</v>
      </c>
      <c r="L1" s="3" t="s">
        <v>44</v>
      </c>
      <c r="Q1" s="1" t="s">
        <v>4</v>
      </c>
      <c r="R1" s="3" t="s">
        <v>45</v>
      </c>
      <c r="S1" s="3" t="s">
        <v>6</v>
      </c>
      <c r="T1" s="3" t="s">
        <v>7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15</v>
      </c>
      <c r="O3" s="4" t="s">
        <v>16</v>
      </c>
      <c r="Q3" s="4" t="s">
        <v>8</v>
      </c>
      <c r="R3" s="4" t="s">
        <v>9</v>
      </c>
      <c r="S3" s="4" t="s">
        <v>10</v>
      </c>
      <c r="T3" s="4" t="s">
        <v>11</v>
      </c>
      <c r="U3" s="4" t="s">
        <v>12</v>
      </c>
      <c r="V3" s="4" t="s">
        <v>15</v>
      </c>
      <c r="W3" s="4" t="s">
        <v>16</v>
      </c>
    </row>
    <row r="4">
      <c r="A4" s="3" t="s">
        <v>17</v>
      </c>
      <c r="B4" s="3">
        <v>1070.58</v>
      </c>
      <c r="C4" s="5">
        <v>9.82458</v>
      </c>
      <c r="D4" s="3">
        <v>8808.02</v>
      </c>
      <c r="E4" s="3">
        <v>108.042</v>
      </c>
      <c r="F4" s="3" t="s">
        <v>46</v>
      </c>
      <c r="G4" s="3">
        <v>1004.73</v>
      </c>
      <c r="I4" s="3" t="s">
        <v>17</v>
      </c>
      <c r="J4" s="3">
        <v>1210.64</v>
      </c>
      <c r="K4" s="3">
        <v>10.4157</v>
      </c>
      <c r="L4" s="3">
        <v>8021.61</v>
      </c>
      <c r="M4" s="3">
        <v>92.7144</v>
      </c>
      <c r="N4" s="3" t="s">
        <v>47</v>
      </c>
      <c r="O4" s="3">
        <v>1004.73</v>
      </c>
      <c r="Q4" s="3" t="s">
        <v>17</v>
      </c>
      <c r="R4" s="3">
        <v>609.925</v>
      </c>
      <c r="S4" s="3">
        <v>7.44438</v>
      </c>
      <c r="T4" s="3">
        <v>7675.27</v>
      </c>
      <c r="U4" s="3">
        <v>170.361</v>
      </c>
      <c r="V4" s="3" t="s">
        <v>48</v>
      </c>
      <c r="W4" s="3">
        <v>5665.25</v>
      </c>
    </row>
    <row r="5">
      <c r="A5" s="3" t="s">
        <v>18</v>
      </c>
      <c r="B5" s="3">
        <v>1158.89</v>
      </c>
      <c r="C5" s="3">
        <v>11.8153</v>
      </c>
      <c r="D5" s="3">
        <v>9729.0</v>
      </c>
      <c r="E5" s="3">
        <v>114.121</v>
      </c>
      <c r="F5" s="3" t="s">
        <v>49</v>
      </c>
      <c r="I5" s="3" t="s">
        <v>18</v>
      </c>
      <c r="J5" s="3">
        <v>1313.84</v>
      </c>
      <c r="K5" s="3">
        <v>12.3551</v>
      </c>
      <c r="L5" s="3">
        <v>8351.71</v>
      </c>
      <c r="M5" s="3">
        <v>94.9755</v>
      </c>
      <c r="N5" s="3" t="s">
        <v>50</v>
      </c>
      <c r="Q5" s="3" t="s">
        <v>18</v>
      </c>
      <c r="R5" s="3">
        <v>653.887</v>
      </c>
      <c r="S5" s="3">
        <v>8.63856</v>
      </c>
      <c r="T5" s="3">
        <v>8100.08</v>
      </c>
      <c r="U5" s="3">
        <v>175.55</v>
      </c>
      <c r="V5" s="3" t="s">
        <v>51</v>
      </c>
    </row>
    <row r="6">
      <c r="A6" s="3" t="s">
        <v>19</v>
      </c>
      <c r="B6" s="3">
        <v>1170.56</v>
      </c>
      <c r="C6" s="3">
        <v>12.4078</v>
      </c>
      <c r="D6" s="3">
        <v>5238.75</v>
      </c>
      <c r="E6" s="3">
        <v>89.5546</v>
      </c>
      <c r="F6" s="3" t="s">
        <v>52</v>
      </c>
      <c r="I6" s="3" t="s">
        <v>19</v>
      </c>
      <c r="J6" s="3">
        <v>1325.44</v>
      </c>
      <c r="K6" s="3">
        <v>12.6507</v>
      </c>
      <c r="L6" s="3">
        <v>4349.65</v>
      </c>
      <c r="M6" s="3">
        <v>71.2818</v>
      </c>
      <c r="N6" s="3" t="s">
        <v>53</v>
      </c>
      <c r="Q6" s="3" t="s">
        <v>20</v>
      </c>
      <c r="R6" s="3">
        <v>655.228</v>
      </c>
      <c r="S6" s="3">
        <v>8.29357</v>
      </c>
      <c r="T6" s="3">
        <v>5665.28</v>
      </c>
      <c r="U6" s="3">
        <v>167.442</v>
      </c>
      <c r="V6" s="3" t="s">
        <v>54</v>
      </c>
    </row>
    <row r="7">
      <c r="A7" s="3" t="s">
        <v>20</v>
      </c>
      <c r="B7" s="3">
        <v>1154.35</v>
      </c>
      <c r="C7" s="3">
        <v>12.5516</v>
      </c>
      <c r="D7" s="3">
        <v>7289.17</v>
      </c>
      <c r="E7" s="3">
        <v>100.721</v>
      </c>
      <c r="F7" s="3" t="s">
        <v>55</v>
      </c>
      <c r="I7" s="3" t="s">
        <v>20</v>
      </c>
      <c r="J7" s="3">
        <v>1307.33</v>
      </c>
      <c r="K7" s="3">
        <v>13.0222</v>
      </c>
      <c r="L7" s="3">
        <v>6011.23</v>
      </c>
      <c r="M7" s="3">
        <v>82.5543</v>
      </c>
      <c r="N7" s="3" t="s">
        <v>56</v>
      </c>
    </row>
    <row r="8">
      <c r="A8" s="3" t="s">
        <v>21</v>
      </c>
      <c r="B8" s="3">
        <v>1124.03</v>
      </c>
      <c r="C8" s="3">
        <v>12.0918</v>
      </c>
      <c r="D8" s="3">
        <v>7372.66</v>
      </c>
      <c r="E8" s="3">
        <v>102.103</v>
      </c>
      <c r="F8" s="3" t="s">
        <v>57</v>
      </c>
      <c r="I8" s="3" t="s">
        <v>21</v>
      </c>
      <c r="J8" s="3">
        <v>1273.99</v>
      </c>
      <c r="K8" s="3">
        <v>12.8206</v>
      </c>
      <c r="L8" s="3">
        <v>6329.7</v>
      </c>
      <c r="M8" s="3">
        <v>83.4015</v>
      </c>
      <c r="N8" s="3" t="s">
        <v>58</v>
      </c>
      <c r="Q8" s="3" t="s">
        <v>21</v>
      </c>
      <c r="R8" s="3">
        <v>637.456</v>
      </c>
      <c r="S8" s="3">
        <v>8.05877</v>
      </c>
      <c r="T8" s="3">
        <v>5120.55</v>
      </c>
      <c r="U8" s="3">
        <v>162.325</v>
      </c>
      <c r="V8" s="3" t="s">
        <v>59</v>
      </c>
    </row>
    <row r="9">
      <c r="A9" s="3" t="s">
        <v>22</v>
      </c>
      <c r="B9" s="3">
        <v>1181.92</v>
      </c>
      <c r="C9" s="3">
        <v>13.7025</v>
      </c>
      <c r="D9" s="3">
        <v>6741.28</v>
      </c>
      <c r="E9" s="3">
        <v>99.5566</v>
      </c>
      <c r="F9" s="3" t="s">
        <v>60</v>
      </c>
      <c r="I9" s="3" t="s">
        <v>22</v>
      </c>
      <c r="J9" s="3">
        <v>1338.95</v>
      </c>
      <c r="K9" s="3">
        <v>14.1145</v>
      </c>
      <c r="L9" s="3">
        <v>5591.0</v>
      </c>
      <c r="M9" s="3">
        <v>79.9525</v>
      </c>
      <c r="N9" s="3" t="s">
        <v>61</v>
      </c>
      <c r="Q9" s="3" t="s">
        <v>22</v>
      </c>
      <c r="R9" s="3">
        <v>668.175</v>
      </c>
      <c r="S9" s="3">
        <v>8.64053</v>
      </c>
      <c r="T9" s="3">
        <v>4529.72</v>
      </c>
      <c r="U9" s="3">
        <v>164.708</v>
      </c>
      <c r="V9" s="3" t="s">
        <v>62</v>
      </c>
    </row>
    <row r="10">
      <c r="A10" s="3" t="s">
        <v>23</v>
      </c>
      <c r="B10" s="3">
        <v>1165.27</v>
      </c>
      <c r="C10" s="3">
        <v>12.2509</v>
      </c>
      <c r="D10" s="3">
        <v>9329.57</v>
      </c>
      <c r="E10" s="3">
        <v>111.654</v>
      </c>
      <c r="F10" s="3" t="s">
        <v>63</v>
      </c>
      <c r="I10" s="3" t="s">
        <v>23</v>
      </c>
      <c r="J10" s="3">
        <v>1320.02</v>
      </c>
      <c r="K10" s="3">
        <v>12.6231</v>
      </c>
      <c r="L10" s="3">
        <v>7992.57</v>
      </c>
      <c r="M10" s="3">
        <v>93.2198</v>
      </c>
      <c r="N10" s="3" t="s">
        <v>50</v>
      </c>
      <c r="Q10" s="3" t="s">
        <v>23</v>
      </c>
      <c r="R10" s="3">
        <v>660.444</v>
      </c>
      <c r="S10" s="3">
        <v>8.34127</v>
      </c>
      <c r="T10" s="3">
        <v>7251.15</v>
      </c>
      <c r="U10" s="3">
        <v>176.691</v>
      </c>
      <c r="V10" s="3" t="s">
        <v>64</v>
      </c>
    </row>
    <row r="11">
      <c r="A11" s="3" t="s">
        <v>24</v>
      </c>
      <c r="B11" s="3">
        <v>1172.13</v>
      </c>
      <c r="C11" s="3">
        <v>12.9095</v>
      </c>
      <c r="D11" s="3">
        <v>6419.76</v>
      </c>
      <c r="E11" s="3">
        <v>98.107</v>
      </c>
      <c r="F11" s="3" t="s">
        <v>65</v>
      </c>
      <c r="I11" s="3" t="s">
        <v>24</v>
      </c>
      <c r="J11" s="3">
        <v>1328.7</v>
      </c>
      <c r="K11" s="3">
        <v>13.5026</v>
      </c>
      <c r="L11" s="3">
        <v>5574.82</v>
      </c>
      <c r="M11" s="3">
        <v>79.4962</v>
      </c>
      <c r="N11" s="3" t="s">
        <v>66</v>
      </c>
      <c r="Q11" s="3" t="s">
        <v>24</v>
      </c>
      <c r="R11" s="3">
        <v>661.339</v>
      </c>
      <c r="S11" s="3">
        <v>8.91962</v>
      </c>
      <c r="T11" s="3">
        <v>4948.8</v>
      </c>
      <c r="U11" s="3">
        <v>175.302</v>
      </c>
      <c r="V11" s="3" t="s">
        <v>64</v>
      </c>
    </row>
    <row r="12">
      <c r="A12" s="3" t="s">
        <v>25</v>
      </c>
      <c r="B12" s="3">
        <v>1156.26</v>
      </c>
      <c r="C12" s="3">
        <v>12.5079</v>
      </c>
      <c r="D12" s="3">
        <v>7598.97</v>
      </c>
      <c r="E12" s="3">
        <v>102.526</v>
      </c>
      <c r="F12" s="3" t="s">
        <v>67</v>
      </c>
      <c r="I12" s="3" t="s">
        <v>25</v>
      </c>
      <c r="J12" s="3">
        <v>1310.45</v>
      </c>
      <c r="K12" s="3">
        <v>12.2519</v>
      </c>
      <c r="L12" s="3">
        <v>6272.79</v>
      </c>
      <c r="M12" s="3">
        <v>83.4456</v>
      </c>
      <c r="N12" s="3" t="s">
        <v>68</v>
      </c>
      <c r="Q12" s="3" t="s">
        <v>25</v>
      </c>
      <c r="R12" s="3">
        <v>651.954</v>
      </c>
      <c r="S12" s="3">
        <v>9.27432</v>
      </c>
      <c r="T12" s="3">
        <v>5842.5</v>
      </c>
      <c r="U12" s="3">
        <v>175.87</v>
      </c>
      <c r="V12" s="3" t="s">
        <v>69</v>
      </c>
    </row>
    <row r="13">
      <c r="A13" s="3" t="s">
        <v>26</v>
      </c>
      <c r="B13" s="3">
        <v>1169.4</v>
      </c>
      <c r="C13" s="3">
        <v>11.5626</v>
      </c>
      <c r="D13" s="3">
        <v>7537.31</v>
      </c>
      <c r="E13" s="3">
        <v>101.647</v>
      </c>
      <c r="F13" s="3" t="s">
        <v>70</v>
      </c>
      <c r="I13" s="3" t="s">
        <v>26</v>
      </c>
      <c r="J13" s="3">
        <v>1325.98</v>
      </c>
      <c r="K13" s="3">
        <v>11.7758</v>
      </c>
      <c r="L13" s="3">
        <v>6500.38</v>
      </c>
      <c r="M13" s="3">
        <v>84.3541</v>
      </c>
      <c r="N13" s="3" t="s">
        <v>66</v>
      </c>
      <c r="Q13" s="3" t="s">
        <v>26</v>
      </c>
      <c r="R13" s="3">
        <v>658.612</v>
      </c>
      <c r="S13" s="3">
        <v>8.60337</v>
      </c>
      <c r="T13" s="3">
        <v>5923.47</v>
      </c>
      <c r="U13" s="3">
        <v>177.724</v>
      </c>
      <c r="V13" s="3" t="s">
        <v>64</v>
      </c>
    </row>
    <row r="14">
      <c r="A14" s="3" t="s">
        <v>27</v>
      </c>
      <c r="B14" s="3">
        <v>1178.97</v>
      </c>
      <c r="C14" s="3">
        <v>14.658</v>
      </c>
      <c r="D14" s="3">
        <v>5338.68</v>
      </c>
      <c r="E14" s="3">
        <v>94.0073</v>
      </c>
      <c r="F14" s="3" t="s">
        <v>71</v>
      </c>
      <c r="I14" s="3" t="s">
        <v>27</v>
      </c>
      <c r="J14" s="3">
        <v>1338.65</v>
      </c>
      <c r="K14" s="3">
        <v>15.7087</v>
      </c>
      <c r="L14" s="3">
        <v>4667.09</v>
      </c>
      <c r="M14" s="3">
        <v>74.1472</v>
      </c>
      <c r="N14" s="3" t="s">
        <v>72</v>
      </c>
      <c r="Q14" s="3" t="s">
        <v>27</v>
      </c>
      <c r="R14" s="3">
        <v>663.31</v>
      </c>
      <c r="S14" s="3">
        <v>10.7702</v>
      </c>
      <c r="T14" s="3">
        <v>4640.72</v>
      </c>
      <c r="U14" s="3">
        <v>178.642</v>
      </c>
      <c r="V14" s="3" t="s">
        <v>64</v>
      </c>
    </row>
    <row r="15">
      <c r="A15" s="3" t="s">
        <v>28</v>
      </c>
      <c r="B15" s="3">
        <v>1151.9</v>
      </c>
      <c r="C15" s="3">
        <v>14.6791</v>
      </c>
      <c r="D15" s="3">
        <v>9655.61</v>
      </c>
      <c r="E15" s="3">
        <v>115.679</v>
      </c>
      <c r="F15" s="3" t="s">
        <v>73</v>
      </c>
      <c r="I15" s="3" t="s">
        <v>28</v>
      </c>
      <c r="J15" s="3">
        <v>1309.16</v>
      </c>
      <c r="K15" s="3">
        <v>14.9048</v>
      </c>
      <c r="L15" s="3">
        <v>7728.67</v>
      </c>
      <c r="M15" s="3">
        <v>93.8557</v>
      </c>
      <c r="N15" s="3" t="s">
        <v>68</v>
      </c>
      <c r="Q15" s="3" t="s">
        <v>28</v>
      </c>
      <c r="R15" s="3">
        <v>648.473</v>
      </c>
      <c r="S15" s="3">
        <v>10.1734</v>
      </c>
      <c r="T15" s="3">
        <v>8287.68</v>
      </c>
      <c r="U15" s="3">
        <v>192.174</v>
      </c>
      <c r="V15" s="3" t="s">
        <v>74</v>
      </c>
    </row>
    <row r="16">
      <c r="A16" s="3" t="s">
        <v>29</v>
      </c>
      <c r="B16" s="3">
        <v>1157.09</v>
      </c>
      <c r="C16" s="3">
        <v>11.9393</v>
      </c>
      <c r="D16" s="3">
        <v>9681.73</v>
      </c>
      <c r="E16" s="3">
        <v>112.288</v>
      </c>
      <c r="F16" s="3" t="s">
        <v>67</v>
      </c>
      <c r="I16" s="3" t="s">
        <v>29</v>
      </c>
      <c r="J16" s="3">
        <v>1312.09</v>
      </c>
      <c r="K16" s="3">
        <v>12.2917</v>
      </c>
      <c r="L16" s="3">
        <v>8211.77</v>
      </c>
      <c r="M16" s="3">
        <v>94.2069</v>
      </c>
      <c r="N16" s="3" t="s">
        <v>75</v>
      </c>
      <c r="Q16" s="3" t="s">
        <v>29</v>
      </c>
      <c r="R16" s="3">
        <v>652.584</v>
      </c>
      <c r="S16" s="3">
        <v>8.64863</v>
      </c>
      <c r="T16" s="3">
        <v>7778.53</v>
      </c>
      <c r="U16" s="3">
        <v>180.745</v>
      </c>
      <c r="V16" s="3" t="s">
        <v>54</v>
      </c>
    </row>
    <row r="18">
      <c r="A18" s="4" t="s">
        <v>30</v>
      </c>
      <c r="B18" s="4" t="s">
        <v>31</v>
      </c>
      <c r="C18" s="4" t="s">
        <v>32</v>
      </c>
      <c r="D18" s="4" t="s">
        <v>33</v>
      </c>
      <c r="Q18" s="4" t="s">
        <v>30</v>
      </c>
      <c r="R18" s="4" t="s">
        <v>31</v>
      </c>
      <c r="S18" s="4" t="s">
        <v>32</v>
      </c>
      <c r="T18" s="4" t="s">
        <v>33</v>
      </c>
    </row>
    <row r="19">
      <c r="A19" s="6" t="s">
        <v>34</v>
      </c>
      <c r="B19" s="3">
        <v>26.056</v>
      </c>
      <c r="C19" s="7">
        <v>42583.0</v>
      </c>
      <c r="D19">
        <f>B19*1000*G4</f>
        <v>26179244.88</v>
      </c>
      <c r="F19" s="3" t="s">
        <v>35</v>
      </c>
      <c r="Q19" s="6" t="s">
        <v>36</v>
      </c>
      <c r="R19" s="3">
        <v>2.9</v>
      </c>
      <c r="S19" s="7">
        <v>39295.0</v>
      </c>
      <c r="T19">
        <f>R19*1000*W4</f>
        <v>16429225</v>
      </c>
    </row>
    <row r="20">
      <c r="B20" s="3">
        <v>34.51</v>
      </c>
      <c r="D20" s="8"/>
      <c r="F20" s="9" t="s">
        <v>37</v>
      </c>
      <c r="R20" s="3">
        <v>3.752</v>
      </c>
    </row>
    <row r="21">
      <c r="A21" s="4" t="s">
        <v>8</v>
      </c>
      <c r="B21" s="4" t="s">
        <v>38</v>
      </c>
      <c r="C21" s="4" t="s">
        <v>39</v>
      </c>
      <c r="D21" s="4" t="s">
        <v>76</v>
      </c>
      <c r="I21" s="4" t="s">
        <v>8</v>
      </c>
      <c r="J21" s="4" t="s">
        <v>38</v>
      </c>
      <c r="K21" s="4" t="s">
        <v>39</v>
      </c>
      <c r="L21" s="4" t="s">
        <v>76</v>
      </c>
      <c r="Q21" s="4" t="s">
        <v>8</v>
      </c>
      <c r="R21" s="4" t="s">
        <v>38</v>
      </c>
      <c r="S21" s="4" t="s">
        <v>39</v>
      </c>
      <c r="T21" s="4" t="s">
        <v>76</v>
      </c>
    </row>
    <row r="22">
      <c r="A22" s="3" t="s">
        <v>17</v>
      </c>
      <c r="B22" s="3">
        <v>1173.228</v>
      </c>
      <c r="C22">
        <f t="shared" ref="C22:D22" si="1">D4/$D$19</f>
        <v>0.0003364504989</v>
      </c>
      <c r="D22">
        <f t="shared" si="1"/>
        <v>0.000004127009793</v>
      </c>
      <c r="I22" s="3" t="s">
        <v>17</v>
      </c>
      <c r="J22" s="10">
        <v>1332.492</v>
      </c>
      <c r="K22">
        <f t="shared" ref="K22:L22" si="2">L4/$D$19</f>
        <v>0.0003064110534</v>
      </c>
      <c r="L22">
        <f t="shared" si="2"/>
        <v>0.000003541523082</v>
      </c>
      <c r="Q22" s="3" t="s">
        <v>17</v>
      </c>
      <c r="R22" s="10">
        <v>661.657</v>
      </c>
      <c r="S22">
        <f t="shared" ref="S22:T22" si="3">T4/$T$19</f>
        <v>0.0004671717625</v>
      </c>
      <c r="T22">
        <f t="shared" si="3"/>
        <v>0.00001036938748</v>
      </c>
    </row>
    <row r="23">
      <c r="A23" s="3" t="s">
        <v>18</v>
      </c>
      <c r="B23" s="3">
        <v>1173.228</v>
      </c>
      <c r="C23">
        <f t="shared" ref="C23:D23" si="4">D5/$D$19</f>
        <v>0.000371630276</v>
      </c>
      <c r="D23">
        <f t="shared" si="4"/>
        <v>0.000004359216644</v>
      </c>
      <c r="I23" s="3" t="s">
        <v>18</v>
      </c>
      <c r="J23" s="10">
        <v>1332.492</v>
      </c>
      <c r="K23">
        <f t="shared" ref="K23:L23" si="5">L5/$D$19</f>
        <v>0.0003190202788</v>
      </c>
      <c r="L23">
        <f t="shared" si="5"/>
        <v>0.000003627893029</v>
      </c>
      <c r="Q23" s="3" t="s">
        <v>18</v>
      </c>
      <c r="R23" s="10">
        <v>661.657</v>
      </c>
      <c r="S23">
        <f t="shared" ref="S23:T23" si="6">T5/$T$19</f>
        <v>0.0004930287339</v>
      </c>
      <c r="T23">
        <f t="shared" si="6"/>
        <v>0.00001068522709</v>
      </c>
    </row>
    <row r="24">
      <c r="A24" s="3" t="s">
        <v>19</v>
      </c>
      <c r="B24" s="3">
        <v>1173.228</v>
      </c>
      <c r="C24">
        <f t="shared" ref="C24:D24" si="7">D6/$D$19</f>
        <v>0.0002001108139</v>
      </c>
      <c r="D24">
        <f t="shared" si="7"/>
        <v>0.000003420824413</v>
      </c>
      <c r="I24" s="3" t="s">
        <v>19</v>
      </c>
      <c r="J24" s="10">
        <v>1332.492</v>
      </c>
      <c r="K24">
        <f t="shared" ref="K24:L24" si="8">L6/$D$19</f>
        <v>0.0001661487954</v>
      </c>
      <c r="L24">
        <f t="shared" si="8"/>
        <v>0.000002722836366</v>
      </c>
      <c r="Q24" s="3" t="s">
        <v>19</v>
      </c>
      <c r="R24" s="10">
        <v>661.657</v>
      </c>
      <c r="S24">
        <f t="shared" ref="S24:T24" si="9">T6/$T$19</f>
        <v>0.0003448294122</v>
      </c>
      <c r="T24">
        <f t="shared" si="9"/>
        <v>0.00001019171629</v>
      </c>
    </row>
    <row r="25">
      <c r="A25" s="3" t="s">
        <v>20</v>
      </c>
      <c r="B25" s="3">
        <v>1173.228</v>
      </c>
      <c r="C25">
        <f t="shared" ref="C25:D25" si="10">D7/$D$19</f>
        <v>0.0002784331646</v>
      </c>
      <c r="D25">
        <f t="shared" si="10"/>
        <v>0.00000384736078</v>
      </c>
      <c r="I25" s="3" t="s">
        <v>20</v>
      </c>
      <c r="J25" s="10">
        <v>1332.492</v>
      </c>
      <c r="K25">
        <f t="shared" ref="K25:L25" si="11">L7/$D$19</f>
        <v>0.0002296181585</v>
      </c>
      <c r="L25">
        <f t="shared" si="11"/>
        <v>0.000003153425562</v>
      </c>
      <c r="Q25" s="3" t="s">
        <v>20</v>
      </c>
      <c r="R25" s="10">
        <v>661.657</v>
      </c>
      <c r="S25">
        <f t="shared" ref="S25:T25" si="12">T6/$T$19</f>
        <v>0.0003448294122</v>
      </c>
      <c r="T25">
        <f t="shared" si="12"/>
        <v>0.00001019171629</v>
      </c>
    </row>
    <row r="26">
      <c r="A26" s="3" t="s">
        <v>21</v>
      </c>
      <c r="B26" s="3">
        <v>1173.228</v>
      </c>
      <c r="C26">
        <f t="shared" ref="C26:D26" si="13">D8/$D$19</f>
        <v>0.0002816223323</v>
      </c>
      <c r="D26">
        <f t="shared" si="13"/>
        <v>0.000003900150691</v>
      </c>
      <c r="I26" s="3" t="s">
        <v>21</v>
      </c>
      <c r="J26" s="10">
        <v>1332.492</v>
      </c>
      <c r="K26">
        <f t="shared" ref="K26:L26" si="14">L8/$D$19</f>
        <v>0.0002417831389</v>
      </c>
      <c r="L26">
        <f t="shared" si="14"/>
        <v>0.000003185787076</v>
      </c>
      <c r="Q26" s="3" t="s">
        <v>21</v>
      </c>
      <c r="R26" s="10">
        <v>661.657</v>
      </c>
      <c r="S26">
        <f t="shared" ref="S26:T26" si="15">T8/$T$19</f>
        <v>0.000311673253</v>
      </c>
      <c r="T26">
        <f t="shared" si="15"/>
        <v>0.000009880259111</v>
      </c>
    </row>
    <row r="27">
      <c r="A27" s="3" t="s">
        <v>22</v>
      </c>
      <c r="B27" s="3">
        <v>1173.228</v>
      </c>
      <c r="C27">
        <f t="shared" ref="C27:D27" si="16">D9/$D$19</f>
        <v>0.0002575047535</v>
      </c>
      <c r="D27">
        <f t="shared" si="16"/>
        <v>0.000003802882797</v>
      </c>
      <c r="I27" s="3" t="s">
        <v>22</v>
      </c>
      <c r="J27" s="10">
        <v>1332.492</v>
      </c>
      <c r="K27">
        <f t="shared" ref="K27:L27" si="17">L9/$D$19</f>
        <v>0.0002135661294</v>
      </c>
      <c r="L27">
        <f t="shared" si="17"/>
        <v>0.000003054041488</v>
      </c>
      <c r="Q27" s="3" t="s">
        <v>22</v>
      </c>
      <c r="R27" s="10">
        <v>661.657</v>
      </c>
      <c r="S27">
        <f t="shared" ref="S27:T27" si="18">T9/$T$19</f>
        <v>0.0002757111184</v>
      </c>
      <c r="T27">
        <f t="shared" si="18"/>
        <v>0.00001002530552</v>
      </c>
    </row>
    <row r="28">
      <c r="A28" s="3" t="s">
        <v>23</v>
      </c>
      <c r="B28" s="3">
        <v>1173.228</v>
      </c>
      <c r="C28">
        <f t="shared" ref="C28:D28" si="19">D10/$D$19</f>
        <v>0.0003563727695</v>
      </c>
      <c r="D28">
        <f t="shared" si="19"/>
        <v>0.000004264981687</v>
      </c>
      <c r="I28" s="3" t="s">
        <v>23</v>
      </c>
      <c r="J28" s="10">
        <v>1332.492</v>
      </c>
      <c r="K28">
        <f t="shared" ref="K28:L28" si="20">L10/$D$19</f>
        <v>0.0003053017777</v>
      </c>
      <c r="L28">
        <f t="shared" si="20"/>
        <v>0.000003560828451</v>
      </c>
      <c r="Q28" s="3" t="s">
        <v>23</v>
      </c>
      <c r="R28" s="10">
        <v>661.657</v>
      </c>
      <c r="S28">
        <f t="shared" ref="S28:T28" si="21">T10/$T$19</f>
        <v>0.0004413567895</v>
      </c>
      <c r="T28">
        <f t="shared" si="21"/>
        <v>0.0000107546765</v>
      </c>
    </row>
    <row r="29">
      <c r="A29" s="3" t="s">
        <v>24</v>
      </c>
      <c r="B29" s="3">
        <v>1173.228</v>
      </c>
      <c r="C29">
        <f t="shared" ref="C29:D29" si="22">D11/$D$19</f>
        <v>0.0002452232686</v>
      </c>
      <c r="D29">
        <f t="shared" si="22"/>
        <v>0.000003747510688</v>
      </c>
      <c r="I29" s="3" t="s">
        <v>24</v>
      </c>
      <c r="J29" s="10">
        <v>1332.492</v>
      </c>
      <c r="K29">
        <f t="shared" ref="K29:L29" si="23">L11/$D$19</f>
        <v>0.0002129480826</v>
      </c>
      <c r="L29">
        <f t="shared" si="23"/>
        <v>0.00000303661165</v>
      </c>
      <c r="Q29" s="3" t="s">
        <v>24</v>
      </c>
      <c r="R29" s="10">
        <v>661.657</v>
      </c>
      <c r="S29">
        <f t="shared" ref="S29:T29" si="24">T11/$T$19</f>
        <v>0.0003012193211</v>
      </c>
      <c r="T29">
        <f t="shared" si="24"/>
        <v>0.00001067013204</v>
      </c>
    </row>
    <row r="30">
      <c r="A30" s="3" t="s">
        <v>25</v>
      </c>
      <c r="B30" s="3">
        <v>1173.228</v>
      </c>
      <c r="C30">
        <f t="shared" ref="C30:D30" si="25">D12/$D$19</f>
        <v>0.0002902669666</v>
      </c>
      <c r="D30">
        <f t="shared" si="25"/>
        <v>0.000003916308529</v>
      </c>
      <c r="I30" s="3" t="s">
        <v>25</v>
      </c>
      <c r="J30" s="10">
        <v>1332.492</v>
      </c>
      <c r="K30">
        <f t="shared" ref="K30:L30" si="26">L12/$D$19</f>
        <v>0.0002396092794</v>
      </c>
      <c r="L30">
        <f t="shared" si="26"/>
        <v>0.000003187471617</v>
      </c>
      <c r="Q30" s="3" t="s">
        <v>25</v>
      </c>
      <c r="R30" s="10">
        <v>661.657</v>
      </c>
      <c r="S30">
        <f t="shared" ref="S30:T30" si="27">T12/$T$19</f>
        <v>0.0003556162874</v>
      </c>
      <c r="T30">
        <f t="shared" si="27"/>
        <v>0.00001070470457</v>
      </c>
    </row>
    <row r="31">
      <c r="A31" s="3" t="s">
        <v>26</v>
      </c>
      <c r="B31" s="3">
        <v>1173.228</v>
      </c>
      <c r="C31">
        <f t="shared" ref="C31:D31" si="28">D13/$D$19</f>
        <v>0.0002879116657</v>
      </c>
      <c r="D31">
        <f t="shared" si="28"/>
        <v>0.000003882732312</v>
      </c>
      <c r="I31" s="3" t="s">
        <v>26</v>
      </c>
      <c r="J31" s="10">
        <v>1332.492</v>
      </c>
      <c r="K31">
        <f t="shared" ref="K31:L31" si="29">L13/$D$19</f>
        <v>0.0002483028074</v>
      </c>
      <c r="L31">
        <f t="shared" si="29"/>
        <v>0.00000322217468</v>
      </c>
      <c r="Q31" s="3" t="s">
        <v>26</v>
      </c>
      <c r="R31" s="10">
        <v>661.657</v>
      </c>
      <c r="S31">
        <f t="shared" ref="S31:T31" si="30">T13/$T$19</f>
        <v>0.0003605447001</v>
      </c>
      <c r="T31">
        <f t="shared" si="30"/>
        <v>0.00001081755226</v>
      </c>
    </row>
    <row r="32">
      <c r="A32" s="3" t="s">
        <v>27</v>
      </c>
      <c r="B32" s="3">
        <v>1173.228</v>
      </c>
      <c r="C32">
        <f t="shared" ref="C32:D32" si="31">D14/$D$19</f>
        <v>0.0002039279599</v>
      </c>
      <c r="D32">
        <f t="shared" si="31"/>
        <v>0.000003590909533</v>
      </c>
      <c r="I32" s="3" t="s">
        <v>27</v>
      </c>
      <c r="J32" s="10">
        <v>1332.492</v>
      </c>
      <c r="K32">
        <f t="shared" ref="K32:L32" si="32">L14/$D$19</f>
        <v>0.0001782744316</v>
      </c>
      <c r="L32">
        <f t="shared" si="32"/>
        <v>0.000002832289485</v>
      </c>
      <c r="Q32" s="3" t="s">
        <v>27</v>
      </c>
      <c r="R32" s="10">
        <v>661.657</v>
      </c>
      <c r="S32">
        <f t="shared" ref="S32:T32" si="33">T14/$T$19</f>
        <v>0.0002824673714</v>
      </c>
      <c r="T32">
        <f t="shared" si="33"/>
        <v>0.0000108734283</v>
      </c>
    </row>
    <row r="33">
      <c r="A33" s="3" t="s">
        <v>28</v>
      </c>
      <c r="B33" s="3">
        <v>1173.228</v>
      </c>
      <c r="C33">
        <f t="shared" ref="C33:D33" si="34">D15/$D$19</f>
        <v>0.0003688269102</v>
      </c>
      <c r="D33">
        <f t="shared" si="34"/>
        <v>0.000004418729437</v>
      </c>
      <c r="I33" s="3" t="s">
        <v>28</v>
      </c>
      <c r="J33" s="10">
        <v>1332.492</v>
      </c>
      <c r="K33">
        <f t="shared" ref="K33:L33" si="35">L15/$D$19</f>
        <v>0.000295221273</v>
      </c>
      <c r="L33">
        <f t="shared" si="35"/>
        <v>0.000003585118686</v>
      </c>
      <c r="Q33" s="3" t="s">
        <v>28</v>
      </c>
      <c r="R33" s="10">
        <v>661.657</v>
      </c>
      <c r="S33">
        <f t="shared" ref="S33:T33" si="36">T15/$T$19</f>
        <v>0.00050444741</v>
      </c>
      <c r="T33">
        <f t="shared" si="36"/>
        <v>0.00001169708249</v>
      </c>
    </row>
    <row r="34">
      <c r="A34" s="3" t="s">
        <v>29</v>
      </c>
      <c r="B34" s="3">
        <v>1173.228</v>
      </c>
      <c r="C34">
        <f t="shared" ref="C34:D34" si="37">D16/$D$19</f>
        <v>0.0003698246471</v>
      </c>
      <c r="D34">
        <f t="shared" si="37"/>
        <v>0.000004289199345</v>
      </c>
      <c r="I34" s="3" t="s">
        <v>29</v>
      </c>
      <c r="J34" s="10">
        <v>1332.492</v>
      </c>
      <c r="K34">
        <f t="shared" ref="K34:L34" si="38">L16/$D$19</f>
        <v>0.0003136748228</v>
      </c>
      <c r="L34">
        <f t="shared" si="38"/>
        <v>0.000003598533893</v>
      </c>
      <c r="Q34" s="3" t="s">
        <v>29</v>
      </c>
      <c r="R34" s="10">
        <v>661.657</v>
      </c>
      <c r="S34">
        <f t="shared" ref="S34:T34" si="39">T16/$T$19</f>
        <v>0.0004734569038</v>
      </c>
      <c r="T34">
        <f t="shared" si="39"/>
        <v>0.0000110014319</v>
      </c>
    </row>
    <row r="36">
      <c r="C36" s="4" t="s">
        <v>40</v>
      </c>
      <c r="K36" s="4" t="s">
        <v>40</v>
      </c>
      <c r="S36" s="4" t="s">
        <v>40</v>
      </c>
    </row>
    <row r="37">
      <c r="C37">
        <f>AVERAGE(C22:C34)</f>
        <v>0.0002960081559</v>
      </c>
      <c r="K37">
        <f>AVERAGE(K22:K34)</f>
        <v>0.000251529233</v>
      </c>
      <c r="S37">
        <f>AVERAGE(S22:S34)</f>
        <v>0.0003812578827</v>
      </c>
    </row>
    <row r="41">
      <c r="A41" s="4" t="s">
        <v>41</v>
      </c>
      <c r="B41" s="4" t="s">
        <v>39</v>
      </c>
    </row>
    <row r="42">
      <c r="A42" s="3">
        <v>661.657</v>
      </c>
      <c r="B42">
        <f>S37</f>
        <v>0.0003812578827</v>
      </c>
    </row>
    <row r="43">
      <c r="A43" s="3">
        <v>1173.228</v>
      </c>
      <c r="B43">
        <f>C37</f>
        <v>0.0002960081559</v>
      </c>
    </row>
    <row r="44">
      <c r="A44" s="10">
        <v>1332.492</v>
      </c>
      <c r="B44">
        <f>K37</f>
        <v>0.000251529233</v>
      </c>
    </row>
  </sheetData>
  <hyperlinks>
    <hyperlink r:id="rId1" ref="F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I1" s="1" t="s">
        <v>4</v>
      </c>
      <c r="J1" s="3" t="s">
        <v>1</v>
      </c>
      <c r="K1" s="3" t="s">
        <v>2</v>
      </c>
      <c r="L1" s="3" t="s">
        <v>5</v>
      </c>
      <c r="Q1" s="1" t="s">
        <v>4</v>
      </c>
      <c r="R1" s="3" t="s">
        <v>1</v>
      </c>
      <c r="S1" s="3" t="s">
        <v>6</v>
      </c>
      <c r="T1" s="3" t="s">
        <v>7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15</v>
      </c>
      <c r="O3" s="4" t="s">
        <v>16</v>
      </c>
      <c r="Q3" s="4" t="s">
        <v>8</v>
      </c>
      <c r="R3" s="4" t="s">
        <v>9</v>
      </c>
      <c r="S3" s="4" t="s">
        <v>10</v>
      </c>
      <c r="T3" s="4" t="s">
        <v>11</v>
      </c>
      <c r="U3" s="4" t="s">
        <v>12</v>
      </c>
      <c r="V3" s="4" t="s">
        <v>15</v>
      </c>
      <c r="W3" s="4" t="s">
        <v>16</v>
      </c>
    </row>
    <row r="4">
      <c r="A4" s="3" t="s">
        <v>17</v>
      </c>
      <c r="C4" s="5"/>
      <c r="I4" s="3" t="s">
        <v>17</v>
      </c>
      <c r="Q4" s="3" t="s">
        <v>17</v>
      </c>
    </row>
    <row r="5">
      <c r="A5" s="3" t="s">
        <v>18</v>
      </c>
      <c r="I5" s="3" t="s">
        <v>18</v>
      </c>
      <c r="Q5" s="3" t="s">
        <v>18</v>
      </c>
    </row>
    <row r="6">
      <c r="A6" s="3" t="s">
        <v>19</v>
      </c>
      <c r="I6" s="3" t="s">
        <v>19</v>
      </c>
      <c r="Q6" s="3" t="s">
        <v>19</v>
      </c>
    </row>
    <row r="7">
      <c r="A7" s="3" t="s">
        <v>20</v>
      </c>
      <c r="I7" s="3" t="s">
        <v>20</v>
      </c>
      <c r="Q7" s="3" t="s">
        <v>20</v>
      </c>
    </row>
    <row r="8">
      <c r="A8" s="3" t="s">
        <v>21</v>
      </c>
      <c r="I8" s="3" t="s">
        <v>21</v>
      </c>
      <c r="Q8" s="3" t="s">
        <v>21</v>
      </c>
    </row>
    <row r="9">
      <c r="A9" s="3" t="s">
        <v>22</v>
      </c>
      <c r="I9" s="3" t="s">
        <v>22</v>
      </c>
      <c r="Q9" s="3" t="s">
        <v>22</v>
      </c>
    </row>
    <row r="10">
      <c r="A10" s="3" t="s">
        <v>23</v>
      </c>
      <c r="I10" s="3" t="s">
        <v>23</v>
      </c>
      <c r="Q10" s="3" t="s">
        <v>23</v>
      </c>
    </row>
    <row r="11">
      <c r="A11" s="3" t="s">
        <v>24</v>
      </c>
      <c r="I11" s="3" t="s">
        <v>24</v>
      </c>
      <c r="Q11" s="3" t="s">
        <v>24</v>
      </c>
    </row>
    <row r="12">
      <c r="A12" s="3" t="s">
        <v>25</v>
      </c>
      <c r="I12" s="3" t="s">
        <v>25</v>
      </c>
      <c r="Q12" s="3" t="s">
        <v>25</v>
      </c>
    </row>
    <row r="13">
      <c r="A13" s="3" t="s">
        <v>26</v>
      </c>
      <c r="I13" s="3" t="s">
        <v>26</v>
      </c>
      <c r="Q13" s="3" t="s">
        <v>26</v>
      </c>
    </row>
    <row r="14">
      <c r="A14" s="3" t="s">
        <v>27</v>
      </c>
      <c r="I14" s="3" t="s">
        <v>27</v>
      </c>
      <c r="Q14" s="3" t="s">
        <v>27</v>
      </c>
    </row>
    <row r="15">
      <c r="A15" s="3" t="s">
        <v>28</v>
      </c>
      <c r="I15" s="3" t="s">
        <v>28</v>
      </c>
      <c r="Q15" s="3" t="s">
        <v>28</v>
      </c>
    </row>
    <row r="16">
      <c r="A16" s="3" t="s">
        <v>29</v>
      </c>
      <c r="I16" s="3" t="s">
        <v>29</v>
      </c>
      <c r="Q16" s="3" t="s">
        <v>29</v>
      </c>
    </row>
    <row r="18">
      <c r="A18" s="4" t="s">
        <v>30</v>
      </c>
      <c r="B18" s="4" t="s">
        <v>31</v>
      </c>
      <c r="C18" s="4" t="s">
        <v>32</v>
      </c>
      <c r="D18" s="4" t="s">
        <v>33</v>
      </c>
      <c r="Q18" s="4" t="s">
        <v>30</v>
      </c>
      <c r="R18" s="4" t="s">
        <v>31</v>
      </c>
      <c r="S18" s="4" t="s">
        <v>32</v>
      </c>
      <c r="T18" s="4" t="s">
        <v>33</v>
      </c>
    </row>
    <row r="19">
      <c r="A19" s="6" t="s">
        <v>34</v>
      </c>
      <c r="B19" s="3">
        <v>26.056</v>
      </c>
      <c r="C19" s="7">
        <v>42583.0</v>
      </c>
      <c r="D19">
        <f>B19*1000*G4</f>
        <v>0</v>
      </c>
      <c r="F19" s="3" t="s">
        <v>35</v>
      </c>
      <c r="Q19" s="6" t="s">
        <v>36</v>
      </c>
      <c r="R19" s="3">
        <v>2.9</v>
      </c>
      <c r="S19" s="7">
        <v>39295.0</v>
      </c>
      <c r="T19">
        <f>R19*1000*W4</f>
        <v>0</v>
      </c>
    </row>
    <row r="20">
      <c r="B20" s="3">
        <v>34.51</v>
      </c>
      <c r="D20" s="8"/>
      <c r="F20" s="9" t="s">
        <v>37</v>
      </c>
      <c r="R20" s="3">
        <v>3.752</v>
      </c>
    </row>
    <row r="21">
      <c r="A21" s="4" t="s">
        <v>8</v>
      </c>
      <c r="B21" s="4" t="s">
        <v>38</v>
      </c>
      <c r="C21" s="4" t="s">
        <v>39</v>
      </c>
      <c r="I21" s="4" t="s">
        <v>8</v>
      </c>
      <c r="J21" s="4" t="s">
        <v>38</v>
      </c>
      <c r="K21" s="4" t="s">
        <v>39</v>
      </c>
      <c r="Q21" s="4" t="s">
        <v>8</v>
      </c>
      <c r="R21" s="4" t="s">
        <v>38</v>
      </c>
      <c r="S21" s="4" t="s">
        <v>39</v>
      </c>
    </row>
    <row r="22">
      <c r="A22" s="3" t="s">
        <v>17</v>
      </c>
      <c r="B22" s="3">
        <v>846.77</v>
      </c>
      <c r="C22">
        <f t="shared" ref="C22:C34" si="1">D4/26179244.8</f>
        <v>0</v>
      </c>
      <c r="I22" s="3" t="s">
        <v>17</v>
      </c>
      <c r="J22" s="10">
        <v>1238.288</v>
      </c>
      <c r="K22">
        <f t="shared" ref="K22:K34" si="2">L4/26179244.88</f>
        <v>0</v>
      </c>
      <c r="Q22" s="3" t="s">
        <v>17</v>
      </c>
      <c r="R22" s="10">
        <v>1238.288</v>
      </c>
      <c r="S22">
        <f t="shared" ref="S22:S34" si="3">T4/13529225</f>
        <v>0</v>
      </c>
    </row>
    <row r="23">
      <c r="A23" s="3" t="s">
        <v>18</v>
      </c>
      <c r="B23" s="3">
        <v>846.77</v>
      </c>
      <c r="C23">
        <f t="shared" si="1"/>
        <v>0</v>
      </c>
      <c r="I23" s="3" t="s">
        <v>18</v>
      </c>
      <c r="J23" s="10">
        <v>1238.288</v>
      </c>
      <c r="K23">
        <f t="shared" si="2"/>
        <v>0</v>
      </c>
      <c r="Q23" s="3" t="s">
        <v>18</v>
      </c>
      <c r="R23" s="10">
        <v>1238.288</v>
      </c>
      <c r="S23">
        <f t="shared" si="3"/>
        <v>0</v>
      </c>
    </row>
    <row r="24">
      <c r="A24" s="3" t="s">
        <v>19</v>
      </c>
      <c r="B24" s="3">
        <v>846.77</v>
      </c>
      <c r="C24">
        <f t="shared" si="1"/>
        <v>0</v>
      </c>
      <c r="I24" s="3" t="s">
        <v>19</v>
      </c>
      <c r="J24" s="10">
        <v>1238.288</v>
      </c>
      <c r="K24">
        <f t="shared" si="2"/>
        <v>0</v>
      </c>
      <c r="Q24" s="3" t="s">
        <v>19</v>
      </c>
      <c r="R24" s="10">
        <v>1238.288</v>
      </c>
      <c r="S24">
        <f t="shared" si="3"/>
        <v>0</v>
      </c>
    </row>
    <row r="25">
      <c r="A25" s="3" t="s">
        <v>20</v>
      </c>
      <c r="B25" s="3">
        <v>846.77</v>
      </c>
      <c r="C25">
        <f t="shared" si="1"/>
        <v>0</v>
      </c>
      <c r="I25" s="3" t="s">
        <v>20</v>
      </c>
      <c r="J25" s="10">
        <v>1238.288</v>
      </c>
      <c r="K25">
        <f t="shared" si="2"/>
        <v>0</v>
      </c>
      <c r="Q25" s="3" t="s">
        <v>20</v>
      </c>
      <c r="R25" s="10">
        <v>1238.288</v>
      </c>
      <c r="S25">
        <f t="shared" si="3"/>
        <v>0</v>
      </c>
    </row>
    <row r="26">
      <c r="A26" s="3" t="s">
        <v>21</v>
      </c>
      <c r="B26" s="3">
        <v>846.77</v>
      </c>
      <c r="C26">
        <f t="shared" si="1"/>
        <v>0</v>
      </c>
      <c r="I26" s="3" t="s">
        <v>21</v>
      </c>
      <c r="J26" s="10">
        <v>1238.288</v>
      </c>
      <c r="K26">
        <f t="shared" si="2"/>
        <v>0</v>
      </c>
      <c r="Q26" s="3" t="s">
        <v>21</v>
      </c>
      <c r="R26" s="10">
        <v>1238.288</v>
      </c>
      <c r="S26">
        <f t="shared" si="3"/>
        <v>0</v>
      </c>
    </row>
    <row r="27">
      <c r="A27" s="3" t="s">
        <v>22</v>
      </c>
      <c r="B27" s="3">
        <v>846.77</v>
      </c>
      <c r="C27">
        <f t="shared" si="1"/>
        <v>0</v>
      </c>
      <c r="I27" s="3" t="s">
        <v>22</v>
      </c>
      <c r="J27" s="10">
        <v>1238.288</v>
      </c>
      <c r="K27">
        <f t="shared" si="2"/>
        <v>0</v>
      </c>
      <c r="Q27" s="3" t="s">
        <v>22</v>
      </c>
      <c r="R27" s="10">
        <v>1238.288</v>
      </c>
      <c r="S27">
        <f t="shared" si="3"/>
        <v>0</v>
      </c>
    </row>
    <row r="28">
      <c r="A28" s="3" t="s">
        <v>23</v>
      </c>
      <c r="B28" s="3">
        <v>846.77</v>
      </c>
      <c r="C28">
        <f t="shared" si="1"/>
        <v>0</v>
      </c>
      <c r="I28" s="3" t="s">
        <v>23</v>
      </c>
      <c r="J28" s="10">
        <v>1238.288</v>
      </c>
      <c r="K28">
        <f t="shared" si="2"/>
        <v>0</v>
      </c>
      <c r="Q28" s="3" t="s">
        <v>23</v>
      </c>
      <c r="R28" s="10">
        <v>1238.288</v>
      </c>
      <c r="S28">
        <f t="shared" si="3"/>
        <v>0</v>
      </c>
    </row>
    <row r="29">
      <c r="A29" s="3" t="s">
        <v>24</v>
      </c>
      <c r="B29" s="3">
        <v>846.77</v>
      </c>
      <c r="C29">
        <f t="shared" si="1"/>
        <v>0</v>
      </c>
      <c r="I29" s="3" t="s">
        <v>24</v>
      </c>
      <c r="J29" s="10">
        <v>1238.288</v>
      </c>
      <c r="K29">
        <f t="shared" si="2"/>
        <v>0</v>
      </c>
      <c r="Q29" s="3" t="s">
        <v>24</v>
      </c>
      <c r="R29" s="10">
        <v>1238.288</v>
      </c>
      <c r="S29">
        <f t="shared" si="3"/>
        <v>0</v>
      </c>
    </row>
    <row r="30">
      <c r="A30" s="3" t="s">
        <v>25</v>
      </c>
      <c r="B30" s="3">
        <v>846.77</v>
      </c>
      <c r="C30">
        <f t="shared" si="1"/>
        <v>0</v>
      </c>
      <c r="I30" s="3" t="s">
        <v>25</v>
      </c>
      <c r="J30" s="10">
        <v>1238.288</v>
      </c>
      <c r="K30">
        <f t="shared" si="2"/>
        <v>0</v>
      </c>
      <c r="Q30" s="3" t="s">
        <v>25</v>
      </c>
      <c r="R30" s="10">
        <v>1238.288</v>
      </c>
      <c r="S30">
        <f t="shared" si="3"/>
        <v>0</v>
      </c>
    </row>
    <row r="31">
      <c r="A31" s="3" t="s">
        <v>26</v>
      </c>
      <c r="B31" s="3">
        <v>846.77</v>
      </c>
      <c r="C31">
        <f t="shared" si="1"/>
        <v>0</v>
      </c>
      <c r="I31" s="3" t="s">
        <v>26</v>
      </c>
      <c r="J31" s="10">
        <v>1238.288</v>
      </c>
      <c r="K31">
        <f t="shared" si="2"/>
        <v>0</v>
      </c>
      <c r="Q31" s="3" t="s">
        <v>26</v>
      </c>
      <c r="R31" s="10">
        <v>1238.288</v>
      </c>
      <c r="S31">
        <f t="shared" si="3"/>
        <v>0</v>
      </c>
    </row>
    <row r="32">
      <c r="A32" s="3" t="s">
        <v>27</v>
      </c>
      <c r="B32" s="3">
        <v>846.77</v>
      </c>
      <c r="C32">
        <f t="shared" si="1"/>
        <v>0</v>
      </c>
      <c r="I32" s="3" t="s">
        <v>27</v>
      </c>
      <c r="J32" s="10">
        <v>1238.288</v>
      </c>
      <c r="K32">
        <f t="shared" si="2"/>
        <v>0</v>
      </c>
      <c r="Q32" s="3" t="s">
        <v>27</v>
      </c>
      <c r="R32" s="10">
        <v>1238.288</v>
      </c>
      <c r="S32">
        <f t="shared" si="3"/>
        <v>0</v>
      </c>
    </row>
    <row r="33">
      <c r="A33" s="3" t="s">
        <v>28</v>
      </c>
      <c r="B33" s="3">
        <v>846.77</v>
      </c>
      <c r="C33">
        <f t="shared" si="1"/>
        <v>0</v>
      </c>
      <c r="I33" s="3" t="s">
        <v>28</v>
      </c>
      <c r="J33" s="10">
        <v>1238.288</v>
      </c>
      <c r="K33">
        <f t="shared" si="2"/>
        <v>0</v>
      </c>
      <c r="Q33" s="3" t="s">
        <v>28</v>
      </c>
      <c r="R33" s="10">
        <v>1238.288</v>
      </c>
      <c r="S33">
        <f t="shared" si="3"/>
        <v>0</v>
      </c>
    </row>
    <row r="34">
      <c r="A34" s="3" t="s">
        <v>29</v>
      </c>
      <c r="B34" s="3">
        <v>846.77</v>
      </c>
      <c r="C34">
        <f t="shared" si="1"/>
        <v>0</v>
      </c>
      <c r="I34" s="3" t="s">
        <v>29</v>
      </c>
      <c r="J34" s="10">
        <v>1238.288</v>
      </c>
      <c r="K34">
        <f t="shared" si="2"/>
        <v>0</v>
      </c>
      <c r="Q34" s="3" t="s">
        <v>29</v>
      </c>
      <c r="R34" s="10">
        <v>1238.288</v>
      </c>
      <c r="S34">
        <f t="shared" si="3"/>
        <v>0</v>
      </c>
    </row>
    <row r="36">
      <c r="C36" s="4" t="s">
        <v>40</v>
      </c>
      <c r="K36" s="4" t="s">
        <v>40</v>
      </c>
      <c r="S36" s="4" t="s">
        <v>40</v>
      </c>
    </row>
    <row r="37">
      <c r="C37">
        <f>AVERAGE(C22:C34)</f>
        <v>0</v>
      </c>
      <c r="K37">
        <f>AVERAGE(K22:K34)</f>
        <v>0</v>
      </c>
      <c r="S37">
        <f>AVERAGE(S22:S34)</f>
        <v>0</v>
      </c>
    </row>
    <row r="41">
      <c r="A41" s="4" t="s">
        <v>41</v>
      </c>
      <c r="B41" s="4" t="s">
        <v>39</v>
      </c>
    </row>
    <row r="42">
      <c r="A42" s="3">
        <v>661.657</v>
      </c>
      <c r="B42">
        <f>S37</f>
        <v>0</v>
      </c>
    </row>
    <row r="43">
      <c r="A43" s="3">
        <v>846.77</v>
      </c>
      <c r="B43">
        <f>C37</f>
        <v>0</v>
      </c>
    </row>
    <row r="44">
      <c r="A44" s="10">
        <v>1238.288</v>
      </c>
      <c r="B44">
        <f>K37</f>
        <v>0</v>
      </c>
    </row>
  </sheetData>
  <hyperlinks>
    <hyperlink r:id="rId1" ref="F20"/>
  </hyperlinks>
  <drawing r:id="rId2"/>
</worksheet>
</file>