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79c07bf6fd95ce/Electronics work/Python Projects/PXI_Framework/tests/"/>
    </mc:Choice>
  </mc:AlternateContent>
  <xr:revisionPtr revIDLastSave="50" documentId="8_{36521DD1-8747-4B8E-8953-7DFA00179EE6}" xr6:coauthVersionLast="47" xr6:coauthVersionMax="47" xr10:uidLastSave="{A18AFF45-2E4E-4449-B845-18200A0C9D0D}"/>
  <bookViews>
    <workbookView xWindow="-108" yWindow="-108" windowWidth="41496" windowHeight="15816" xr2:uid="{A7A22909-5E2B-4847-B214-D836CB17B504}"/>
  </bookViews>
  <sheets>
    <sheet name="Chart1" sheetId="3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2" l="1"/>
  <c r="M10" i="2"/>
  <c r="M17" i="2"/>
  <c r="M3" i="2"/>
  <c r="H10" i="2"/>
  <c r="L10" i="2" s="1"/>
  <c r="I10" i="2"/>
  <c r="J10" i="2"/>
  <c r="K10" i="2"/>
  <c r="K2" i="2"/>
  <c r="K3" i="2"/>
  <c r="K4" i="2"/>
  <c r="K5" i="2"/>
  <c r="K6" i="2"/>
  <c r="K7" i="2"/>
  <c r="K8" i="2"/>
  <c r="K9" i="2"/>
  <c r="K11" i="2"/>
  <c r="K12" i="2"/>
  <c r="K13" i="2"/>
  <c r="K14" i="2"/>
  <c r="K15" i="2"/>
  <c r="K16" i="2"/>
  <c r="K17" i="2"/>
  <c r="J2" i="2"/>
  <c r="J3" i="2"/>
  <c r="J4" i="2"/>
  <c r="J5" i="2"/>
  <c r="J6" i="2"/>
  <c r="J7" i="2"/>
  <c r="J8" i="2"/>
  <c r="J9" i="2"/>
  <c r="J11" i="2"/>
  <c r="J12" i="2"/>
  <c r="J13" i="2"/>
  <c r="J14" i="2"/>
  <c r="J15" i="2"/>
  <c r="J16" i="2"/>
  <c r="J17" i="2"/>
  <c r="I2" i="2"/>
  <c r="I3" i="2"/>
  <c r="I4" i="2"/>
  <c r="M4" i="2" s="1"/>
  <c r="I5" i="2"/>
  <c r="M5" i="2" s="1"/>
  <c r="I6" i="2"/>
  <c r="M6" i="2" s="1"/>
  <c r="I7" i="2"/>
  <c r="M8" i="2" s="1"/>
  <c r="I8" i="2"/>
  <c r="I9" i="2"/>
  <c r="I11" i="2"/>
  <c r="M11" i="2" s="1"/>
  <c r="I12" i="2"/>
  <c r="M12" i="2" s="1"/>
  <c r="I13" i="2"/>
  <c r="M13" i="2" s="1"/>
  <c r="I14" i="2"/>
  <c r="M14" i="2" s="1"/>
  <c r="I15" i="2"/>
  <c r="M15" i="2" s="1"/>
  <c r="I16" i="2"/>
  <c r="I17" i="2"/>
  <c r="H2" i="2"/>
  <c r="L2" i="2" s="1"/>
  <c r="H3" i="2"/>
  <c r="L3" i="2" s="1"/>
  <c r="H4" i="2"/>
  <c r="L4" i="2" s="1"/>
  <c r="H5" i="2"/>
  <c r="L5" i="2" s="1"/>
  <c r="H6" i="2"/>
  <c r="L6" i="2" s="1"/>
  <c r="H7" i="2"/>
  <c r="L7" i="2" s="1"/>
  <c r="H8" i="2"/>
  <c r="L8" i="2" s="1"/>
  <c r="H9" i="2"/>
  <c r="L9" i="2" s="1"/>
  <c r="H11" i="2"/>
  <c r="L11" i="2" s="1"/>
  <c r="H12" i="2"/>
  <c r="L12" i="2" s="1"/>
  <c r="H13" i="2"/>
  <c r="L13" i="2" s="1"/>
  <c r="H14" i="2"/>
  <c r="L14" i="2" s="1"/>
  <c r="H15" i="2"/>
  <c r="L15" i="2" s="1"/>
  <c r="H16" i="2"/>
  <c r="L16" i="2" s="1"/>
  <c r="H17" i="2"/>
  <c r="L17" i="2" s="1"/>
  <c r="M7" i="2" l="1"/>
  <c r="M16" i="2"/>
</calcChain>
</file>

<file path=xl/sharedStrings.xml><?xml version="1.0" encoding="utf-8"?>
<sst xmlns="http://schemas.openxmlformats.org/spreadsheetml/2006/main" count="13" uniqueCount="13">
  <si>
    <t>sample</t>
  </si>
  <si>
    <t>v_ambient</t>
  </si>
  <si>
    <t>v_case</t>
  </si>
  <si>
    <t>v_plate</t>
  </si>
  <si>
    <t>v_shunt</t>
  </si>
  <si>
    <t>v_peltier</t>
  </si>
  <si>
    <t>timestamp</t>
  </si>
  <si>
    <t>i_peltier</t>
  </si>
  <si>
    <t>t_plate</t>
  </si>
  <si>
    <t>t_case</t>
  </si>
  <si>
    <t>t_ambient</t>
  </si>
  <si>
    <t>p_peltier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</si>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</sst>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.8000000000000007"/>
      <color rgb="FFBCBEC4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8" fillId="0" borderId="0" xfId="0" applyFont="1" applyAlignment="1">
      <alignment vertical="center"/>
    </xf>
    <xf numFmtId="168" fontId="0" fillId="0" borderId="0" xfId="0" applyNumberFormat="1"/>
    <xf numFmtId="2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Dut</a:t>
            </a:r>
            <a:r>
              <a:rPr lang="en-NZ" baseline="0"/>
              <a:t> </a:t>
            </a:r>
            <a:r>
              <a:rPr lang="en-NZ"/>
              <a:t>TEMPERATURE CONTROLER</a:t>
            </a:r>
          </a:p>
          <a:p>
            <a:pPr>
              <a:defRPr/>
            </a:pPr>
            <a:r>
              <a:rPr lang="en-NZ"/>
              <a:t>open loop steady state temperature vs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Plate temp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square"/>
            <c:size val="8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Sheet1!$H$2:$H$17</c:f>
              <c:numCache>
                <c:formatCode>0.000</c:formatCode>
                <c:ptCount val="16"/>
                <c:pt idx="0">
                  <c:v>-9.7807605717544783E-6</c:v>
                </c:pt>
                <c:pt idx="1">
                  <c:v>0.10174326209519939</c:v>
                </c:pt>
                <c:pt idx="2">
                  <c:v>0.20436484647705519</c:v>
                </c:pt>
                <c:pt idx="3">
                  <c:v>0.30647326620937543</c:v>
                </c:pt>
                <c:pt idx="4">
                  <c:v>0.40860147028119875</c:v>
                </c:pt>
                <c:pt idx="5">
                  <c:v>0.51088763368703316</c:v>
                </c:pt>
                <c:pt idx="6">
                  <c:v>0.61169344350039012</c:v>
                </c:pt>
                <c:pt idx="7">
                  <c:v>0.71409814894252632</c:v>
                </c:pt>
                <c:pt idx="8">
                  <c:v>0.81719377259327119</c:v>
                </c:pt>
                <c:pt idx="9">
                  <c:v>0.92036841694486626</c:v>
                </c:pt>
                <c:pt idx="10">
                  <c:v>1.0235036531560908</c:v>
                </c:pt>
                <c:pt idx="11">
                  <c:v>1.1265007908782638</c:v>
                </c:pt>
                <c:pt idx="12">
                  <c:v>1.2301888648219999</c:v>
                </c:pt>
                <c:pt idx="13">
                  <c:v>1.3321992180684292</c:v>
                </c:pt>
                <c:pt idx="14">
                  <c:v>1.4365783186540859</c:v>
                </c:pt>
                <c:pt idx="15">
                  <c:v>1.5403061267764537</c:v>
                </c:pt>
              </c:numCache>
            </c:numRef>
          </c:cat>
          <c:val>
            <c:numRef>
              <c:f>Sheet1!$I$2:$I$17</c:f>
              <c:numCache>
                <c:formatCode>0.0</c:formatCode>
                <c:ptCount val="16"/>
                <c:pt idx="0">
                  <c:v>17.868465866442296</c:v>
                </c:pt>
                <c:pt idx="1">
                  <c:v>15.481683198983498</c:v>
                </c:pt>
                <c:pt idx="2">
                  <c:v>13.359531392359902</c:v>
                </c:pt>
                <c:pt idx="3">
                  <c:v>11.411546947327</c:v>
                </c:pt>
                <c:pt idx="4">
                  <c:v>9.5813915368460947</c:v>
                </c:pt>
                <c:pt idx="5">
                  <c:v>7.9505117738939983</c:v>
                </c:pt>
                <c:pt idx="6">
                  <c:v>6.3624507090521032</c:v>
                </c:pt>
                <c:pt idx="7">
                  <c:v>4.8941482461323016</c:v>
                </c:pt>
                <c:pt idx="8">
                  <c:v>3.4960274181876971</c:v>
                </c:pt>
                <c:pt idx="9">
                  <c:v>2.3325913472376003</c:v>
                </c:pt>
                <c:pt idx="10">
                  <c:v>0.77640896791929537</c:v>
                </c:pt>
                <c:pt idx="11">
                  <c:v>-0.38670238142159974</c:v>
                </c:pt>
                <c:pt idx="12">
                  <c:v>-1.4104196862730012</c:v>
                </c:pt>
                <c:pt idx="13">
                  <c:v>-2.2902363992409027</c:v>
                </c:pt>
                <c:pt idx="14">
                  <c:v>-2.9791520747234013</c:v>
                </c:pt>
                <c:pt idx="15">
                  <c:v>-3.5663397056797996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019-A918-6DD60E4A6D5D}"/>
            </c:ext>
          </c:extLst>
        </c:ser>
        <c:ser>
          <c:idx val="2"/>
          <c:order val="1"/>
          <c:tx>
            <c:v>Internal air temp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Sheet1!$H$2:$H$17</c:f>
              <c:numCache>
                <c:formatCode>0.000</c:formatCode>
                <c:ptCount val="16"/>
                <c:pt idx="0">
                  <c:v>-9.7807605717544783E-6</c:v>
                </c:pt>
                <c:pt idx="1">
                  <c:v>0.10174326209519939</c:v>
                </c:pt>
                <c:pt idx="2">
                  <c:v>0.20436484647705519</c:v>
                </c:pt>
                <c:pt idx="3">
                  <c:v>0.30647326620937543</c:v>
                </c:pt>
                <c:pt idx="4">
                  <c:v>0.40860147028119875</c:v>
                </c:pt>
                <c:pt idx="5">
                  <c:v>0.51088763368703316</c:v>
                </c:pt>
                <c:pt idx="6">
                  <c:v>0.61169344350039012</c:v>
                </c:pt>
                <c:pt idx="7">
                  <c:v>0.71409814894252632</c:v>
                </c:pt>
                <c:pt idx="8">
                  <c:v>0.81719377259327119</c:v>
                </c:pt>
                <c:pt idx="9">
                  <c:v>0.92036841694486626</c:v>
                </c:pt>
                <c:pt idx="10">
                  <c:v>1.0235036531560908</c:v>
                </c:pt>
                <c:pt idx="11">
                  <c:v>1.1265007908782638</c:v>
                </c:pt>
                <c:pt idx="12">
                  <c:v>1.2301888648219999</c:v>
                </c:pt>
                <c:pt idx="13">
                  <c:v>1.3321992180684292</c:v>
                </c:pt>
                <c:pt idx="14">
                  <c:v>1.4365783186540859</c:v>
                </c:pt>
                <c:pt idx="15">
                  <c:v>1.5403061267764537</c:v>
                </c:pt>
              </c:numCache>
            </c:numRef>
          </c:cat>
          <c:val>
            <c:numRef>
              <c:f>Sheet1!$J$2:$J$17</c:f>
              <c:numCache>
                <c:formatCode>0.0</c:formatCode>
                <c:ptCount val="16"/>
                <c:pt idx="0">
                  <c:v>17.333097175169598</c:v>
                </c:pt>
                <c:pt idx="1">
                  <c:v>16.693423730017098</c:v>
                </c:pt>
                <c:pt idx="2">
                  <c:v>16.028318348346204</c:v>
                </c:pt>
                <c:pt idx="3">
                  <c:v>15.302690853239199</c:v>
                </c:pt>
                <c:pt idx="4">
                  <c:v>14.799194544101102</c:v>
                </c:pt>
                <c:pt idx="5">
                  <c:v>14.232278630032202</c:v>
                </c:pt>
                <c:pt idx="6">
                  <c:v>13.5221050631271</c:v>
                </c:pt>
                <c:pt idx="7">
                  <c:v>13.091043472329499</c:v>
                </c:pt>
                <c:pt idx="8">
                  <c:v>12.663201358712694</c:v>
                </c:pt>
                <c:pt idx="9">
                  <c:v>12.118177781101302</c:v>
                </c:pt>
                <c:pt idx="10">
                  <c:v>11.332674747156501</c:v>
                </c:pt>
                <c:pt idx="11">
                  <c:v>10.984349426533402</c:v>
                </c:pt>
                <c:pt idx="12">
                  <c:v>10.683025583785399</c:v>
                </c:pt>
                <c:pt idx="13">
                  <c:v>10.370756312323604</c:v>
                </c:pt>
                <c:pt idx="14">
                  <c:v>10.013095448602005</c:v>
                </c:pt>
                <c:pt idx="15">
                  <c:v>9.9570801699184983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8A-4019-A918-6DD60E4A6D5D}"/>
            </c:ext>
          </c:extLst>
        </c:ser>
        <c:ser>
          <c:idx val="3"/>
          <c:order val="2"/>
          <c:tx>
            <c:v>External air temp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none"/>
          </c:marker>
          <c:cat>
            <c:numRef>
              <c:f>Sheet1!$H$2:$H$17</c:f>
              <c:numCache>
                <c:formatCode>0.000</c:formatCode>
                <c:ptCount val="16"/>
                <c:pt idx="0">
                  <c:v>-9.7807605717544783E-6</c:v>
                </c:pt>
                <c:pt idx="1">
                  <c:v>0.10174326209519939</c:v>
                </c:pt>
                <c:pt idx="2">
                  <c:v>0.20436484647705519</c:v>
                </c:pt>
                <c:pt idx="3">
                  <c:v>0.30647326620937543</c:v>
                </c:pt>
                <c:pt idx="4">
                  <c:v>0.40860147028119875</c:v>
                </c:pt>
                <c:pt idx="5">
                  <c:v>0.51088763368703316</c:v>
                </c:pt>
                <c:pt idx="6">
                  <c:v>0.61169344350039012</c:v>
                </c:pt>
                <c:pt idx="7">
                  <c:v>0.71409814894252632</c:v>
                </c:pt>
                <c:pt idx="8">
                  <c:v>0.81719377259327119</c:v>
                </c:pt>
                <c:pt idx="9">
                  <c:v>0.92036841694486626</c:v>
                </c:pt>
                <c:pt idx="10">
                  <c:v>1.0235036531560908</c:v>
                </c:pt>
                <c:pt idx="11">
                  <c:v>1.1265007908782638</c:v>
                </c:pt>
                <c:pt idx="12">
                  <c:v>1.2301888648219999</c:v>
                </c:pt>
                <c:pt idx="13">
                  <c:v>1.3321992180684292</c:v>
                </c:pt>
                <c:pt idx="14">
                  <c:v>1.4365783186540859</c:v>
                </c:pt>
                <c:pt idx="15">
                  <c:v>1.5403061267764537</c:v>
                </c:pt>
              </c:numCache>
            </c:numRef>
          </c:cat>
          <c:val>
            <c:numRef>
              <c:f>Sheet1!$K$2:$K$17</c:f>
              <c:numCache>
                <c:formatCode>0.0</c:formatCode>
                <c:ptCount val="16"/>
                <c:pt idx="0">
                  <c:v>17.583236319521401</c:v>
                </c:pt>
                <c:pt idx="1">
                  <c:v>17.5249670893757</c:v>
                </c:pt>
                <c:pt idx="2">
                  <c:v>17.496959228507603</c:v>
                </c:pt>
                <c:pt idx="3">
                  <c:v>17.570681080332594</c:v>
                </c:pt>
                <c:pt idx="4">
                  <c:v>17.579373166418002</c:v>
                </c:pt>
                <c:pt idx="5">
                  <c:v>17.718768632059401</c:v>
                </c:pt>
                <c:pt idx="6">
                  <c:v>17.630238026793798</c:v>
                </c:pt>
                <c:pt idx="7">
                  <c:v>17.699130932461603</c:v>
                </c:pt>
                <c:pt idx="8">
                  <c:v>17.680459021924001</c:v>
                </c:pt>
                <c:pt idx="9">
                  <c:v>17.741947556783501</c:v>
                </c:pt>
                <c:pt idx="10">
                  <c:v>17.428066333220805</c:v>
                </c:pt>
                <c:pt idx="11">
                  <c:v>17.401024263501895</c:v>
                </c:pt>
                <c:pt idx="12">
                  <c:v>17.3215077109246</c:v>
                </c:pt>
                <c:pt idx="13">
                  <c:v>17.389756734740303</c:v>
                </c:pt>
                <c:pt idx="14">
                  <c:v>17.513699559117601</c:v>
                </c:pt>
                <c:pt idx="15">
                  <c:v>17.671444997598496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8A-4019-A918-6DD60E4A6D5D}"/>
            </c:ext>
          </c:extLst>
        </c:ser>
        <c:ser>
          <c:idx val="1"/>
          <c:order val="3"/>
          <c:tx>
            <c:v>dT change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triangle"/>
            <c:size val="10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Sheet1!$H$2:$H$17</c:f>
              <c:numCache>
                <c:formatCode>0.000</c:formatCode>
                <c:ptCount val="16"/>
                <c:pt idx="0">
                  <c:v>-9.7807605717544783E-6</c:v>
                </c:pt>
                <c:pt idx="1">
                  <c:v>0.10174326209519939</c:v>
                </c:pt>
                <c:pt idx="2">
                  <c:v>0.20436484647705519</c:v>
                </c:pt>
                <c:pt idx="3">
                  <c:v>0.30647326620937543</c:v>
                </c:pt>
                <c:pt idx="4">
                  <c:v>0.40860147028119875</c:v>
                </c:pt>
                <c:pt idx="5">
                  <c:v>0.51088763368703316</c:v>
                </c:pt>
                <c:pt idx="6">
                  <c:v>0.61169344350039012</c:v>
                </c:pt>
                <c:pt idx="7">
                  <c:v>0.71409814894252632</c:v>
                </c:pt>
                <c:pt idx="8">
                  <c:v>0.81719377259327119</c:v>
                </c:pt>
                <c:pt idx="9">
                  <c:v>0.92036841694486626</c:v>
                </c:pt>
                <c:pt idx="10">
                  <c:v>1.0235036531560908</c:v>
                </c:pt>
                <c:pt idx="11">
                  <c:v>1.1265007908782638</c:v>
                </c:pt>
                <c:pt idx="12">
                  <c:v>1.2301888648219999</c:v>
                </c:pt>
                <c:pt idx="13">
                  <c:v>1.3321992180684292</c:v>
                </c:pt>
                <c:pt idx="14">
                  <c:v>1.4365783186540859</c:v>
                </c:pt>
                <c:pt idx="15">
                  <c:v>1.5403061267764537</c:v>
                </c:pt>
              </c:numCache>
            </c:numRef>
          </c:cat>
          <c:val>
            <c:numRef>
              <c:f>Sheet1!$M$2:$M$17</c:f>
              <c:numCache>
                <c:formatCode>0.0</c:formatCode>
                <c:ptCount val="16"/>
                <c:pt idx="1">
                  <c:v>-2.3867826674587977</c:v>
                </c:pt>
                <c:pt idx="2">
                  <c:v>-2.1221518066235969</c:v>
                </c:pt>
                <c:pt idx="3">
                  <c:v>-1.9479844450329011</c:v>
                </c:pt>
                <c:pt idx="4">
                  <c:v>-1.8301554104809057</c:v>
                </c:pt>
                <c:pt idx="5">
                  <c:v>-1.6308797629520964</c:v>
                </c:pt>
                <c:pt idx="6">
                  <c:v>-1.5880610648418951</c:v>
                </c:pt>
                <c:pt idx="7">
                  <c:v>-1.4683024629198016</c:v>
                </c:pt>
                <c:pt idx="8">
                  <c:v>-1.3981208279446045</c:v>
                </c:pt>
                <c:pt idx="9">
                  <c:v>-1.1634360709500968</c:v>
                </c:pt>
                <c:pt idx="10">
                  <c:v>-1.5561823793183049</c:v>
                </c:pt>
                <c:pt idx="11">
                  <c:v>-1.1631113493408951</c:v>
                </c:pt>
                <c:pt idx="12">
                  <c:v>-1.0237173048514014</c:v>
                </c:pt>
                <c:pt idx="13">
                  <c:v>-0.87981671296790154</c:v>
                </c:pt>
                <c:pt idx="14">
                  <c:v>-0.68891567548249855</c:v>
                </c:pt>
                <c:pt idx="15">
                  <c:v>-0.58718763095639837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8A-4019-A918-6DD60E4A6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97815184"/>
        <c:axId val="1430937120"/>
      </c:lineChart>
      <c:catAx>
        <c:axId val="9781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Current</a:t>
                </a:r>
                <a:r>
                  <a:rPr lang="en-NZ" baseline="0"/>
                  <a:t> (A)</a:t>
                </a:r>
                <a:endParaRPr lang="en-NZ"/>
              </a:p>
            </c:rich>
          </c:tx>
          <c:layout>
            <c:manualLayout>
              <c:xMode val="edge"/>
              <c:yMode val="edge"/>
              <c:x val="3.2793877199776264E-2"/>
              <c:y val="0.7908935844786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937120"/>
        <c:crosses val="autoZero"/>
        <c:auto val="1"/>
        <c:lblAlgn val="ctr"/>
        <c:lblOffset val="100"/>
        <c:noMultiLvlLbl val="0"/>
      </c:catAx>
      <c:valAx>
        <c:axId val="14309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5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E56368-9E36-4CB2-8356-6F2EB7F0FCFE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25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44DAE-C49D-8F8B-2E2A-EDEAD95CE4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D4C7DC-6BCE-496F-A662-BA64A6722D61}" name="Table2" displayName="Table2" ref="A1:M17" totalsRowShown="0">
  <autoFilter ref="A1:M17" xr:uid="{E9D4C7DC-6BCE-496F-A662-BA64A6722D61}"/>
  <tableColumns count="13">
    <tableColumn id="1" xr3:uid="{2DB5BE84-8735-41D8-8F5C-8967BB657768}" name="sample" dataDxfId="6"/>
    <tableColumn id="2" xr3:uid="{05114404-0A15-43C1-8DEC-D12DC08AB51D}" name="v_ambient"/>
    <tableColumn id="3" xr3:uid="{599B6669-3EBE-4F3E-BB42-825A4DA99CCD}" name="v_case"/>
    <tableColumn id="4" xr3:uid="{24E5B3F1-AE73-45AD-8030-FEAD1049A1F3}" name="v_plate"/>
    <tableColumn id="5" xr3:uid="{9558D9B6-4902-4006-9290-311F0B325FFF}" name="v_shunt"/>
    <tableColumn id="6" xr3:uid="{1CA2EC5B-35EA-458E-A388-4A6081E3D89E}" name="v_peltier"/>
    <tableColumn id="7" xr3:uid="{6E2C12C0-676B-41CD-AD13-643EF8BD5E44}" name="timestamp"/>
    <tableColumn id="8" xr3:uid="{6141AD79-6E35-4D8A-B4B5-8DCF308F3302}" name="i_peltier" dataDxfId="5">
      <calculatedColumnFormula>Table2[[#This Row],[v_shunt]]/0.0815</calculatedColumnFormula>
    </tableColumn>
    <tableColumn id="9" xr3:uid="{797FA391-FD8A-4A4F-958B-A0FA7EB65782}" name="t_plate" dataDxfId="3">
      <calculatedColumnFormula>(Table2[[#This Row],[v_plate]]-0.5)*100</calculatedColumnFormula>
    </tableColumn>
    <tableColumn id="10" xr3:uid="{1B20CF27-855D-4815-8217-641FBC420BF5}" name="t_case" dataDxfId="1">
      <calculatedColumnFormula>(Table2[[#This Row],[v_case]]-0.5)*100</calculatedColumnFormula>
    </tableColumn>
    <tableColumn id="11" xr3:uid="{B4286A34-A55C-4193-A1E7-A27CBFAF5A53}" name="t_ambient" dataDxfId="0">
      <calculatedColumnFormula>(Table2[[#This Row],[v_ambient]]-0.5)*100</calculatedColumnFormula>
    </tableColumn>
    <tableColumn id="12" xr3:uid="{20CFCF65-3464-4526-9892-B78AB1AEA91A}" name="p_peltier" dataDxfId="4">
      <calculatedColumnFormula>Table2[[#This Row],[i_peltier]]*Table2[[#This Row],[v_peltier]]</calculatedColumnFormula>
    </tableColumn>
    <tableColumn id="13" xr3:uid="{98C8F3FB-0AEA-4992-BD68-C6A513583F01}" name="dT" dataDxfId="2">
      <calculatedColumnFormula>$P$2-Table2[[#This Row],[t_plate]]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7D8B-E850-44DA-AC74-C9CBCA9BFF36}">
  <dimension ref="A1:P17"/>
  <sheetViews>
    <sheetView workbookViewId="0">
      <selection activeCell="J10" sqref="J10"/>
    </sheetView>
  </sheetViews>
  <sheetFormatPr defaultRowHeight="14.4"/>
  <cols>
    <col min="1" max="1" width="9.5546875" customWidth="1"/>
    <col min="2" max="2" width="11" customWidth="1"/>
    <col min="6" max="6" width="9.5546875" customWidth="1"/>
    <col min="7" max="7" width="11.44140625" customWidth="1"/>
    <col min="12" max="12" width="10.6640625" bestFit="1" customWidth="1"/>
  </cols>
  <sheetData>
    <row r="1" spans="1:16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>
      <c r="A2">
        <v>0</v>
      </c>
      <c r="B2">
        <v>0.675832363195214</v>
      </c>
      <c r="C2">
        <v>0.67333097175169598</v>
      </c>
      <c r="D2">
        <v>0.67868465866442296</v>
      </c>
      <c r="E2" s="1">
        <v>-7.9713198659798996E-7</v>
      </c>
      <c r="F2">
        <v>-1.4833595007235299E-4</v>
      </c>
      <c r="G2">
        <v>1729620514.5829201</v>
      </c>
      <c r="H2" s="3">
        <f>Table2[[#This Row],[v_shunt]]/0.0815</f>
        <v>-9.7807605717544783E-6</v>
      </c>
      <c r="I2" s="5">
        <f>(Table2[[#This Row],[v_plate]]-0.5)*100</f>
        <v>17.868465866442296</v>
      </c>
      <c r="J2" s="5">
        <f>(Table2[[#This Row],[v_case]]-0.5)*100</f>
        <v>17.333097175169598</v>
      </c>
      <c r="K2" s="5">
        <f>(Table2[[#This Row],[v_ambient]]-0.5)*100</f>
        <v>17.583236319521401</v>
      </c>
      <c r="L2" s="4">
        <f>Table2[[#This Row],[i_peltier]]*Table2[[#This Row],[v_peltier]]</f>
        <v>1.450838411841411E-9</v>
      </c>
      <c r="M2" s="5"/>
      <c r="P2">
        <v>17.868465866442296</v>
      </c>
    </row>
    <row r="3" spans="1:16">
      <c r="A3">
        <v>1</v>
      </c>
      <c r="B3">
        <v>0.67524967089375698</v>
      </c>
      <c r="C3">
        <v>0.66693423730017098</v>
      </c>
      <c r="D3">
        <v>0.65481683198983498</v>
      </c>
      <c r="E3">
        <v>8.2920758607587502E-3</v>
      </c>
      <c r="F3">
        <v>0.46897740869534799</v>
      </c>
      <c r="G3">
        <v>1729621124.6819301</v>
      </c>
      <c r="H3" s="3">
        <f>Table2[[#This Row],[v_shunt]]/0.0815</f>
        <v>0.10174326209519939</v>
      </c>
      <c r="I3" s="5">
        <f>(Table2[[#This Row],[v_plate]]-0.5)*100</f>
        <v>15.481683198983498</v>
      </c>
      <c r="J3" s="5">
        <f>(Table2[[#This Row],[v_case]]-0.5)*100</f>
        <v>16.693423730017098</v>
      </c>
      <c r="K3" s="5">
        <f>(Table2[[#This Row],[v_ambient]]-0.5)*100</f>
        <v>17.5249670893757</v>
      </c>
      <c r="L3" s="4">
        <f>Table2[[#This Row],[i_peltier]]*Table2[[#This Row],[v_peltier]]</f>
        <v>4.7715291409618235E-2</v>
      </c>
      <c r="M3" s="5">
        <f>I3-I2</f>
        <v>-2.3867826674587977</v>
      </c>
    </row>
    <row r="4" spans="1:16">
      <c r="A4">
        <v>2</v>
      </c>
      <c r="B4">
        <v>0.67496959228507603</v>
      </c>
      <c r="C4">
        <v>0.66028318348346204</v>
      </c>
      <c r="D4">
        <v>0.63359531392359902</v>
      </c>
      <c r="E4">
        <v>1.6655734987879998E-2</v>
      </c>
      <c r="F4">
        <v>0.92853760832124499</v>
      </c>
      <c r="G4">
        <v>1729621734.78055</v>
      </c>
      <c r="H4" s="3">
        <f>Table2[[#This Row],[v_shunt]]/0.0815</f>
        <v>0.20436484647705519</v>
      </c>
      <c r="I4" s="5">
        <f>(Table2[[#This Row],[v_plate]]-0.5)*100</f>
        <v>13.359531392359902</v>
      </c>
      <c r="J4" s="5">
        <f>(Table2[[#This Row],[v_case]]-0.5)*100</f>
        <v>16.028318348346204</v>
      </c>
      <c r="K4" s="5">
        <f>(Table2[[#This Row],[v_ambient]]-0.5)*100</f>
        <v>17.496959228507603</v>
      </c>
      <c r="L4" s="4">
        <f>Table2[[#This Row],[i_peltier]]*Table2[[#This Row],[v_peltier]]</f>
        <v>0.18976044577274323</v>
      </c>
      <c r="M4" s="5">
        <f t="shared" ref="M4:M17" si="0">I4-I3</f>
        <v>-2.1221518066235969</v>
      </c>
    </row>
    <row r="5" spans="1:16">
      <c r="A5">
        <v>3</v>
      </c>
      <c r="B5">
        <v>0.67570681080332595</v>
      </c>
      <c r="C5">
        <v>0.65302690853239198</v>
      </c>
      <c r="D5">
        <v>0.61411546947327</v>
      </c>
      <c r="E5">
        <v>2.4977571196064099E-2</v>
      </c>
      <c r="F5">
        <v>1.3779203767558099</v>
      </c>
      <c r="G5">
        <v>1729622344.87887</v>
      </c>
      <c r="H5" s="3">
        <f>Table2[[#This Row],[v_shunt]]/0.0815</f>
        <v>0.30647326620937543</v>
      </c>
      <c r="I5" s="5">
        <f>(Table2[[#This Row],[v_plate]]-0.5)*100</f>
        <v>11.411546947327</v>
      </c>
      <c r="J5" s="5">
        <f>(Table2[[#This Row],[v_case]]-0.5)*100</f>
        <v>15.302690853239199</v>
      </c>
      <c r="K5" s="5">
        <f>(Table2[[#This Row],[v_ambient]]-0.5)*100</f>
        <v>17.570681080332594</v>
      </c>
      <c r="L5" s="4">
        <f>Table2[[#This Row],[i_peltier]]*Table2[[#This Row],[v_peltier]]</f>
        <v>0.42229575844080625</v>
      </c>
      <c r="M5" s="5">
        <f t="shared" si="0"/>
        <v>-1.9479844450329011</v>
      </c>
    </row>
    <row r="6" spans="1:16">
      <c r="A6">
        <v>4</v>
      </c>
      <c r="B6">
        <v>0.67579373166418</v>
      </c>
      <c r="C6">
        <v>0.64799194544101102</v>
      </c>
      <c r="D6">
        <v>0.59581391536846096</v>
      </c>
      <c r="E6">
        <v>3.3301019827917701E-2</v>
      </c>
      <c r="F6">
        <v>1.81651380864204</v>
      </c>
      <c r="G6">
        <v>1729622954.97438</v>
      </c>
      <c r="H6" s="3">
        <f>Table2[[#This Row],[v_shunt]]/0.0815</f>
        <v>0.40860147028119875</v>
      </c>
      <c r="I6" s="5">
        <f>(Table2[[#This Row],[v_plate]]-0.5)*100</f>
        <v>9.5813915368460947</v>
      </c>
      <c r="J6" s="5">
        <f>(Table2[[#This Row],[v_case]]-0.5)*100</f>
        <v>14.799194544101102</v>
      </c>
      <c r="K6" s="5">
        <f>(Table2[[#This Row],[v_ambient]]-0.5)*100</f>
        <v>17.579373166418002</v>
      </c>
      <c r="L6" s="4">
        <f>Table2[[#This Row],[i_peltier]]*Table2[[#This Row],[v_peltier]]</f>
        <v>0.74223021299723768</v>
      </c>
      <c r="M6" s="5">
        <f t="shared" si="0"/>
        <v>-1.8301554104809057</v>
      </c>
    </row>
    <row r="7" spans="1:16">
      <c r="A7">
        <v>5</v>
      </c>
      <c r="B7">
        <v>0.67718768632059401</v>
      </c>
      <c r="C7">
        <v>0.64232278630032202</v>
      </c>
      <c r="D7">
        <v>0.57950511773893998</v>
      </c>
      <c r="E7">
        <v>4.1637342145493202E-2</v>
      </c>
      <c r="F7">
        <v>2.24873063765676</v>
      </c>
      <c r="G7">
        <v>1729624165.0725801</v>
      </c>
      <c r="H7" s="3">
        <f>Table2[[#This Row],[v_shunt]]/0.0815</f>
        <v>0.51088763368703316</v>
      </c>
      <c r="I7" s="5">
        <f>(Table2[[#This Row],[v_plate]]-0.5)*100</f>
        <v>7.9505117738939983</v>
      </c>
      <c r="J7" s="5">
        <f>(Table2[[#This Row],[v_case]]-0.5)*100</f>
        <v>14.232278630032202</v>
      </c>
      <c r="K7" s="5">
        <f>(Table2[[#This Row],[v_ambient]]-0.5)*100</f>
        <v>17.718768632059401</v>
      </c>
      <c r="L7" s="4">
        <f>Table2[[#This Row],[i_peltier]]*Table2[[#This Row],[v_peltier]]</f>
        <v>1.1488486742719952</v>
      </c>
      <c r="M7" s="5">
        <f t="shared" si="0"/>
        <v>-1.6308797629520964</v>
      </c>
    </row>
    <row r="8" spans="1:16">
      <c r="A8">
        <v>6</v>
      </c>
      <c r="B8">
        <v>0.67630238026793799</v>
      </c>
      <c r="C8">
        <v>0.63522105063127099</v>
      </c>
      <c r="D8">
        <v>0.56362450709052103</v>
      </c>
      <c r="E8">
        <v>4.9853015645281801E-2</v>
      </c>
      <c r="F8">
        <v>2.66200925687393</v>
      </c>
      <c r="G8">
        <v>1729625675.1845701</v>
      </c>
      <c r="H8" s="3">
        <f>Table2[[#This Row],[v_shunt]]/0.0815</f>
        <v>0.61169344350039012</v>
      </c>
      <c r="I8" s="5">
        <f>(Table2[[#This Row],[v_plate]]-0.5)*100</f>
        <v>6.3624507090521032</v>
      </c>
      <c r="J8" s="5">
        <f>(Table2[[#This Row],[v_case]]-0.5)*100</f>
        <v>13.5221050631271</v>
      </c>
      <c r="K8" s="5">
        <f>(Table2[[#This Row],[v_ambient]]-0.5)*100</f>
        <v>17.630238026793798</v>
      </c>
      <c r="L8" s="4">
        <f>Table2[[#This Row],[i_peltier]]*Table2[[#This Row],[v_peltier]]</f>
        <v>1.6283336089671288</v>
      </c>
      <c r="M8" s="5">
        <f t="shared" si="0"/>
        <v>-1.5880610648418951</v>
      </c>
    </row>
    <row r="9" spans="1:16">
      <c r="A9">
        <v>7</v>
      </c>
      <c r="B9">
        <v>0.67699130932461604</v>
      </c>
      <c r="C9">
        <v>0.630910434723295</v>
      </c>
      <c r="D9">
        <v>0.54894148246132302</v>
      </c>
      <c r="E9">
        <v>5.8198999138815898E-2</v>
      </c>
      <c r="F9">
        <v>3.0804423395193199</v>
      </c>
      <c r="G9">
        <v>1729626285.2762001</v>
      </c>
      <c r="H9" s="3">
        <f>Table2[[#This Row],[v_shunt]]/0.0815</f>
        <v>0.71409814894252632</v>
      </c>
      <c r="I9" s="5">
        <f>(Table2[[#This Row],[v_plate]]-0.5)*100</f>
        <v>4.8941482461323016</v>
      </c>
      <c r="J9" s="5">
        <f>(Table2[[#This Row],[v_case]]-0.5)*100</f>
        <v>13.091043472329499</v>
      </c>
      <c r="K9" s="5">
        <f>(Table2[[#This Row],[v_ambient]]-0.5)*100</f>
        <v>17.699130932461603</v>
      </c>
      <c r="L9" s="4">
        <f>Table2[[#This Row],[i_peltier]]*Table2[[#This Row],[v_peltier]]</f>
        <v>2.1997381725749316</v>
      </c>
      <c r="M9" s="5">
        <f t="shared" si="0"/>
        <v>-1.4683024629198016</v>
      </c>
    </row>
    <row r="10" spans="1:16">
      <c r="A10">
        <v>8</v>
      </c>
      <c r="B10">
        <v>0.67680459021924</v>
      </c>
      <c r="C10">
        <v>0.62663201358712695</v>
      </c>
      <c r="D10">
        <v>0.53496027418187697</v>
      </c>
      <c r="E10">
        <v>6.6601292466351603E-2</v>
      </c>
      <c r="F10">
        <v>3.49278887471699</v>
      </c>
      <c r="G10">
        <v>1729626895.37451</v>
      </c>
      <c r="H10" s="3">
        <f>Table2[[#This Row],[v_shunt]]/0.0815</f>
        <v>0.81719377259327119</v>
      </c>
      <c r="I10" s="5">
        <f>(Table2[[#This Row],[v_plate]]-0.5)*100</f>
        <v>3.4960274181876971</v>
      </c>
      <c r="J10" s="5">
        <f>(Table2[[#This Row],[v_case]]-0.5)*100</f>
        <v>12.663201358712694</v>
      </c>
      <c r="K10" s="5">
        <f>(Table2[[#This Row],[v_ambient]]-0.5)*100</f>
        <v>17.680459021924001</v>
      </c>
      <c r="L10" s="4">
        <f>Table2[[#This Row],[i_peltier]]*Table2[[#This Row],[v_peltier]]</f>
        <v>2.8542853174017835</v>
      </c>
      <c r="M10" s="5">
        <f t="shared" si="0"/>
        <v>-1.3981208279446045</v>
      </c>
    </row>
    <row r="11" spans="1:16">
      <c r="A11">
        <v>9</v>
      </c>
      <c r="B11">
        <v>0.67741947556783499</v>
      </c>
      <c r="C11">
        <v>0.62118177781101303</v>
      </c>
      <c r="D11">
        <v>0.523325913472376</v>
      </c>
      <c r="E11">
        <v>7.5010025981006603E-2</v>
      </c>
      <c r="F11">
        <v>3.9023020840596598</v>
      </c>
      <c r="G11">
        <v>1729627805.4711699</v>
      </c>
      <c r="H11" s="3">
        <f>Table2[[#This Row],[v_shunt]]/0.0815</f>
        <v>0.92036841694486626</v>
      </c>
      <c r="I11" s="5">
        <f>(Table2[[#This Row],[v_plate]]-0.5)*100</f>
        <v>2.3325913472376003</v>
      </c>
      <c r="J11" s="5">
        <f>(Table2[[#This Row],[v_case]]-0.5)*100</f>
        <v>12.118177781101302</v>
      </c>
      <c r="K11" s="5">
        <f>(Table2[[#This Row],[v_ambient]]-0.5)*100</f>
        <v>17.741947556783501</v>
      </c>
      <c r="L11" s="4">
        <f>Table2[[#This Row],[i_peltier]]*Table2[[#This Row],[v_peltier]]</f>
        <v>3.5915555915466415</v>
      </c>
      <c r="M11" s="5">
        <f t="shared" si="0"/>
        <v>-1.1634360709500968</v>
      </c>
    </row>
    <row r="12" spans="1:16">
      <c r="A12">
        <v>10</v>
      </c>
      <c r="B12">
        <v>0.67428066333220804</v>
      </c>
      <c r="C12">
        <v>0.61332674747156501</v>
      </c>
      <c r="D12">
        <v>0.50776408967919295</v>
      </c>
      <c r="E12">
        <v>8.3415547732221401E-2</v>
      </c>
      <c r="F12">
        <v>4.2932636666038801</v>
      </c>
      <c r="G12">
        <v>1729631115.5998299</v>
      </c>
      <c r="H12" s="3">
        <f>Table2[[#This Row],[v_shunt]]/0.0815</f>
        <v>1.0235036531560908</v>
      </c>
      <c r="I12" s="5">
        <f>(Table2[[#This Row],[v_plate]]-0.5)*100</f>
        <v>0.77640896791929537</v>
      </c>
      <c r="J12" s="5">
        <f>(Table2[[#This Row],[v_case]]-0.5)*100</f>
        <v>11.332674747156501</v>
      </c>
      <c r="K12" s="5">
        <f>(Table2[[#This Row],[v_ambient]]-0.5)*100</f>
        <v>17.428066333220805</v>
      </c>
      <c r="L12" s="4">
        <f>Table2[[#This Row],[i_peltier]]*Table2[[#This Row],[v_peltier]]</f>
        <v>4.3941710467313841</v>
      </c>
      <c r="M12" s="5">
        <f t="shared" si="0"/>
        <v>-1.5561823793183049</v>
      </c>
    </row>
    <row r="13" spans="1:16">
      <c r="A13">
        <v>11</v>
      </c>
      <c r="B13">
        <v>0.67401024263501896</v>
      </c>
      <c r="C13">
        <v>0.60984349426533402</v>
      </c>
      <c r="D13">
        <v>0.496132976185784</v>
      </c>
      <c r="E13">
        <v>9.1809814456578501E-2</v>
      </c>
      <c r="F13">
        <v>4.6891545318261301</v>
      </c>
      <c r="G13">
        <v>1729631425.6896701</v>
      </c>
      <c r="H13" s="3">
        <f>Table2[[#This Row],[v_shunt]]/0.0815</f>
        <v>1.1265007908782638</v>
      </c>
      <c r="I13" s="5">
        <f>(Table2[[#This Row],[v_plate]]-0.5)*100</f>
        <v>-0.38670238142159974</v>
      </c>
      <c r="J13" s="5">
        <f>(Table2[[#This Row],[v_case]]-0.5)*100</f>
        <v>10.984349426533402</v>
      </c>
      <c r="K13" s="5">
        <f>(Table2[[#This Row],[v_ambient]]-0.5)*100</f>
        <v>17.401024263501895</v>
      </c>
      <c r="L13" s="4">
        <f>Table2[[#This Row],[i_peltier]]*Table2[[#This Row],[v_peltier]]</f>
        <v>5.2823362886525302</v>
      </c>
      <c r="M13" s="5">
        <f t="shared" si="0"/>
        <v>-1.1631113493408951</v>
      </c>
    </row>
    <row r="14" spans="1:16">
      <c r="A14">
        <v>12</v>
      </c>
      <c r="B14">
        <v>0.673215077109246</v>
      </c>
      <c r="C14">
        <v>0.60683025583785399</v>
      </c>
      <c r="D14">
        <v>0.48589580313726999</v>
      </c>
      <c r="E14">
        <v>0.100260392482993</v>
      </c>
      <c r="F14">
        <v>5.0833395526817799</v>
      </c>
      <c r="G14">
        <v>1729631735.78369</v>
      </c>
      <c r="H14" s="3">
        <f>Table2[[#This Row],[v_shunt]]/0.0815</f>
        <v>1.2301888648219999</v>
      </c>
      <c r="I14" s="5">
        <f>(Table2[[#This Row],[v_plate]]-0.5)*100</f>
        <v>-1.4104196862730012</v>
      </c>
      <c r="J14" s="5">
        <f>(Table2[[#This Row],[v_case]]-0.5)*100</f>
        <v>10.683025583785399</v>
      </c>
      <c r="K14" s="5">
        <f>(Table2[[#This Row],[v_ambient]]-0.5)*100</f>
        <v>17.3215077109246</v>
      </c>
      <c r="L14" s="4">
        <f>Table2[[#This Row],[i_peltier]]*Table2[[#This Row],[v_peltier]]</f>
        <v>6.2534677138183712</v>
      </c>
      <c r="M14" s="5">
        <f t="shared" si="0"/>
        <v>-1.0237173048514014</v>
      </c>
    </row>
    <row r="15" spans="1:16">
      <c r="A15">
        <v>13</v>
      </c>
      <c r="B15">
        <v>0.67389756734740303</v>
      </c>
      <c r="C15">
        <v>0.60370756312323604</v>
      </c>
      <c r="D15">
        <v>0.47709763600759098</v>
      </c>
      <c r="E15">
        <v>0.10857423627257699</v>
      </c>
      <c r="F15">
        <v>5.4712771702751404</v>
      </c>
      <c r="G15">
        <v>1729632045.8689499</v>
      </c>
      <c r="H15" s="3">
        <f>Table2[[#This Row],[v_shunt]]/0.0815</f>
        <v>1.3321992180684292</v>
      </c>
      <c r="I15" s="5">
        <f>(Table2[[#This Row],[v_plate]]-0.5)*100</f>
        <v>-2.2902363992409027</v>
      </c>
      <c r="J15" s="5">
        <f>(Table2[[#This Row],[v_case]]-0.5)*100</f>
        <v>10.370756312323604</v>
      </c>
      <c r="K15" s="5">
        <f>(Table2[[#This Row],[v_ambient]]-0.5)*100</f>
        <v>17.389756734740303</v>
      </c>
      <c r="L15" s="4">
        <f>Table2[[#This Row],[i_peltier]]*Table2[[#This Row],[v_peltier]]</f>
        <v>7.2888311680761904</v>
      </c>
      <c r="M15" s="5">
        <f t="shared" si="0"/>
        <v>-0.87981671296790154</v>
      </c>
    </row>
    <row r="16" spans="1:16">
      <c r="A16">
        <v>14</v>
      </c>
      <c r="B16">
        <v>0.67513699559117601</v>
      </c>
      <c r="C16">
        <v>0.60013095448602005</v>
      </c>
      <c r="D16">
        <v>0.47020847925276599</v>
      </c>
      <c r="E16">
        <v>0.11708113297030801</v>
      </c>
      <c r="F16">
        <v>5.8675586199358403</v>
      </c>
      <c r="G16">
        <v>1729632355.9642</v>
      </c>
      <c r="H16" s="3">
        <f>Table2[[#This Row],[v_shunt]]/0.0815</f>
        <v>1.4365783186540859</v>
      </c>
      <c r="I16" s="5">
        <f>(Table2[[#This Row],[v_plate]]-0.5)*100</f>
        <v>-2.9791520747234013</v>
      </c>
      <c r="J16" s="5">
        <f>(Table2[[#This Row],[v_case]]-0.5)*100</f>
        <v>10.013095448602005</v>
      </c>
      <c r="K16" s="5">
        <f>(Table2[[#This Row],[v_ambient]]-0.5)*100</f>
        <v>17.513699559117601</v>
      </c>
      <c r="L16" s="4">
        <f>Table2[[#This Row],[i_peltier]]*Table2[[#This Row],[v_peltier]]</f>
        <v>8.4292074968317188</v>
      </c>
      <c r="M16" s="5">
        <f t="shared" si="0"/>
        <v>-0.68891567548249855</v>
      </c>
    </row>
    <row r="17" spans="1:13">
      <c r="A17">
        <v>15</v>
      </c>
      <c r="B17">
        <v>0.67671444997598496</v>
      </c>
      <c r="C17">
        <v>0.59957080169918497</v>
      </c>
      <c r="D17">
        <v>0.464336602943202</v>
      </c>
      <c r="E17">
        <v>0.12553494933228099</v>
      </c>
      <c r="F17">
        <v>6.2666116891745904</v>
      </c>
      <c r="G17">
        <v>1729632666.05653</v>
      </c>
      <c r="H17" s="3">
        <f>Table2[[#This Row],[v_shunt]]/0.0815</f>
        <v>1.5403061267764537</v>
      </c>
      <c r="I17" s="5">
        <f>(Table2[[#This Row],[v_plate]]-0.5)*100</f>
        <v>-3.5663397056797996</v>
      </c>
      <c r="J17" s="5">
        <f>(Table2[[#This Row],[v_case]]-0.5)*100</f>
        <v>9.9570801699184983</v>
      </c>
      <c r="K17" s="5">
        <f>(Table2[[#This Row],[v_ambient]]-0.5)*100</f>
        <v>17.671444997598496</v>
      </c>
      <c r="L17" s="4">
        <f>Table2[[#This Row],[i_peltier]]*Table2[[#This Row],[v_peltier]]</f>
        <v>9.6525003789645627</v>
      </c>
      <c r="M17" s="5">
        <f t="shared" si="0"/>
        <v>-0.58718763095639837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Stuart Penning</cp:lastModifiedBy>
  <dcterms:created xsi:type="dcterms:W3CDTF">2024-10-23T05:21:03Z</dcterms:created>
  <dcterms:modified xsi:type="dcterms:W3CDTF">2024-10-23T05:37:54Z</dcterms:modified>
</cp:coreProperties>
</file>